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Kiemelt ei. " sheetId="1" r:id="rId1"/>
    <sheet name="Kiadások műk., felhalm. " sheetId="2" r:id="rId2"/>
    <sheet name="Bevéltelek műk., felhalm. " sheetId="3" r:id="rId3"/>
    <sheet name="Létszám" sheetId="4" r:id="rId4"/>
    <sheet name="Beruházás, felújítás" sheetId="5" r:id="rId5"/>
    <sheet name="Tartalék" sheetId="6" r:id="rId6"/>
    <sheet name="Szociális" sheetId="7" r:id="rId7"/>
    <sheet name="Adott támogatás" sheetId="8" r:id="rId8"/>
    <sheet name="Helyi adó" sheetId="9" r:id="rId9"/>
    <sheet name="Vagyonkimutatás" sheetId="10" r:id="rId10"/>
    <sheet name="Maradványkimutatás" sheetId="11" r:id="rId11"/>
    <sheet name="Eredménykimutatás" sheetId="12" r:id="rId12"/>
  </sheets>
  <definedNames>
    <definedName name="adat">#REF!</definedName>
  </definedNames>
  <calcPr fullCalcOnLoad="1"/>
</workbook>
</file>

<file path=xl/sharedStrings.xml><?xml version="1.0" encoding="utf-8"?>
<sst xmlns="http://schemas.openxmlformats.org/spreadsheetml/2006/main" count="543" uniqueCount="419">
  <si>
    <t>Az egységes rovatrend szerint a kiemelt kiadási és bevételi jogcímek</t>
  </si>
  <si>
    <t>forint</t>
  </si>
  <si>
    <t>Rovat</t>
  </si>
  <si>
    <t>Eredeti ei</t>
  </si>
  <si>
    <t>Módosított ei. 2020.06.30.</t>
  </si>
  <si>
    <t>Módosított ei. 2020.11.30.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</si>
  <si>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</si>
  <si>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</si>
  <si>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</si>
  <si>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</si>
  <si>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</si>
  <si>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</si>
  <si>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</si>
  <si>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</si>
  <si>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</si>
  <si>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</si>
  <si>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</si>
  <si>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</si>
  <si>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bevételei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</si>
  <si>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</si>
  <si>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</si>
  <si>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</si>
  <si>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</si>
  <si>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</si>
  <si>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</si>
  <si>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</si>
  <si>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</si>
  <si>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>Kötelező feladatok</t>
  </si>
  <si>
    <t>Önként vállalat feladatok</t>
  </si>
  <si>
    <t>Törvény szerinti illetmények, munkabérek</t>
  </si>
  <si>
    <t>K1101</t>
  </si>
  <si>
    <t>Béren kívüli juttatások</t>
  </si>
  <si>
    <t>K1107</t>
  </si>
  <si>
    <t>Foglalkoztatottak egéb személyi juttatása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</si>
  <si>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</si>
  <si>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</si>
  <si>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</si>
  <si>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</si>
  <si>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</si>
  <si>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</si>
  <si>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</si>
  <si>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</si>
  <si>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</si>
  <si>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</si>
  <si>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</si>
  <si>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</si>
  <si>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</si>
  <si>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</si>
  <si>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</si>
  <si>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</si>
  <si>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</si>
  <si>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</si>
  <si>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</si>
  <si>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</si>
  <si>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</si>
  <si>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</si>
  <si>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</si>
  <si>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</si>
  <si>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</si>
  <si>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</si>
  <si>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</si>
  <si>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</si>
  <si>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</si>
  <si>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</si>
  <si>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</si>
  <si>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</si>
  <si>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</si>
  <si>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</si>
  <si>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</si>
  <si>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</si>
  <si>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</si>
  <si>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</si>
  <si>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</si>
  <si>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</si>
  <si>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</si>
  <si>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</si>
  <si>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</si>
  <si>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</si>
  <si>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</si>
  <si>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</si>
  <si>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</si>
  <si>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</si>
  <si>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</si>
  <si>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elvonások,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</si>
  <si>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</si>
  <si>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</si>
  <si>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</si>
  <si>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</si>
  <si>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</si>
  <si>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</si>
  <si>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</si>
  <si>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</si>
  <si>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</si>
  <si>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</si>
  <si>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</si>
  <si>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</si>
  <si>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</si>
  <si>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</si>
  <si>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</si>
  <si>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</si>
  <si>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</si>
  <si>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</si>
  <si>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</si>
  <si>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</si>
  <si>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</si>
  <si>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</si>
  <si>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</si>
  <si>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</si>
  <si>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</si>
  <si>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</si>
  <si>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 áh. belülre</t>
  </si>
  <si>
    <t>K84</t>
  </si>
  <si>
    <t>Felhalmozási célú támogatás áh.kívülre - háztartásoknak</t>
  </si>
  <si>
    <t>K89</t>
  </si>
  <si>
    <t>Egyéb felhalmozási célú kiadások</t>
  </si>
  <si>
    <t xml:space="preserve">K8 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</si>
  <si>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</si>
  <si>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</si>
  <si>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</si>
  <si>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</si>
  <si>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</si>
  <si>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</si>
  <si>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</si>
  <si>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</si>
  <si>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</si>
  <si>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Rovat-
szám</t>
  </si>
  <si>
    <t xml:space="preserve">Eredeti ei. </t>
  </si>
  <si>
    <t>Önként v. feladatok</t>
  </si>
  <si>
    <t xml:space="preserve">állami (államigazgatási) feladatok </t>
  </si>
  <si>
    <t>Helyi önkormányzatok működésének támogatása</t>
  </si>
  <si>
    <t>B111</t>
  </si>
  <si>
    <t>Települési önkormányzatok egyes szociális,  gyermekjóléti feldatának támogatása</t>
  </si>
  <si>
    <t>B1131</t>
  </si>
  <si>
    <t xml:space="preserve">                                    </t>
  </si>
  <si>
    <t>Települési önkormányzatok kulturális feladatainak támogatása</t>
  </si>
  <si>
    <t>B114</t>
  </si>
  <si>
    <t xml:space="preserve">Elszámolásból származó bevételek </t>
  </si>
  <si>
    <t>B116</t>
  </si>
  <si>
    <t>Működési célú támogatások államháztartáson belülről</t>
  </si>
  <si>
    <t>B1</t>
  </si>
  <si>
    <t xml:space="preserve">Egyéb felhalmozási célú támogatás áh-n belülről </t>
  </si>
  <si>
    <t>B25</t>
  </si>
  <si>
    <t xml:space="preserve">Felhalmozási célú támogatások áh. belülről 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</si>
  <si>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</si>
  <si>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</si>
  <si>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</si>
  <si>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</si>
  <si>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</si>
  <si>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</si>
  <si>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</si>
  <si>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</si>
  <si>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 xml:space="preserve">Közhatalmi bevételek </t>
  </si>
  <si>
    <t>B3</t>
  </si>
  <si>
    <t>Szolgáltatások ellenértéke</t>
  </si>
  <si>
    <t>B402</t>
  </si>
  <si>
    <t>Közvetített szolgáltatások</t>
  </si>
  <si>
    <t>B403</t>
  </si>
  <si>
    <t xml:space="preserve">Tulajdonosi bevételek </t>
  </si>
  <si>
    <t>B404</t>
  </si>
  <si>
    <t>Ellátási díjak</t>
  </si>
  <si>
    <t>B405</t>
  </si>
  <si>
    <t>Kiszámlázott általános forgalmi adó</t>
  </si>
  <si>
    <t>B406</t>
  </si>
  <si>
    <t>Általános forgalmi adó visszatérülése</t>
  </si>
  <si>
    <t>B407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</si>
  <si>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</si>
  <si>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</si>
  <si>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</si>
  <si>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</si>
  <si>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</si>
  <si>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</si>
  <si>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</si>
  <si>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</si>
  <si>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</si>
  <si>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</si>
  <si>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</si>
  <si>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</si>
  <si>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</si>
  <si>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</si>
  <si>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</si>
  <si>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</si>
  <si>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</si>
  <si>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</si>
  <si>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</si>
  <si>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;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</si>
  <si>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</si>
  <si>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</si>
  <si>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</si>
  <si>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</si>
  <si>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</si>
  <si>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</si>
  <si>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</si>
  <si>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</si>
  <si>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</si>
  <si>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</si>
  <si>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</si>
  <si>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</si>
  <si>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</si>
  <si>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</si>
  <si>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</si>
  <si>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</si>
  <si>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</si>
  <si>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</si>
  <si>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</si>
  <si>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Beruházások, Felújítások </t>
  </si>
  <si>
    <t>KÖLTSÉGVETÉSI SZERV</t>
  </si>
  <si>
    <t>Soproni Vízmű Zrt. Saját rezsis beruházása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</si>
  <si>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</si>
  <si>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</si>
  <si>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</si>
  <si>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utca 50. Redndezvény szín építése</t>
  </si>
  <si>
    <t>Ravatalozó széfogó építés</t>
  </si>
  <si>
    <t>Egyéb tárgyi eszköz beszerzés, létesítés</t>
  </si>
  <si>
    <t>Husqarna fűnyíró traktor beszerezése falugondnoki szolgálat számára</t>
  </si>
  <si>
    <t>Ford típusú gépkocsi vásárlása falugondnoki szologálat számára</t>
  </si>
  <si>
    <t>Soproni Vízmű Zrt. Saját rezsis beruházása szvcs., vízközmű hálózat számára egyéb gép beszerzése</t>
  </si>
  <si>
    <t xml:space="preserve">MFP-BJA/2020 Önkorm. Járdaépítés/felújítás anyagtámogatás Völcsej, Fő utca 216/1 hrsz. </t>
  </si>
  <si>
    <t>TOP-2.1.3-16-GMI-2019-00005 kódsz. Települési környezetvéd.infrastruktúra-fejlesztések (ároklefedés, csapadékvíz elvezetés</t>
  </si>
  <si>
    <t>Fő u.38-44., 79-99. házszámok előtti  járda felújítás</t>
  </si>
  <si>
    <t>Járdafelújítás anyagköltsége MVH pályázata szerint</t>
  </si>
  <si>
    <t>Járdafelújítás munkadíja</t>
  </si>
  <si>
    <t>Temetőkerítés északi oldal felújítása</t>
  </si>
  <si>
    <t xml:space="preserve">Szvcs saját rezsis felújítás </t>
  </si>
  <si>
    <t>Általános- és céltartalékok (forint)</t>
  </si>
  <si>
    <t>Eredeti előirányzat</t>
  </si>
  <si>
    <t>Általános tartalékok</t>
  </si>
  <si>
    <t>Céltartalékok-</t>
  </si>
  <si>
    <t>Lakosságnak juttatott támogatások, szociális, rászorultsági jellegű ellátások (forint)</t>
  </si>
  <si>
    <t>Megnevezés</t>
  </si>
  <si>
    <t>önkormányzat által saját hatáskörben (nem szociális és gyermekvédelmi előírások alapján) adott pénzügyi ellátás</t>
  </si>
  <si>
    <t>K488</t>
  </si>
  <si>
    <t>Működési célú támogatások államháztartáson belülre - központi költségvetési szervnek</t>
  </si>
  <si>
    <t xml:space="preserve">Egyéb felhalmozási célú támogatások államháztartáson kívülre - háztartásoknak 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</si>
  <si>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</si>
  <si>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</si>
  <si>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</si>
  <si>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</si>
  <si>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</si>
  <si>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</si>
  <si>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</si>
  <si>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Támogatások, kölcsönök nyújtása és törlesztése (forint)</t>
  </si>
  <si>
    <t>eredeti ei.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</si>
  <si>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</si>
  <si>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</si>
  <si>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</si>
  <si>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</si>
  <si>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Módosított ei. 2020.12.31.</t>
  </si>
  <si>
    <t>Céljuttatás, projektprémium</t>
  </si>
  <si>
    <t>K1103</t>
  </si>
  <si>
    <t>Közhatalmi bevételek</t>
  </si>
  <si>
    <t>Völcsej Község Önkormányzatának  2020. évi zárszámadása</t>
  </si>
  <si>
    <t>Teljesítés</t>
  </si>
  <si>
    <t>Völcsej Község Önkormányzat  2020. évi zárszámadása</t>
  </si>
  <si>
    <t>Völcsej Község Önkormányzat  2020. évi zárszámadásának mérlege</t>
  </si>
  <si>
    <t xml:space="preserve">Kiadások  </t>
  </si>
  <si>
    <t>Teljesítás</t>
  </si>
  <si>
    <t>Bevételek</t>
  </si>
  <si>
    <t>B36</t>
  </si>
  <si>
    <t>Egyéb kapott kamatok és kamatjellegű bevételek</t>
  </si>
  <si>
    <t>B4082</t>
  </si>
  <si>
    <t>Völcsej Község Önkormányzat 2020. évi zárszámadása</t>
  </si>
  <si>
    <t>Völcsej  Község Önkormányzat 2020. évi zárszámadása</t>
  </si>
  <si>
    <t>L/2</t>
  </si>
  <si>
    <t>Használatban lévő kisértékű immateriális javak, tárgyi eszközök</t>
  </si>
  <si>
    <t>L/1</t>
  </si>
  <si>
    <t>"0"-ra írt eszközök</t>
  </si>
  <si>
    <t xml:space="preserve"> </t>
  </si>
  <si>
    <t>L</t>
  </si>
  <si>
    <t>MÉRLEGEN KÍVÜLI TÉTELEK</t>
  </si>
  <si>
    <t>G+...+J</t>
  </si>
  <si>
    <t>FORRÁSOK ÖSSZESEN</t>
  </si>
  <si>
    <t>J</t>
  </si>
  <si>
    <t>J/ PASSZÍV IDŐBELI ELHATÁROLÁSOK (=K/1+K/2+K/3)</t>
  </si>
  <si>
    <t>H/III</t>
  </si>
  <si>
    <t>III. Kötelezettség jellegű sajátos elszámolások</t>
  </si>
  <si>
    <t>H/II</t>
  </si>
  <si>
    <t>II. Költségvetési évet követően esedékes kötelezettségek</t>
  </si>
  <si>
    <t>H</t>
  </si>
  <si>
    <t>H/ KÖTELEZETTSÉGEK</t>
  </si>
  <si>
    <t>G/VI</t>
  </si>
  <si>
    <t>VI. Mérleg szerinti eredmény</t>
  </si>
  <si>
    <t>G/IV</t>
  </si>
  <si>
    <t>IV. Felhalmozott eredmény</t>
  </si>
  <si>
    <t>G/III</t>
  </si>
  <si>
    <t>III. Egyéb eszközök induláskori értéke és változásai</t>
  </si>
  <si>
    <t>G/II</t>
  </si>
  <si>
    <t>II. Nemzeti vagyon változásai</t>
  </si>
  <si>
    <t>G/I</t>
  </si>
  <si>
    <t>I. Nemzeti vagyon induláskori értéke</t>
  </si>
  <si>
    <t>G</t>
  </si>
  <si>
    <t>G/ SAJÁT TŐKE</t>
  </si>
  <si>
    <t>FORRÁSOK</t>
  </si>
  <si>
    <t>A+..+F</t>
  </si>
  <si>
    <t>ESZKÖZÖK ÖSSZESEN</t>
  </si>
  <si>
    <t>E</t>
  </si>
  <si>
    <t>E/ EGYÉB SAJÁTOS ESZKÖZOLDALI ELSZÁMOLÁSOK</t>
  </si>
  <si>
    <t>D/III</t>
  </si>
  <si>
    <t>III. Követelés jellegű sajátos elszámolások</t>
  </si>
  <si>
    <t>D/I</t>
  </si>
  <si>
    <t>I. Költségvetési évben esedékes követelések</t>
  </si>
  <si>
    <t>D</t>
  </si>
  <si>
    <t>D/ KÖVETELÉSEK</t>
  </si>
  <si>
    <t>C/IV</t>
  </si>
  <si>
    <t>IV. Devizaszámlák</t>
  </si>
  <si>
    <t>C/III</t>
  </si>
  <si>
    <t>III. Forintszámlák</t>
  </si>
  <si>
    <t>C/II</t>
  </si>
  <si>
    <t>II. Pénztárak, csekkek, betétkönyvek</t>
  </si>
  <si>
    <t>C</t>
  </si>
  <si>
    <t>C/ PÉNZESZKÖZÖK</t>
  </si>
  <si>
    <t>A/III/1/c</t>
  </si>
  <si>
    <t>c) Korlátozottan forgalomképes vagyon</t>
  </si>
  <si>
    <t>A/III/1</t>
  </si>
  <si>
    <t>1. Tartós részesedések</t>
  </si>
  <si>
    <t>A/III</t>
  </si>
  <si>
    <t>III. BEFEKTETETT PÉNZÜGYI ESZKÖZÖK</t>
  </si>
  <si>
    <t>A/II/4/d</t>
  </si>
  <si>
    <t>d) Üzleti vagyon</t>
  </si>
  <si>
    <t>A/II/4</t>
  </si>
  <si>
    <t>4. Beruházások, felújítások</t>
  </si>
  <si>
    <t>A/II/2/d</t>
  </si>
  <si>
    <t>A/II/2/c</t>
  </si>
  <si>
    <t>A/II/2</t>
  </si>
  <si>
    <t>2. Gépek, berendezések, felszerelések, járművek</t>
  </si>
  <si>
    <t>A/II/1/d</t>
  </si>
  <si>
    <t>A/II/1/c</t>
  </si>
  <si>
    <t>A/II/1/a</t>
  </si>
  <si>
    <t>a) Forgalomképtelen törzsvagyon</t>
  </si>
  <si>
    <t>A/II/1</t>
  </si>
  <si>
    <t>1. Ingatlanok és kapcsolódó vagyoni értékű jogok</t>
  </si>
  <si>
    <t>A/II</t>
  </si>
  <si>
    <t>II. TÁRGYI ESZKÖZÖK</t>
  </si>
  <si>
    <t>A/I/2/c</t>
  </si>
  <si>
    <t>A/I/2</t>
  </si>
  <si>
    <t>2. Szellemi termékek</t>
  </si>
  <si>
    <t>A/I</t>
  </si>
  <si>
    <t>I. IMMATERIÁLIS JAVAK</t>
  </si>
  <si>
    <t>A</t>
  </si>
  <si>
    <t>A/ NEMZETI VAGYONBA TARTOZÓ BEFEKTETETT ESZKÖZÖK</t>
  </si>
  <si>
    <t>ESZKÖZÖK</t>
  </si>
  <si>
    <t>Index (%)</t>
  </si>
  <si>
    <t>Tárgyév</t>
  </si>
  <si>
    <t>Előző év</t>
  </si>
  <si>
    <t>Sorszám</t>
  </si>
  <si>
    <t>E)        Alaptevékenység szabad maradványa (=A-D)</t>
  </si>
  <si>
    <t>17</t>
  </si>
  <si>
    <t>C)        Összes maradvány (=A+B)</t>
  </si>
  <si>
    <t>15</t>
  </si>
  <si>
    <t>A)        Alaptevékenység maradványa (=±I±II)</t>
  </si>
  <si>
    <t>07</t>
  </si>
  <si>
    <t>II         Alaptevékenység finanszírozási egyenlege (=03-04)</t>
  </si>
  <si>
    <t>06</t>
  </si>
  <si>
    <t>04        Alaptevékenység finanszírozási kiadásai</t>
  </si>
  <si>
    <t>05</t>
  </si>
  <si>
    <t>03        Alaptevékenység finanszírozási bevételei</t>
  </si>
  <si>
    <t>04</t>
  </si>
  <si>
    <t>I          Alaptevékenység költségvetési egyenlege (=01-02)</t>
  </si>
  <si>
    <t>03</t>
  </si>
  <si>
    <t>02        Alaptevékenység költségvetési kiadásai</t>
  </si>
  <si>
    <t>02</t>
  </si>
  <si>
    <t>01        Alaptevékenység költségvetési bevételei</t>
  </si>
  <si>
    <t>01</t>
  </si>
  <si>
    <t>Összeg</t>
  </si>
  <si>
    <t xml:space="preserve">Ssz. </t>
  </si>
  <si>
    <t>Maradványkimutatás (forintban)</t>
  </si>
  <si>
    <t>C)  MÉRLEG SZERINTI EREDMÉNY (=±A±B)</t>
  </si>
  <si>
    <t>B)  PÉNZÜGYI MŰVELETEK EREDMÉNYE (=VIII-IX)</t>
  </si>
  <si>
    <t>VIII Pénzügyi műveletek eredményszemléletű bevételei (=17+18+19+20+21)</t>
  </si>
  <si>
    <t>20 Egyéb kapott (járó) kamatok és kamatjellegű eredményszemléletű bevételek</t>
  </si>
  <si>
    <t>A)  TEVÉKENYSÉGEK EREDMÉNYE (=I±II+III-IV-V-VI-VII)</t>
  </si>
  <si>
    <t>VII Egyéb ráfordítások</t>
  </si>
  <si>
    <t>VI Értékcsökkenési leírás</t>
  </si>
  <si>
    <t>V Személyi jellegű ráfordítások (=14+15+16)</t>
  </si>
  <si>
    <t>16 Bérjárulékok</t>
  </si>
  <si>
    <t>15 Személyi jellegű egyéb kifizetések</t>
  </si>
  <si>
    <t>14 Bérköltség</t>
  </si>
  <si>
    <t>IV Anyagjellegű ráfordítások (=10+11+12+13)</t>
  </si>
  <si>
    <t>11 Igénybe vett szolgáltatások értéke</t>
  </si>
  <si>
    <t>10 Anyagköltség</t>
  </si>
  <si>
    <t>III Egyéb eredményszemléletű bevételek (=06+07+08+09)</t>
  </si>
  <si>
    <t>09 Különféle egyéb eredményszemléletű bevételek</t>
  </si>
  <si>
    <t>08 Felhalmozási célú támogatások eredményszemléletű bevételei</t>
  </si>
  <si>
    <t>07 Egyéb működési célú támogatások eredményszemléletű bevételei</t>
  </si>
  <si>
    <t>06 Központi működési célú támogatások eredményszemléletű bevételei</t>
  </si>
  <si>
    <t>I Tevékenység nettó eredményszemléletű bevétele (=01+02+03)</t>
  </si>
  <si>
    <t>03 Tevékenység egyéb nettó eredményszemléletű bevételei</t>
  </si>
  <si>
    <t>02 Eszközök és szolgáltatások értékesítése nettó eredményszemléletű bevételei</t>
  </si>
  <si>
    <t>01 Közhatalmi eredményszemléletű bevételek</t>
  </si>
  <si>
    <t>Tárgyi időszak</t>
  </si>
  <si>
    <t>Módosítások (+/-)</t>
  </si>
  <si>
    <t>Előző időszak</t>
  </si>
  <si>
    <t xml:space="preserve">Eredménykimutatás (forintban) </t>
  </si>
  <si>
    <t>ebből: fejezeti kezelésű előirányzatok EU-s programokra és azok hazai társfinanszírozása</t>
  </si>
  <si>
    <t>ebből: egyéb fejezeti kezelésű előirányzatok</t>
  </si>
  <si>
    <t>Völcsej Fő u. 1-4,60-76.házak előtti járda</t>
  </si>
  <si>
    <t>központi költségvetési szervek</t>
  </si>
  <si>
    <t>1. Vagyoni értékű jogok</t>
  </si>
  <si>
    <t>A/I/1</t>
  </si>
  <si>
    <t>A/I/1/c</t>
  </si>
  <si>
    <t>Függő követelések</t>
  </si>
  <si>
    <t>L/6</t>
  </si>
  <si>
    <t>Függő kötelezettségek</t>
  </si>
  <si>
    <t>L/7</t>
  </si>
  <si>
    <t xml:space="preserve">Völcsej Község Önkormányzata 2020.  évi zárszámadása </t>
  </si>
  <si>
    <t>Kimutatás a vagyon alakulásáról 2020 évben (forintban)</t>
  </si>
  <si>
    <t>Völcsej Község Önkormányzat 2020. évi zárszámadás</t>
  </si>
  <si>
    <t>D)       Alaptevékenység kötelezettségvállalással terhelt maradványa</t>
  </si>
  <si>
    <t xml:space="preserve">1.  melléklet a 6/2021. (V.27.) önkormányzati rendelethez </t>
  </si>
  <si>
    <t xml:space="preserve">2.2. melléklet a  6/2021. (V.27.) önkormányzati rendelethez </t>
  </si>
  <si>
    <t xml:space="preserve">3.melléklet a  6/2021. (V.27.)  önkormányzati rendelethez </t>
  </si>
  <si>
    <t xml:space="preserve">4.melléklet a   6/2021. (V.27.) önkormányzati rendelethez </t>
  </si>
  <si>
    <t xml:space="preserve">5. melléklet a  6/2021. (V.27.)  önkormányzati rendelethez </t>
  </si>
  <si>
    <t>6. melléklet a    6/2021. (V.27.) önkormányzati rendelethez</t>
  </si>
  <si>
    <t>7. melléklet a  6/2021. (V.27.) önkormányzati rendelethez</t>
  </si>
  <si>
    <t>8. melléklet a  6/2021. (V.27.) önkormányzati rendelethez</t>
  </si>
  <si>
    <t xml:space="preserve">9. melléklet a   6/2021. (V.27.) önkormányzati rendelethez </t>
  </si>
  <si>
    <t xml:space="preserve">10. melléklet a  6/2021. (V.27.)  önkormányzati rendelethez </t>
  </si>
  <si>
    <t xml:space="preserve">11. melléklet a   6/2021. (V.27.) önkormányzati rendelethez </t>
  </si>
  <si>
    <t xml:space="preserve">2.1. melléklet a  6/2021. (V.27.) önkormányzati rendelethez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</si>
</sst>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62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2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167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66" fillId="0" borderId="0" xfId="0" applyFont="1" applyAlignment="1">
      <alignment horizontal="center" wrapText="1"/>
    </xf>
    <xf numFmtId="3" fontId="6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12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62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4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33" borderId="0" xfId="0" applyFont="1" applyFill="1" applyAlignment="1">
      <alignment/>
    </xf>
    <xf numFmtId="0" fontId="1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/>
    </xf>
    <xf numFmtId="0" fontId="55" fillId="33" borderId="0" xfId="5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wrapText="1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3" fontId="6" fillId="0" borderId="10" xfId="0" applyNumberFormat="1" applyFont="1" applyBorder="1" applyAlignment="1">
      <alignment vertical="center" wrapText="1"/>
    </xf>
    <xf numFmtId="0" fontId="14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62" fillId="0" borderId="0" xfId="0" applyNumberFormat="1" applyFont="1" applyAlignment="1">
      <alignment/>
    </xf>
    <xf numFmtId="3" fontId="63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3" fontId="63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3" fontId="6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3" fontId="68" fillId="0" borderId="0" xfId="0" applyNumberFormat="1" applyFont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23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62" fillId="0" borderId="0" xfId="0" applyNumberFormat="1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69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vertical="center"/>
    </xf>
    <xf numFmtId="0" fontId="7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 vertical="center" wrapText="1"/>
    </xf>
    <xf numFmtId="3" fontId="63" fillId="0" borderId="0" xfId="0" applyNumberFormat="1" applyFont="1" applyBorder="1" applyAlignment="1">
      <alignment horizontal="center" wrapText="1"/>
    </xf>
    <xf numFmtId="3" fontId="63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 wrapText="1"/>
    </xf>
    <xf numFmtId="3" fontId="6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3" fontId="62" fillId="0" borderId="0" xfId="0" applyNumberFormat="1" applyFont="1" applyBorder="1" applyAlignment="1">
      <alignment wrapText="1"/>
    </xf>
    <xf numFmtId="0" fontId="13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/>
    </xf>
    <xf numFmtId="3" fontId="63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 wrapText="1"/>
    </xf>
    <xf numFmtId="3" fontId="6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9" fillId="0" borderId="11" xfId="0" applyFont="1" applyBorder="1" applyAlignment="1">
      <alignment wrapText="1"/>
    </xf>
    <xf numFmtId="0" fontId="73" fillId="0" borderId="12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0" fontId="74" fillId="0" borderId="14" xfId="0" applyFont="1" applyBorder="1" applyAlignment="1">
      <alignment wrapText="1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74" fillId="0" borderId="14" xfId="0" applyFont="1" applyBorder="1" applyAlignment="1">
      <alignment horizontal="center" wrapText="1"/>
    </xf>
    <xf numFmtId="0" fontId="73" fillId="0" borderId="14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0" fontId="76" fillId="0" borderId="13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3" fontId="73" fillId="0" borderId="12" xfId="0" applyNumberFormat="1" applyFont="1" applyBorder="1" applyAlignment="1">
      <alignment horizontal="right" wrapText="1"/>
    </xf>
    <xf numFmtId="3" fontId="74" fillId="0" borderId="14" xfId="0" applyNumberFormat="1" applyFont="1" applyBorder="1" applyAlignment="1">
      <alignment horizontal="right" wrapText="1"/>
    </xf>
    <xf numFmtId="3" fontId="74" fillId="0" borderId="14" xfId="0" applyNumberFormat="1" applyFont="1" applyBorder="1" applyAlignment="1">
      <alignment horizontal="right"/>
    </xf>
    <xf numFmtId="3" fontId="62" fillId="0" borderId="14" xfId="0" applyNumberFormat="1" applyFont="1" applyBorder="1" applyAlignment="1">
      <alignment horizontal="right"/>
    </xf>
    <xf numFmtId="3" fontId="73" fillId="0" borderId="14" xfId="0" applyNumberFormat="1" applyFont="1" applyBorder="1" applyAlignment="1">
      <alignment horizontal="right" wrapText="1"/>
    </xf>
    <xf numFmtId="3" fontId="76" fillId="0" borderId="14" xfId="0" applyNumberFormat="1" applyFont="1" applyBorder="1" applyAlignment="1">
      <alignment horizontal="right"/>
    </xf>
    <xf numFmtId="3" fontId="76" fillId="0" borderId="16" xfId="0" applyNumberFormat="1" applyFont="1" applyBorder="1" applyAlignment="1">
      <alignment horizontal="right"/>
    </xf>
    <xf numFmtId="4" fontId="73" fillId="0" borderId="17" xfId="0" applyNumberFormat="1" applyFont="1" applyBorder="1" applyAlignment="1">
      <alignment horizontal="right" wrapText="1"/>
    </xf>
    <xf numFmtId="4" fontId="74" fillId="0" borderId="18" xfId="0" applyNumberFormat="1" applyFont="1" applyBorder="1" applyAlignment="1">
      <alignment horizontal="right"/>
    </xf>
    <xf numFmtId="4" fontId="62" fillId="0" borderId="18" xfId="0" applyNumberFormat="1" applyFont="1" applyBorder="1" applyAlignment="1">
      <alignment horizontal="right"/>
    </xf>
    <xf numFmtId="4" fontId="73" fillId="0" borderId="18" xfId="0" applyNumberFormat="1" applyFont="1" applyBorder="1" applyAlignment="1">
      <alignment horizontal="right" wrapText="1"/>
    </xf>
    <xf numFmtId="4" fontId="76" fillId="0" borderId="18" xfId="0" applyNumberFormat="1" applyFont="1" applyBorder="1" applyAlignment="1">
      <alignment horizontal="right"/>
    </xf>
    <xf numFmtId="4" fontId="76" fillId="0" borderId="19" xfId="0" applyNumberFormat="1" applyFont="1" applyBorder="1" applyAlignment="1">
      <alignment horizontal="right"/>
    </xf>
    <xf numFmtId="3" fontId="64" fillId="0" borderId="10" xfId="0" applyNumberFormat="1" applyFont="1" applyBorder="1" applyAlignment="1">
      <alignment vertical="top"/>
    </xf>
    <xf numFmtId="3" fontId="65" fillId="0" borderId="10" xfId="0" applyNumberFormat="1" applyFont="1" applyBorder="1" applyAlignment="1">
      <alignment vertical="top"/>
    </xf>
    <xf numFmtId="3" fontId="65" fillId="0" borderId="1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center"/>
    </xf>
    <xf numFmtId="0" fontId="66" fillId="0" borderId="0" xfId="0" applyFont="1" applyAlignment="1">
      <alignment horizontal="center" wrapText="1"/>
    </xf>
    <xf numFmtId="3" fontId="6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49" fontId="24" fillId="0" borderId="0" xfId="54" applyNumberFormat="1" applyFont="1" applyBorder="1" applyAlignment="1">
      <alignment horizontal="right" vertical="center"/>
      <protection/>
    </xf>
    <xf numFmtId="0" fontId="77" fillId="0" borderId="0" xfId="0" applyFont="1" applyAlignment="1">
      <alignment horizontal="center"/>
    </xf>
    <xf numFmtId="3" fontId="7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4" fillId="0" borderId="0" xfId="56" applyFont="1" applyBorder="1" applyAlignment="1">
      <alignment horizontal="left" vertical="center" wrapText="1"/>
      <protection/>
    </xf>
    <xf numFmtId="49" fontId="17" fillId="0" borderId="0" xfId="54" applyNumberFormat="1" applyBorder="1" applyAlignment="1">
      <alignment horizontal="center"/>
      <protection/>
    </xf>
    <xf numFmtId="49" fontId="25" fillId="0" borderId="0" xfId="56" applyNumberFormat="1" applyFont="1" applyBorder="1" applyAlignment="1">
      <alignment horizontal="right"/>
      <protection/>
    </xf>
    <xf numFmtId="49" fontId="26" fillId="0" borderId="0" xfId="56" applyNumberFormat="1" applyFont="1" applyBorder="1" applyAlignment="1">
      <alignment horizontal="center" vertical="center" wrapText="1"/>
      <protection/>
    </xf>
    <xf numFmtId="0" fontId="71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al_KTRSZJ" xfId="55"/>
    <cellStyle name="Normal_KTRSZJ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1">
      <selection activeCell="A3" sqref="A3:G3"/>
    </sheetView>
  </sheetViews>
  <sheetFormatPr defaultColWidth="75.00390625" defaultRowHeight="15"/>
  <cols>
    <col min="1" max="1" width="56.421875" style="1" customWidth="1"/>
    <col min="2" max="2" width="11.7109375" style="3" customWidth="1"/>
    <col min="3" max="3" width="14.421875" style="1" customWidth="1"/>
    <col min="4" max="4" width="15.00390625" style="1" customWidth="1"/>
    <col min="5" max="5" width="15.140625" style="1" customWidth="1"/>
    <col min="6" max="6" width="13.28125" style="1" customWidth="1"/>
    <col min="7" max="255" width="9.140625" style="1" customWidth="1"/>
    <col min="256" max="16384" width="75.00390625" style="1" customWidth="1"/>
  </cols>
  <sheetData>
    <row r="3" spans="1:13" ht="15">
      <c r="A3" s="259" t="s">
        <v>407</v>
      </c>
      <c r="B3" s="260"/>
      <c r="C3" s="260"/>
      <c r="D3" s="260"/>
      <c r="E3" s="260"/>
      <c r="F3" s="260"/>
      <c r="G3" s="260"/>
      <c r="H3" s="177"/>
      <c r="I3" s="164"/>
      <c r="M3" s="2"/>
    </row>
    <row r="4" spans="1:9" ht="15.75">
      <c r="A4" s="261" t="s">
        <v>250</v>
      </c>
      <c r="B4" s="262"/>
      <c r="C4" s="262"/>
      <c r="D4" s="262"/>
      <c r="E4" s="262"/>
      <c r="F4" s="262"/>
      <c r="G4" s="262"/>
      <c r="H4" s="164"/>
      <c r="I4" s="164"/>
    </row>
    <row r="5" spans="1:9" ht="20.25" customHeight="1">
      <c r="A5" s="263" t="s">
        <v>0</v>
      </c>
      <c r="B5" s="262"/>
      <c r="C5" s="262"/>
      <c r="D5" s="262"/>
      <c r="E5" s="262"/>
      <c r="F5" s="262"/>
      <c r="G5" s="262"/>
      <c r="H5" s="164"/>
      <c r="I5" s="164"/>
    </row>
    <row r="9" spans="4:6" ht="15">
      <c r="D9" s="4"/>
      <c r="F9" s="1" t="s">
        <v>1</v>
      </c>
    </row>
    <row r="10" spans="1:6" ht="28.5">
      <c r="A10" s="5" t="s">
        <v>2</v>
      </c>
      <c r="B10" s="6" t="s">
        <v>3</v>
      </c>
      <c r="C10" s="7" t="s">
        <v>4</v>
      </c>
      <c r="D10" s="7" t="s">
        <v>5</v>
      </c>
      <c r="E10" s="7" t="s">
        <v>246</v>
      </c>
      <c r="F10" s="192" t="s">
        <v>251</v>
      </c>
    </row>
    <row r="11" spans="1:6" ht="15">
      <c r="A11" s="8" t="s">
        <v>6</v>
      </c>
      <c r="B11" s="9">
        <v>6421200</v>
      </c>
      <c r="C11" s="9">
        <v>6616152</v>
      </c>
      <c r="D11" s="9">
        <v>7237128</v>
      </c>
      <c r="E11" s="9">
        <v>7227749</v>
      </c>
      <c r="F11" s="169">
        <v>6791962</v>
      </c>
    </row>
    <row r="12" spans="1:6" ht="15">
      <c r="A12" s="8" t="s">
        <v>7</v>
      </c>
      <c r="B12" s="9">
        <v>1072910</v>
      </c>
      <c r="C12" s="9">
        <v>1107028</v>
      </c>
      <c r="D12" s="9">
        <v>1191771</v>
      </c>
      <c r="E12" s="9">
        <v>1241454</v>
      </c>
      <c r="F12" s="169">
        <v>1103393</v>
      </c>
    </row>
    <row r="13" spans="1:6" ht="15">
      <c r="A13" s="8" t="s">
        <v>8</v>
      </c>
      <c r="B13" s="9">
        <v>20105283</v>
      </c>
      <c r="C13" s="9">
        <v>20245283</v>
      </c>
      <c r="D13" s="9">
        <v>22914090</v>
      </c>
      <c r="E13" s="9">
        <v>23119834</v>
      </c>
      <c r="F13" s="169">
        <v>18902918</v>
      </c>
    </row>
    <row r="14" spans="1:6" ht="15">
      <c r="A14" s="8" t="s">
        <v>9</v>
      </c>
      <c r="B14" s="9">
        <v>500000</v>
      </c>
      <c r="C14" s="9">
        <v>500000</v>
      </c>
      <c r="D14" s="9">
        <v>920000</v>
      </c>
      <c r="E14" s="9">
        <v>930000</v>
      </c>
      <c r="F14" s="169">
        <v>930000</v>
      </c>
    </row>
    <row r="15" spans="1:6" ht="15">
      <c r="A15" s="8" t="s">
        <v>10</v>
      </c>
      <c r="B15" s="9">
        <v>19177837</v>
      </c>
      <c r="C15" s="9">
        <v>19259277</v>
      </c>
      <c r="D15" s="9">
        <v>15490336</v>
      </c>
      <c r="E15" s="9">
        <v>14947792</v>
      </c>
      <c r="F15" s="169">
        <v>1923376</v>
      </c>
    </row>
    <row r="16" spans="1:6" ht="15">
      <c r="A16" s="8" t="s">
        <v>11</v>
      </c>
      <c r="B16" s="9">
        <v>21042500</v>
      </c>
      <c r="C16" s="9">
        <v>21042500</v>
      </c>
      <c r="D16" s="9">
        <v>23027827</v>
      </c>
      <c r="E16" s="9">
        <v>23027827</v>
      </c>
      <c r="F16" s="169">
        <v>20329919</v>
      </c>
    </row>
    <row r="17" spans="1:6" ht="15">
      <c r="A17" s="8" t="s">
        <v>12</v>
      </c>
      <c r="B17" s="9">
        <v>21696249</v>
      </c>
      <c r="C17" s="9">
        <v>21696249</v>
      </c>
      <c r="D17" s="9">
        <v>46071249</v>
      </c>
      <c r="E17" s="9">
        <v>48056576</v>
      </c>
      <c r="F17" s="169">
        <v>11603493</v>
      </c>
    </row>
    <row r="18" spans="1:6" ht="15">
      <c r="A18" s="8" t="s">
        <v>13</v>
      </c>
      <c r="B18" s="9">
        <v>450000</v>
      </c>
      <c r="C18" s="9">
        <v>450000</v>
      </c>
      <c r="D18" s="9">
        <v>600000</v>
      </c>
      <c r="E18" s="9">
        <v>600000</v>
      </c>
      <c r="F18" s="169">
        <v>220000</v>
      </c>
    </row>
    <row r="19" spans="1:6" ht="15">
      <c r="A19" s="10" t="s">
        <v>14</v>
      </c>
      <c r="B19" s="11">
        <f>SUM(B11:B18)</f>
        <v>90465979</v>
      </c>
      <c r="C19" s="11">
        <f>SUM(C11:C18)</f>
        <v>90916489</v>
      </c>
      <c r="D19" s="11">
        <f>SUM(D11:D18)</f>
        <v>117452401</v>
      </c>
      <c r="E19" s="11">
        <f>SUM(E11:E18)</f>
        <v>119151232</v>
      </c>
      <c r="F19" s="11">
        <f>SUM(F11:F18)</f>
        <v>61805061</v>
      </c>
    </row>
    <row r="20" spans="1:6" ht="15">
      <c r="A20" s="10" t="s">
        <v>15</v>
      </c>
      <c r="B20" s="11">
        <v>924994</v>
      </c>
      <c r="C20" s="11">
        <v>924994</v>
      </c>
      <c r="D20" s="11">
        <v>924994</v>
      </c>
      <c r="E20" s="11">
        <v>924994</v>
      </c>
      <c r="F20" s="170">
        <v>924994</v>
      </c>
    </row>
    <row r="21" spans="1:6" s="2" customFormat="1" ht="15">
      <c r="A21" s="12" t="s">
        <v>16</v>
      </c>
      <c r="B21" s="13">
        <f>SUM(B19:B20)</f>
        <v>91390973</v>
      </c>
      <c r="C21" s="13">
        <f>SUM(C19:C20)</f>
        <v>91841483</v>
      </c>
      <c r="D21" s="13">
        <f>SUM(D19+D20)</f>
        <v>118377395</v>
      </c>
      <c r="E21" s="13">
        <f>SUM(E19+E20)</f>
        <v>120076226</v>
      </c>
      <c r="F21" s="173">
        <f>SUM(F19:F20)</f>
        <v>62730055</v>
      </c>
    </row>
    <row r="22" spans="1:6" ht="15">
      <c r="A22" s="8" t="s">
        <v>17</v>
      </c>
      <c r="B22" s="9">
        <v>23124834</v>
      </c>
      <c r="C22" s="9">
        <v>23575344</v>
      </c>
      <c r="D22" s="9">
        <v>24218563</v>
      </c>
      <c r="E22" s="9">
        <v>23932067</v>
      </c>
      <c r="F22" s="169">
        <v>23932067</v>
      </c>
    </row>
    <row r="23" spans="1:6" ht="15">
      <c r="A23" s="8" t="s">
        <v>18</v>
      </c>
      <c r="B23" s="9"/>
      <c r="C23" s="9"/>
      <c r="D23" s="9">
        <v>26360327</v>
      </c>
      <c r="E23" s="9">
        <v>28345654</v>
      </c>
      <c r="F23" s="169">
        <v>26360327</v>
      </c>
    </row>
    <row r="24" spans="1:6" ht="15">
      <c r="A24" s="8" t="s">
        <v>19</v>
      </c>
      <c r="B24" s="9">
        <v>4921634</v>
      </c>
      <c r="C24" s="9">
        <v>4921634</v>
      </c>
      <c r="D24" s="9">
        <v>3750000</v>
      </c>
      <c r="E24" s="9">
        <v>3750000</v>
      </c>
      <c r="F24" s="169">
        <v>4794775</v>
      </c>
    </row>
    <row r="25" spans="1:6" ht="15">
      <c r="A25" s="8" t="s">
        <v>20</v>
      </c>
      <c r="B25" s="9">
        <v>9101013</v>
      </c>
      <c r="C25" s="9">
        <v>9101013</v>
      </c>
      <c r="D25" s="9">
        <v>9805013</v>
      </c>
      <c r="E25" s="9">
        <v>9805013</v>
      </c>
      <c r="F25" s="169">
        <v>10215861</v>
      </c>
    </row>
    <row r="26" spans="1:6" ht="15">
      <c r="A26" s="10" t="s">
        <v>21</v>
      </c>
      <c r="B26" s="11">
        <f>SUM(B22:B25)</f>
        <v>37147481</v>
      </c>
      <c r="C26" s="11">
        <f>SUM(C22:C25)</f>
        <v>37597991</v>
      </c>
      <c r="D26" s="11">
        <f>SUM(D22:D25)</f>
        <v>64133903</v>
      </c>
      <c r="E26" s="11">
        <f>SUM(E22:E25)</f>
        <v>65832734</v>
      </c>
      <c r="F26" s="11">
        <f>SUM(F22:F25)</f>
        <v>65303030</v>
      </c>
    </row>
    <row r="27" spans="1:6" ht="15">
      <c r="A27" s="10" t="s">
        <v>22</v>
      </c>
      <c r="B27" s="11">
        <v>54243492</v>
      </c>
      <c r="C27" s="11">
        <v>54243492</v>
      </c>
      <c r="D27" s="11">
        <v>54243492</v>
      </c>
      <c r="E27" s="11">
        <v>54243492</v>
      </c>
      <c r="F27" s="170">
        <v>54243492</v>
      </c>
    </row>
    <row r="28" spans="1:6" s="2" customFormat="1" ht="15">
      <c r="A28" s="12" t="s">
        <v>23</v>
      </c>
      <c r="B28" s="13">
        <f>SUM(B26:B27)</f>
        <v>91390973</v>
      </c>
      <c r="C28" s="13">
        <f>SUM(C26:C27)</f>
        <v>91841483</v>
      </c>
      <c r="D28" s="13">
        <f>SUM(D26:D27)</f>
        <v>118377395</v>
      </c>
      <c r="E28" s="13">
        <f>SUM(E26:E27)</f>
        <v>120076226</v>
      </c>
      <c r="F28" s="13">
        <f>SUM(F26:F27)</f>
        <v>119546522</v>
      </c>
    </row>
  </sheetData>
  <sheetProtection/>
  <mergeCells count="3">
    <mergeCell ref="A3:G3"/>
    <mergeCell ref="A4:G4"/>
    <mergeCell ref="A5:G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21"/>
  <sheetViews>
    <sheetView zoomScalePageLayoutView="0" workbookViewId="0" topLeftCell="A25">
      <selection activeCell="G48" sqref="G48:P48"/>
    </sheetView>
  </sheetViews>
  <sheetFormatPr defaultColWidth="9.140625" defaultRowHeight="15"/>
  <cols>
    <col min="1" max="1" width="43.421875" style="172" customWidth="1"/>
    <col min="2" max="2" width="8.00390625" style="172" customWidth="1"/>
    <col min="3" max="3" width="12.421875" style="166" customWidth="1"/>
    <col min="4" max="4" width="13.7109375" style="166" customWidth="1"/>
    <col min="5" max="5" width="9.140625" style="172" customWidth="1"/>
    <col min="6" max="10" width="13.00390625" style="172" customWidth="1"/>
    <col min="11" max="11" width="1.57421875" style="172" customWidth="1"/>
    <col min="12" max="15" width="13.00390625" style="172" hidden="1" customWidth="1"/>
    <col min="16" max="16" width="5.7109375" style="172" hidden="1" customWidth="1"/>
    <col min="17" max="17" width="9.7109375" style="172" customWidth="1"/>
    <col min="18" max="18" width="0.71875" style="172" customWidth="1"/>
    <col min="19" max="20" width="13.00390625" style="172" hidden="1" customWidth="1"/>
    <col min="21" max="21" width="13.00390625" style="172" customWidth="1"/>
    <col min="22" max="22" width="1.57421875" style="172" customWidth="1"/>
    <col min="23" max="26" width="13.00390625" style="172" hidden="1" customWidth="1"/>
    <col min="27" max="27" width="13.00390625" style="172" customWidth="1"/>
    <col min="28" max="28" width="1.8515625" style="172" customWidth="1"/>
    <col min="29" max="32" width="13.00390625" style="172" hidden="1" customWidth="1"/>
    <col min="33" max="33" width="12.421875" style="172" customWidth="1"/>
    <col min="34" max="38" width="13.00390625" style="172" hidden="1" customWidth="1"/>
    <col min="39" max="114" width="13.00390625" style="172" customWidth="1"/>
    <col min="115" max="16384" width="9.140625" style="172" customWidth="1"/>
  </cols>
  <sheetData>
    <row r="1" spans="1:5" s="165" customFormat="1" ht="15">
      <c r="A1" s="265" t="s">
        <v>415</v>
      </c>
      <c r="B1" s="265"/>
      <c r="C1" s="265"/>
      <c r="D1" s="265"/>
      <c r="E1" s="279"/>
    </row>
    <row r="2" spans="1:5" ht="15.75">
      <c r="A2" s="263" t="s">
        <v>403</v>
      </c>
      <c r="B2" s="263"/>
      <c r="C2" s="263"/>
      <c r="D2" s="259"/>
      <c r="E2" s="259"/>
    </row>
    <row r="3" spans="1:38" ht="15.75">
      <c r="A3" s="277" t="s">
        <v>404</v>
      </c>
      <c r="B3" s="277"/>
      <c r="C3" s="278"/>
      <c r="D3" s="278"/>
      <c r="E3" s="277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15">
      <c r="A4" s="178"/>
      <c r="B4" s="178"/>
      <c r="C4" s="179"/>
      <c r="D4" s="179"/>
      <c r="E4" s="178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</row>
    <row r="5" spans="7:38" ht="3.75" customHeight="1"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38" ht="15">
      <c r="A6" s="180" t="s">
        <v>228</v>
      </c>
      <c r="B6" s="180" t="s">
        <v>343</v>
      </c>
      <c r="C6" s="195" t="s">
        <v>342</v>
      </c>
      <c r="D6" s="195" t="s">
        <v>341</v>
      </c>
      <c r="E6" s="181" t="s">
        <v>340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</row>
    <row r="7" spans="1:38" ht="13.5" customHeight="1">
      <c r="A7" s="230" t="s">
        <v>339</v>
      </c>
      <c r="B7" s="231" t="s">
        <v>266</v>
      </c>
      <c r="C7" s="243" t="s">
        <v>266</v>
      </c>
      <c r="D7" s="243" t="s">
        <v>266</v>
      </c>
      <c r="E7" s="250" t="s">
        <v>266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</row>
    <row r="8" spans="1:38" ht="25.5" customHeight="1">
      <c r="A8" s="232" t="s">
        <v>338</v>
      </c>
      <c r="B8" s="233" t="s">
        <v>337</v>
      </c>
      <c r="C8" s="244">
        <v>348472100</v>
      </c>
      <c r="D8" s="244">
        <v>361518156</v>
      </c>
      <c r="E8" s="251">
        <v>103.74</v>
      </c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</row>
    <row r="9" spans="1:38" ht="16.5" customHeight="1">
      <c r="A9" s="232" t="s">
        <v>336</v>
      </c>
      <c r="B9" s="233" t="s">
        <v>335</v>
      </c>
      <c r="C9" s="245">
        <v>207379</v>
      </c>
      <c r="D9" s="245">
        <v>99590</v>
      </c>
      <c r="E9" s="251">
        <v>48.02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</row>
    <row r="10" spans="1:38" ht="14.25" customHeight="1">
      <c r="A10" s="234" t="s">
        <v>396</v>
      </c>
      <c r="B10" s="235" t="s">
        <v>397</v>
      </c>
      <c r="C10" s="246"/>
      <c r="D10" s="246">
        <v>99590</v>
      </c>
      <c r="E10" s="252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</row>
    <row r="11" spans="1:38" ht="12.75" customHeight="1">
      <c r="A11" s="234" t="s">
        <v>311</v>
      </c>
      <c r="B11" s="235" t="s">
        <v>398</v>
      </c>
      <c r="C11" s="246"/>
      <c r="D11" s="246">
        <v>99590</v>
      </c>
      <c r="E11" s="252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</row>
    <row r="12" spans="1:38" ht="12.75" customHeight="1">
      <c r="A12" s="232" t="s">
        <v>334</v>
      </c>
      <c r="B12" s="233" t="s">
        <v>333</v>
      </c>
      <c r="C12" s="245">
        <v>207379</v>
      </c>
      <c r="D12" s="245"/>
      <c r="E12" s="251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</row>
    <row r="13" spans="1:38" ht="13.5" customHeight="1">
      <c r="A13" s="232" t="s">
        <v>311</v>
      </c>
      <c r="B13" s="233" t="s">
        <v>332</v>
      </c>
      <c r="C13" s="245">
        <v>207379</v>
      </c>
      <c r="D13" s="245"/>
      <c r="E13" s="251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</row>
    <row r="14" spans="1:38" ht="14.25" customHeight="1">
      <c r="A14" s="232" t="s">
        <v>331</v>
      </c>
      <c r="B14" s="233" t="s">
        <v>330</v>
      </c>
      <c r="C14" s="244">
        <v>346374721</v>
      </c>
      <c r="D14" s="244">
        <v>359528566</v>
      </c>
      <c r="E14" s="251">
        <v>103.8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</row>
    <row r="15" spans="1:38" ht="13.5" customHeight="1">
      <c r="A15" s="232" t="s">
        <v>329</v>
      </c>
      <c r="B15" s="233" t="s">
        <v>328</v>
      </c>
      <c r="C15" s="244">
        <v>331751370</v>
      </c>
      <c r="D15" s="244">
        <v>337371755</v>
      </c>
      <c r="E15" s="251">
        <v>101.69</v>
      </c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</row>
    <row r="16" spans="1:38" ht="14.25" customHeight="1">
      <c r="A16" s="232" t="s">
        <v>327</v>
      </c>
      <c r="B16" s="233" t="s">
        <v>326</v>
      </c>
      <c r="C16" s="245">
        <v>79023622</v>
      </c>
      <c r="D16" s="245">
        <v>89571487</v>
      </c>
      <c r="E16" s="251">
        <v>113.35</v>
      </c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</row>
    <row r="17" spans="1:38" ht="12.75" customHeight="1">
      <c r="A17" s="232" t="s">
        <v>311</v>
      </c>
      <c r="B17" s="233" t="s">
        <v>325</v>
      </c>
      <c r="C17" s="244">
        <v>243837254</v>
      </c>
      <c r="D17" s="244">
        <v>239116182</v>
      </c>
      <c r="E17" s="251">
        <v>98.06</v>
      </c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</row>
    <row r="18" spans="1:38" ht="13.5" customHeight="1">
      <c r="A18" s="232" t="s">
        <v>317</v>
      </c>
      <c r="B18" s="233" t="s">
        <v>324</v>
      </c>
      <c r="C18" s="245">
        <v>8890494</v>
      </c>
      <c r="D18" s="245">
        <v>8684086</v>
      </c>
      <c r="E18" s="251">
        <v>97.68</v>
      </c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</row>
    <row r="19" spans="1:38" ht="12.75" customHeight="1">
      <c r="A19" s="232" t="s">
        <v>323</v>
      </c>
      <c r="B19" s="233" t="s">
        <v>322</v>
      </c>
      <c r="C19" s="245">
        <v>13625297</v>
      </c>
      <c r="D19" s="245">
        <v>20050121</v>
      </c>
      <c r="E19" s="251">
        <v>147.15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</row>
    <row r="20" spans="1:38" ht="13.5" customHeight="1">
      <c r="A20" s="232" t="s">
        <v>311</v>
      </c>
      <c r="B20" s="233" t="s">
        <v>321</v>
      </c>
      <c r="C20" s="245">
        <v>12141735</v>
      </c>
      <c r="D20" s="245">
        <v>11956099</v>
      </c>
      <c r="E20" s="251">
        <v>98.47</v>
      </c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</row>
    <row r="21" spans="1:38" ht="13.5" customHeight="1">
      <c r="A21" s="232" t="s">
        <v>317</v>
      </c>
      <c r="B21" s="233" t="s">
        <v>320</v>
      </c>
      <c r="C21" s="245">
        <v>1483562</v>
      </c>
      <c r="D21" s="245">
        <v>8094022</v>
      </c>
      <c r="E21" s="251">
        <v>545.58</v>
      </c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</row>
    <row r="22" spans="1:38" ht="12.75" customHeight="1">
      <c r="A22" s="232" t="s">
        <v>319</v>
      </c>
      <c r="B22" s="233" t="s">
        <v>318</v>
      </c>
      <c r="C22" s="245">
        <v>998054</v>
      </c>
      <c r="D22" s="245">
        <v>2106690</v>
      </c>
      <c r="E22" s="251">
        <v>211.08</v>
      </c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</row>
    <row r="23" spans="1:38" ht="12.75" customHeight="1">
      <c r="A23" s="232" t="s">
        <v>317</v>
      </c>
      <c r="B23" s="233" t="s">
        <v>316</v>
      </c>
      <c r="C23" s="245">
        <v>998054</v>
      </c>
      <c r="D23" s="245">
        <v>2106690</v>
      </c>
      <c r="E23" s="251">
        <v>211.08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</row>
    <row r="24" spans="1:38" ht="13.5" customHeight="1">
      <c r="A24" s="232" t="s">
        <v>315</v>
      </c>
      <c r="B24" s="233" t="s">
        <v>314</v>
      </c>
      <c r="C24" s="245">
        <v>1890000</v>
      </c>
      <c r="D24" s="245">
        <v>1890000</v>
      </c>
      <c r="E24" s="251">
        <v>100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</row>
    <row r="25" spans="1:38" ht="12" customHeight="1">
      <c r="A25" s="232" t="s">
        <v>313</v>
      </c>
      <c r="B25" s="233" t="s">
        <v>312</v>
      </c>
      <c r="C25" s="245">
        <v>1890000</v>
      </c>
      <c r="D25" s="245">
        <v>1890000</v>
      </c>
      <c r="E25" s="251">
        <v>100</v>
      </c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</row>
    <row r="26" spans="1:38" ht="16.5" customHeight="1">
      <c r="A26" s="232" t="s">
        <v>311</v>
      </c>
      <c r="B26" s="236" t="s">
        <v>310</v>
      </c>
      <c r="C26" s="245">
        <v>1890000</v>
      </c>
      <c r="D26" s="245">
        <v>1890000</v>
      </c>
      <c r="E26" s="251">
        <v>100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</row>
    <row r="27" spans="1:38" ht="14.25" customHeight="1">
      <c r="A27" s="232" t="s">
        <v>309</v>
      </c>
      <c r="B27" s="233" t="s">
        <v>308</v>
      </c>
      <c r="C27" s="245">
        <v>36581834</v>
      </c>
      <c r="D27" s="245">
        <v>39855006</v>
      </c>
      <c r="E27" s="251">
        <v>108.95</v>
      </c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</row>
    <row r="28" spans="1:38" ht="14.25" customHeight="1">
      <c r="A28" s="232" t="s">
        <v>307</v>
      </c>
      <c r="B28" s="233" t="s">
        <v>306</v>
      </c>
      <c r="C28" s="245">
        <v>120310</v>
      </c>
      <c r="D28" s="245">
        <v>62335</v>
      </c>
      <c r="E28" s="251">
        <v>51.81</v>
      </c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</row>
    <row r="29" spans="1:38" ht="12.75" customHeight="1">
      <c r="A29" s="232" t="s">
        <v>305</v>
      </c>
      <c r="B29" s="233" t="s">
        <v>304</v>
      </c>
      <c r="C29" s="245">
        <v>36461524</v>
      </c>
      <c r="D29" s="245">
        <v>39792671</v>
      </c>
      <c r="E29" s="251">
        <v>109.14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</row>
    <row r="30" spans="1:38" ht="12" customHeight="1">
      <c r="A30" s="232" t="s">
        <v>303</v>
      </c>
      <c r="B30" s="233" t="s">
        <v>302</v>
      </c>
      <c r="C30" s="245"/>
      <c r="D30" s="245"/>
      <c r="E30" s="251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</row>
    <row r="31" spans="1:38" ht="13.5" customHeight="1">
      <c r="A31" s="232" t="s">
        <v>301</v>
      </c>
      <c r="B31" s="233" t="s">
        <v>300</v>
      </c>
      <c r="C31" s="245">
        <v>21578638</v>
      </c>
      <c r="D31" s="245">
        <v>20050216</v>
      </c>
      <c r="E31" s="251">
        <v>92.92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</row>
    <row r="32" spans="1:38" ht="12.75" customHeight="1">
      <c r="A32" s="232" t="s">
        <v>299</v>
      </c>
      <c r="B32" s="233" t="s">
        <v>298</v>
      </c>
      <c r="C32" s="245">
        <v>3262251</v>
      </c>
      <c r="D32" s="245">
        <v>1104467</v>
      </c>
      <c r="E32" s="251">
        <v>33.86</v>
      </c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</row>
    <row r="33" spans="1:38" ht="12.75" customHeight="1">
      <c r="A33" s="232" t="s">
        <v>297</v>
      </c>
      <c r="B33" s="233" t="s">
        <v>296</v>
      </c>
      <c r="C33" s="245">
        <v>18316387</v>
      </c>
      <c r="D33" s="245">
        <v>18945749</v>
      </c>
      <c r="E33" s="251">
        <v>103.44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</row>
    <row r="34" spans="1:38" ht="12" customHeight="1">
      <c r="A34" s="232" t="s">
        <v>295</v>
      </c>
      <c r="B34" s="233" t="s">
        <v>294</v>
      </c>
      <c r="C34" s="245">
        <v>78000</v>
      </c>
      <c r="D34" s="245">
        <v>-569000</v>
      </c>
      <c r="E34" s="251">
        <v>-729.49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</row>
    <row r="35" spans="1:38" ht="16.5" customHeight="1">
      <c r="A35" s="232" t="s">
        <v>293</v>
      </c>
      <c r="B35" s="233" t="s">
        <v>292</v>
      </c>
      <c r="C35" s="244">
        <v>406710572</v>
      </c>
      <c r="D35" s="244">
        <v>420854378</v>
      </c>
      <c r="E35" s="251">
        <v>103.48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</row>
    <row r="36" spans="1:38" ht="13.5" customHeight="1">
      <c r="A36" s="232" t="s">
        <v>291</v>
      </c>
      <c r="B36" s="237" t="s">
        <v>266</v>
      </c>
      <c r="C36" s="247"/>
      <c r="D36" s="247"/>
      <c r="E36" s="253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</row>
    <row r="37" spans="1:38" ht="12.75" customHeight="1">
      <c r="A37" s="232" t="s">
        <v>290</v>
      </c>
      <c r="B37" s="233" t="s">
        <v>289</v>
      </c>
      <c r="C37" s="244">
        <v>382146944</v>
      </c>
      <c r="D37" s="244">
        <v>370130180</v>
      </c>
      <c r="E37" s="251">
        <v>96.86</v>
      </c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</row>
    <row r="38" spans="1:38" ht="12.75" customHeight="1">
      <c r="A38" s="232" t="s">
        <v>288</v>
      </c>
      <c r="B38" s="233" t="s">
        <v>287</v>
      </c>
      <c r="C38" s="244">
        <v>278985412</v>
      </c>
      <c r="D38" s="244">
        <v>278985412</v>
      </c>
      <c r="E38" s="251">
        <v>100</v>
      </c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</row>
    <row r="39" spans="1:38" ht="12" customHeight="1">
      <c r="A39" s="232" t="s">
        <v>286</v>
      </c>
      <c r="B39" s="233" t="s">
        <v>285</v>
      </c>
      <c r="C39" s="245">
        <v>47966516</v>
      </c>
      <c r="D39" s="245">
        <v>47966516</v>
      </c>
      <c r="E39" s="251">
        <v>100</v>
      </c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</row>
    <row r="40" spans="1:38" ht="13.5" customHeight="1">
      <c r="A40" s="232" t="s">
        <v>284</v>
      </c>
      <c r="B40" s="233" t="s">
        <v>283</v>
      </c>
      <c r="C40" s="245">
        <v>429368</v>
      </c>
      <c r="D40" s="245">
        <v>4269368</v>
      </c>
      <c r="E40" s="251">
        <v>100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</row>
    <row r="41" spans="1:38" ht="12.75" customHeight="1">
      <c r="A41" s="232" t="s">
        <v>282</v>
      </c>
      <c r="B41" s="233" t="s">
        <v>281</v>
      </c>
      <c r="C41" s="245">
        <v>30021203</v>
      </c>
      <c r="D41" s="245">
        <v>54765648</v>
      </c>
      <c r="E41" s="251">
        <v>182.42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</row>
    <row r="42" spans="1:38" ht="13.5" customHeight="1">
      <c r="A42" s="232" t="s">
        <v>280</v>
      </c>
      <c r="B42" s="233" t="s">
        <v>279</v>
      </c>
      <c r="C42" s="245">
        <v>24744445</v>
      </c>
      <c r="D42" s="245">
        <v>-12016764</v>
      </c>
      <c r="E42" s="251">
        <v>-48.56</v>
      </c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</row>
    <row r="43" spans="1:38" ht="13.5" customHeight="1">
      <c r="A43" s="232" t="s">
        <v>278</v>
      </c>
      <c r="B43" s="233" t="s">
        <v>277</v>
      </c>
      <c r="C43" s="245">
        <v>1579723</v>
      </c>
      <c r="D43" s="245">
        <v>1984288</v>
      </c>
      <c r="E43" s="251">
        <v>125.61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</row>
    <row r="44" spans="1:38" ht="23.25" customHeight="1">
      <c r="A44" s="232" t="s">
        <v>276</v>
      </c>
      <c r="B44" s="233" t="s">
        <v>275</v>
      </c>
      <c r="C44" s="245">
        <v>924994</v>
      </c>
      <c r="D44" s="245">
        <v>999478</v>
      </c>
      <c r="E44" s="251">
        <v>108.05</v>
      </c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</row>
    <row r="45" spans="1:38" ht="16.5" customHeight="1">
      <c r="A45" s="232" t="s">
        <v>274</v>
      </c>
      <c r="B45" s="233" t="s">
        <v>273</v>
      </c>
      <c r="C45" s="245">
        <v>654729</v>
      </c>
      <c r="D45" s="245">
        <v>984810</v>
      </c>
      <c r="E45" s="251">
        <v>150.41</v>
      </c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</row>
    <row r="46" spans="1:38" ht="24" customHeight="1">
      <c r="A46" s="232" t="s">
        <v>272</v>
      </c>
      <c r="B46" s="233" t="s">
        <v>271</v>
      </c>
      <c r="C46" s="245">
        <v>22983905</v>
      </c>
      <c r="D46" s="245">
        <v>48739910</v>
      </c>
      <c r="E46" s="251">
        <v>212.06</v>
      </c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</row>
    <row r="47" spans="1:38" ht="16.5" customHeight="1">
      <c r="A47" s="232" t="s">
        <v>270</v>
      </c>
      <c r="B47" s="233" t="s">
        <v>269</v>
      </c>
      <c r="C47" s="244">
        <v>406710572</v>
      </c>
      <c r="D47" s="244">
        <v>420854378</v>
      </c>
      <c r="E47" s="251">
        <v>103.48</v>
      </c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</row>
    <row r="48" spans="1:38" ht="15" customHeight="1">
      <c r="A48" s="238" t="s">
        <v>268</v>
      </c>
      <c r="B48" s="237" t="s">
        <v>267</v>
      </c>
      <c r="C48" s="247"/>
      <c r="D48" s="247"/>
      <c r="E48" s="253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</row>
    <row r="49" spans="1:38" ht="15" customHeight="1">
      <c r="A49" s="232" t="s">
        <v>265</v>
      </c>
      <c r="B49" s="233" t="s">
        <v>264</v>
      </c>
      <c r="C49" s="245">
        <v>7102657</v>
      </c>
      <c r="D49" s="245">
        <v>7102657</v>
      </c>
      <c r="E49" s="251">
        <v>100</v>
      </c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</row>
    <row r="50" spans="1:38" ht="24" customHeight="1">
      <c r="A50" s="232" t="s">
        <v>263</v>
      </c>
      <c r="B50" s="233" t="s">
        <v>262</v>
      </c>
      <c r="C50" s="245">
        <v>713073</v>
      </c>
      <c r="D50" s="245">
        <v>713073</v>
      </c>
      <c r="E50" s="251">
        <v>100</v>
      </c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</row>
    <row r="51" spans="1:38" ht="15" customHeight="1">
      <c r="A51" s="239" t="s">
        <v>399</v>
      </c>
      <c r="B51" s="240" t="s">
        <v>400</v>
      </c>
      <c r="C51" s="248"/>
      <c r="D51" s="248">
        <v>-463542</v>
      </c>
      <c r="E51" s="254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</row>
    <row r="52" spans="1:38" ht="12.75" customHeight="1">
      <c r="A52" s="241" t="s">
        <v>401</v>
      </c>
      <c r="B52" s="242" t="s">
        <v>402</v>
      </c>
      <c r="C52" s="249"/>
      <c r="D52" s="249">
        <v>17925</v>
      </c>
      <c r="E52" s="255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</row>
    <row r="53" spans="7:38" ht="16.5" customHeight="1"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</row>
    <row r="54" spans="7:38" ht="16.5" customHeight="1"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</row>
    <row r="55" spans="7:38" ht="16.5" customHeight="1"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</row>
    <row r="56" spans="7:38" ht="16.5" customHeight="1"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</row>
    <row r="57" spans="7:38" ht="16.5" customHeight="1"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</row>
    <row r="58" spans="7:38" ht="16.5" customHeight="1"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</row>
    <row r="59" spans="7:38" ht="16.5" customHeight="1"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</row>
    <row r="60" spans="7:38" ht="16.5" customHeight="1"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</row>
    <row r="61" spans="7:38" ht="16.5" customHeight="1"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</row>
    <row r="62" spans="7:38" ht="16.5" customHeight="1"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</row>
    <row r="63" spans="7:38" ht="16.5" customHeight="1"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</row>
    <row r="64" spans="7:38" ht="16.5" customHeight="1"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</row>
    <row r="65" spans="7:38" ht="16.5" customHeight="1"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</row>
    <row r="66" spans="7:38" ht="16.5" customHeight="1"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</row>
    <row r="67" spans="7:38" ht="16.5" customHeight="1"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</row>
    <row r="68" spans="7:38" ht="16.5" customHeight="1"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</row>
    <row r="69" spans="7:38" ht="16.5" customHeight="1"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</row>
    <row r="70" spans="7:38" ht="16.5" customHeight="1"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</row>
    <row r="71" spans="7:38" ht="16.5" customHeight="1"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</row>
    <row r="72" spans="7:38" ht="16.5" customHeight="1"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</row>
    <row r="73" spans="7:38" ht="16.5" customHeight="1"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</row>
    <row r="74" spans="7:38" ht="16.5" customHeight="1"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</row>
    <row r="75" spans="7:38" ht="16.5" customHeight="1"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</row>
    <row r="76" spans="7:38" ht="16.5" customHeight="1"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</row>
    <row r="77" spans="7:38" ht="16.5" customHeight="1"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</row>
    <row r="78" spans="7:38" ht="15"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</row>
    <row r="79" spans="7:38" ht="15"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</row>
    <row r="80" spans="7:38" ht="16.5" customHeight="1"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</row>
    <row r="81" spans="7:38" ht="16.5" customHeight="1"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</row>
    <row r="82" spans="7:38" ht="16.5" customHeight="1"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</row>
    <row r="83" spans="7:38" ht="16.5" customHeight="1"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</row>
    <row r="84" spans="7:38" ht="16.5" customHeight="1"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</row>
    <row r="85" spans="7:38" ht="16.5" customHeight="1"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</row>
    <row r="86" spans="7:38" ht="16.5" customHeight="1"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</row>
    <row r="87" spans="7:38" ht="16.5" customHeight="1"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</row>
    <row r="88" spans="7:38" ht="16.5" customHeight="1"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</row>
    <row r="89" spans="7:38" ht="16.5" customHeight="1"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</row>
    <row r="90" spans="7:38" ht="16.5" customHeight="1"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</row>
    <row r="91" spans="7:38" ht="16.5" customHeight="1"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</row>
    <row r="92" spans="7:38" ht="15"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</row>
    <row r="93" spans="7:38" ht="15"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</row>
    <row r="94" spans="7:38" ht="16.5" customHeight="1"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</row>
    <row r="95" spans="7:38" ht="16.5" customHeight="1"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</row>
    <row r="96" spans="7:38" ht="16.5" customHeight="1"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</row>
    <row r="97" spans="7:38" ht="16.5" customHeight="1"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</row>
    <row r="98" spans="7:38" ht="16.5" customHeight="1"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</row>
    <row r="99" spans="7:38" ht="16.5" customHeight="1"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</row>
    <row r="100" spans="7:38" ht="16.5" customHeight="1"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</row>
    <row r="101" spans="7:38" ht="16.5" customHeight="1"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</row>
    <row r="102" spans="7:38" ht="16.5" customHeight="1"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</row>
    <row r="103" spans="7:38" ht="16.5" customHeight="1"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</row>
    <row r="104" spans="7:38" ht="16.5" customHeight="1"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</row>
    <row r="105" spans="7:38" ht="16.5" customHeight="1"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</row>
    <row r="106" spans="7:38" ht="16.5" customHeight="1"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</row>
    <row r="107" spans="7:38" ht="16.5" customHeight="1"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</row>
    <row r="108" spans="7:38" ht="15"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</row>
    <row r="109" spans="7:38" ht="16.5" customHeight="1"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</row>
    <row r="110" spans="7:38" ht="16.5" customHeight="1"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</row>
    <row r="111" spans="7:38" ht="16.5" customHeight="1"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</row>
    <row r="112" spans="7:38" ht="16.5" customHeight="1"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</row>
    <row r="113" spans="7:38" ht="16.5" customHeight="1"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</row>
    <row r="114" spans="7:38" ht="16.5" customHeight="1"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</row>
    <row r="115" spans="7:38" ht="16.5" customHeight="1"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</row>
    <row r="116" spans="7:38" ht="16.5" customHeight="1"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</row>
    <row r="117" spans="7:38" ht="16.5" customHeight="1"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</row>
    <row r="118" spans="7:38" ht="15.75" customHeight="1"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</row>
    <row r="119" spans="7:38" ht="15"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</row>
    <row r="120" spans="7:38" ht="15"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</row>
    <row r="121" spans="7:38" ht="15"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</row>
  </sheetData>
  <sheetProtection/>
  <mergeCells count="584">
    <mergeCell ref="G4:AL4"/>
    <mergeCell ref="G5:P5"/>
    <mergeCell ref="Q5:T5"/>
    <mergeCell ref="U5:Z5"/>
    <mergeCell ref="AA5:AF5"/>
    <mergeCell ref="AG5:AL5"/>
    <mergeCell ref="U6:Z6"/>
    <mergeCell ref="AA6:AF6"/>
    <mergeCell ref="AG6:AL6"/>
    <mergeCell ref="G120:P120"/>
    <mergeCell ref="Q120:T120"/>
    <mergeCell ref="U120:Z120"/>
    <mergeCell ref="AA120:AF120"/>
    <mergeCell ref="AG120:AL120"/>
    <mergeCell ref="G118:P118"/>
    <mergeCell ref="Q118:T118"/>
    <mergeCell ref="U118:Z118"/>
    <mergeCell ref="AA118:AF118"/>
    <mergeCell ref="AG118:AL118"/>
    <mergeCell ref="G119:P119"/>
    <mergeCell ref="Q119:T119"/>
    <mergeCell ref="U119:Z119"/>
    <mergeCell ref="AA119:AF119"/>
    <mergeCell ref="AG119:AL119"/>
    <mergeCell ref="G116:P116"/>
    <mergeCell ref="Q116:T116"/>
    <mergeCell ref="U116:Z116"/>
    <mergeCell ref="AA116:AF116"/>
    <mergeCell ref="AG116:AL116"/>
    <mergeCell ref="G117:P117"/>
    <mergeCell ref="Q117:T117"/>
    <mergeCell ref="U117:Z117"/>
    <mergeCell ref="AA117:AF117"/>
    <mergeCell ref="AG117:AL117"/>
    <mergeCell ref="G114:P114"/>
    <mergeCell ref="Q114:T114"/>
    <mergeCell ref="U114:Z114"/>
    <mergeCell ref="AA114:AF114"/>
    <mergeCell ref="AG114:AL114"/>
    <mergeCell ref="G115:P115"/>
    <mergeCell ref="Q115:T115"/>
    <mergeCell ref="U115:Z115"/>
    <mergeCell ref="AA115:AF115"/>
    <mergeCell ref="AG115:AL115"/>
    <mergeCell ref="G112:P112"/>
    <mergeCell ref="Q112:T112"/>
    <mergeCell ref="U112:Z112"/>
    <mergeCell ref="AA112:AF112"/>
    <mergeCell ref="AG112:AL112"/>
    <mergeCell ref="G113:P113"/>
    <mergeCell ref="Q113:T113"/>
    <mergeCell ref="U113:Z113"/>
    <mergeCell ref="AA113:AF113"/>
    <mergeCell ref="AG113:AL113"/>
    <mergeCell ref="G110:P110"/>
    <mergeCell ref="Q110:T110"/>
    <mergeCell ref="U110:Z110"/>
    <mergeCell ref="AA110:AF110"/>
    <mergeCell ref="AG110:AL110"/>
    <mergeCell ref="G111:P111"/>
    <mergeCell ref="Q111:T111"/>
    <mergeCell ref="U111:Z111"/>
    <mergeCell ref="AA111:AF111"/>
    <mergeCell ref="AG111:AL111"/>
    <mergeCell ref="G108:P108"/>
    <mergeCell ref="Q108:T108"/>
    <mergeCell ref="U108:Z108"/>
    <mergeCell ref="AA108:AF108"/>
    <mergeCell ref="AG108:AL108"/>
    <mergeCell ref="G109:P109"/>
    <mergeCell ref="Q109:T109"/>
    <mergeCell ref="U109:Z109"/>
    <mergeCell ref="AA109:AF109"/>
    <mergeCell ref="AG109:AL109"/>
    <mergeCell ref="G106:P106"/>
    <mergeCell ref="Q106:T106"/>
    <mergeCell ref="U106:Z106"/>
    <mergeCell ref="AA106:AF106"/>
    <mergeCell ref="AG106:AL106"/>
    <mergeCell ref="G107:P107"/>
    <mergeCell ref="Q107:T107"/>
    <mergeCell ref="U107:Z107"/>
    <mergeCell ref="AA107:AF107"/>
    <mergeCell ref="AG107:AL107"/>
    <mergeCell ref="G104:P104"/>
    <mergeCell ref="Q104:T104"/>
    <mergeCell ref="U104:Z104"/>
    <mergeCell ref="AA104:AF104"/>
    <mergeCell ref="AG104:AL104"/>
    <mergeCell ref="G105:P105"/>
    <mergeCell ref="Q105:T105"/>
    <mergeCell ref="U105:Z105"/>
    <mergeCell ref="AA105:AF105"/>
    <mergeCell ref="AG105:AL105"/>
    <mergeCell ref="G102:P102"/>
    <mergeCell ref="Q102:T102"/>
    <mergeCell ref="U102:Z102"/>
    <mergeCell ref="AA102:AF102"/>
    <mergeCell ref="AG102:AL102"/>
    <mergeCell ref="G103:P103"/>
    <mergeCell ref="Q103:T103"/>
    <mergeCell ref="U103:Z103"/>
    <mergeCell ref="AA103:AF103"/>
    <mergeCell ref="AG103:AL103"/>
    <mergeCell ref="G100:P100"/>
    <mergeCell ref="Q100:T100"/>
    <mergeCell ref="U100:Z100"/>
    <mergeCell ref="AA100:AF100"/>
    <mergeCell ref="AG100:AL100"/>
    <mergeCell ref="G101:P101"/>
    <mergeCell ref="Q101:T101"/>
    <mergeCell ref="U101:Z101"/>
    <mergeCell ref="AA101:AF101"/>
    <mergeCell ref="AG101:AL101"/>
    <mergeCell ref="G98:P98"/>
    <mergeCell ref="Q98:T98"/>
    <mergeCell ref="U98:Z98"/>
    <mergeCell ref="AA98:AF98"/>
    <mergeCell ref="AG98:AL98"/>
    <mergeCell ref="G99:P99"/>
    <mergeCell ref="Q99:T99"/>
    <mergeCell ref="U99:Z99"/>
    <mergeCell ref="AA99:AF99"/>
    <mergeCell ref="AG99:AL99"/>
    <mergeCell ref="G96:P96"/>
    <mergeCell ref="Q96:T96"/>
    <mergeCell ref="U96:Z96"/>
    <mergeCell ref="AA96:AF96"/>
    <mergeCell ref="AG96:AL96"/>
    <mergeCell ref="G97:P97"/>
    <mergeCell ref="Q97:T97"/>
    <mergeCell ref="U97:Z97"/>
    <mergeCell ref="AA97:AF97"/>
    <mergeCell ref="AG97:AL97"/>
    <mergeCell ref="G94:P94"/>
    <mergeCell ref="Q94:T94"/>
    <mergeCell ref="U94:Z94"/>
    <mergeCell ref="AA94:AF94"/>
    <mergeCell ref="AG94:AL94"/>
    <mergeCell ref="G95:P95"/>
    <mergeCell ref="Q95:T95"/>
    <mergeCell ref="U95:Z95"/>
    <mergeCell ref="AA95:AF95"/>
    <mergeCell ref="AG95:AL95"/>
    <mergeCell ref="G92:P92"/>
    <mergeCell ref="Q92:T92"/>
    <mergeCell ref="U92:Z92"/>
    <mergeCell ref="AA92:AF92"/>
    <mergeCell ref="AG92:AL92"/>
    <mergeCell ref="G93:P93"/>
    <mergeCell ref="Q93:T93"/>
    <mergeCell ref="U93:Z93"/>
    <mergeCell ref="AA93:AF93"/>
    <mergeCell ref="AG93:AL93"/>
    <mergeCell ref="G90:P90"/>
    <mergeCell ref="Q90:T90"/>
    <mergeCell ref="U90:Z90"/>
    <mergeCell ref="AA90:AF90"/>
    <mergeCell ref="AG90:AL90"/>
    <mergeCell ref="G91:P91"/>
    <mergeCell ref="Q91:T91"/>
    <mergeCell ref="U91:Z91"/>
    <mergeCell ref="AA91:AF91"/>
    <mergeCell ref="AG91:AL91"/>
    <mergeCell ref="G88:P88"/>
    <mergeCell ref="Q88:T88"/>
    <mergeCell ref="U88:Z88"/>
    <mergeCell ref="AA88:AF88"/>
    <mergeCell ref="AG88:AL88"/>
    <mergeCell ref="G89:P89"/>
    <mergeCell ref="Q89:T89"/>
    <mergeCell ref="U89:Z89"/>
    <mergeCell ref="AA89:AF89"/>
    <mergeCell ref="AG89:AL89"/>
    <mergeCell ref="G86:P86"/>
    <mergeCell ref="Q86:T86"/>
    <mergeCell ref="U86:Z86"/>
    <mergeCell ref="AA86:AF86"/>
    <mergeCell ref="AG86:AL86"/>
    <mergeCell ref="G87:P87"/>
    <mergeCell ref="Q87:T87"/>
    <mergeCell ref="U87:Z87"/>
    <mergeCell ref="AA87:AF87"/>
    <mergeCell ref="AG87:AL87"/>
    <mergeCell ref="G84:P84"/>
    <mergeCell ref="Q84:T84"/>
    <mergeCell ref="U84:Z84"/>
    <mergeCell ref="AA84:AF84"/>
    <mergeCell ref="AG84:AL84"/>
    <mergeCell ref="G85:P85"/>
    <mergeCell ref="Q85:T85"/>
    <mergeCell ref="U85:Z85"/>
    <mergeCell ref="AA85:AF85"/>
    <mergeCell ref="AG85:AL85"/>
    <mergeCell ref="G82:P82"/>
    <mergeCell ref="Q82:T82"/>
    <mergeCell ref="U82:Z82"/>
    <mergeCell ref="AA82:AF82"/>
    <mergeCell ref="AG82:AL82"/>
    <mergeCell ref="G83:P83"/>
    <mergeCell ref="Q83:T83"/>
    <mergeCell ref="U83:Z83"/>
    <mergeCell ref="AA83:AF83"/>
    <mergeCell ref="AG83:AL83"/>
    <mergeCell ref="G80:P80"/>
    <mergeCell ref="Q80:T80"/>
    <mergeCell ref="U80:Z80"/>
    <mergeCell ref="AA80:AF80"/>
    <mergeCell ref="AG80:AL80"/>
    <mergeCell ref="G81:P81"/>
    <mergeCell ref="Q81:T81"/>
    <mergeCell ref="U81:Z81"/>
    <mergeCell ref="AA81:AF81"/>
    <mergeCell ref="AG81:AL81"/>
    <mergeCell ref="G78:P78"/>
    <mergeCell ref="Q78:T78"/>
    <mergeCell ref="U78:Z78"/>
    <mergeCell ref="AA78:AF78"/>
    <mergeCell ref="AG78:AL78"/>
    <mergeCell ref="G79:P79"/>
    <mergeCell ref="Q79:T79"/>
    <mergeCell ref="U79:Z79"/>
    <mergeCell ref="AA79:AF79"/>
    <mergeCell ref="AG79:AL79"/>
    <mergeCell ref="G76:P76"/>
    <mergeCell ref="Q76:T76"/>
    <mergeCell ref="U76:Z76"/>
    <mergeCell ref="AA76:AF76"/>
    <mergeCell ref="AG76:AL76"/>
    <mergeCell ref="G77:P77"/>
    <mergeCell ref="Q77:T77"/>
    <mergeCell ref="U77:Z77"/>
    <mergeCell ref="AA77:AF77"/>
    <mergeCell ref="AG77:AL77"/>
    <mergeCell ref="G74:P74"/>
    <mergeCell ref="Q74:T74"/>
    <mergeCell ref="U74:Z74"/>
    <mergeCell ref="AA74:AF74"/>
    <mergeCell ref="AG74:AL74"/>
    <mergeCell ref="G75:P75"/>
    <mergeCell ref="Q75:T75"/>
    <mergeCell ref="U75:Z75"/>
    <mergeCell ref="AA75:AF75"/>
    <mergeCell ref="AG75:AL75"/>
    <mergeCell ref="G72:P72"/>
    <mergeCell ref="Q72:T72"/>
    <mergeCell ref="U72:Z72"/>
    <mergeCell ref="AA72:AF72"/>
    <mergeCell ref="AG72:AL72"/>
    <mergeCell ref="G73:P73"/>
    <mergeCell ref="Q73:T73"/>
    <mergeCell ref="U73:Z73"/>
    <mergeCell ref="AA73:AF73"/>
    <mergeCell ref="AG73:AL73"/>
    <mergeCell ref="G70:P70"/>
    <mergeCell ref="Q70:T70"/>
    <mergeCell ref="U70:Z70"/>
    <mergeCell ref="AA70:AF70"/>
    <mergeCell ref="AG70:AL70"/>
    <mergeCell ref="G71:P71"/>
    <mergeCell ref="Q71:T71"/>
    <mergeCell ref="U71:Z71"/>
    <mergeCell ref="AA71:AF71"/>
    <mergeCell ref="AG71:AL71"/>
    <mergeCell ref="G68:P68"/>
    <mergeCell ref="Q68:T68"/>
    <mergeCell ref="U68:Z68"/>
    <mergeCell ref="AA68:AF68"/>
    <mergeCell ref="AG68:AL68"/>
    <mergeCell ref="G69:P69"/>
    <mergeCell ref="Q69:T69"/>
    <mergeCell ref="U69:Z69"/>
    <mergeCell ref="AA69:AF69"/>
    <mergeCell ref="AG69:AL69"/>
    <mergeCell ref="G66:P66"/>
    <mergeCell ref="Q66:T66"/>
    <mergeCell ref="U66:Z66"/>
    <mergeCell ref="AA66:AF66"/>
    <mergeCell ref="AG66:AL66"/>
    <mergeCell ref="G67:P67"/>
    <mergeCell ref="Q67:T67"/>
    <mergeCell ref="U67:Z67"/>
    <mergeCell ref="AA67:AF67"/>
    <mergeCell ref="AG67:AL67"/>
    <mergeCell ref="G64:P64"/>
    <mergeCell ref="Q64:T64"/>
    <mergeCell ref="U64:Z64"/>
    <mergeCell ref="AA64:AF64"/>
    <mergeCell ref="AG64:AL64"/>
    <mergeCell ref="G65:P65"/>
    <mergeCell ref="Q65:T65"/>
    <mergeCell ref="U65:Z65"/>
    <mergeCell ref="AA65:AF65"/>
    <mergeCell ref="AG65:AL65"/>
    <mergeCell ref="G62:P62"/>
    <mergeCell ref="Q62:T62"/>
    <mergeCell ref="U62:Z62"/>
    <mergeCell ref="AA62:AF62"/>
    <mergeCell ref="AG62:AL62"/>
    <mergeCell ref="G63:P63"/>
    <mergeCell ref="Q63:T63"/>
    <mergeCell ref="U63:Z63"/>
    <mergeCell ref="AA63:AF63"/>
    <mergeCell ref="AG63:AL63"/>
    <mergeCell ref="G60:P60"/>
    <mergeCell ref="Q60:T60"/>
    <mergeCell ref="U60:Z60"/>
    <mergeCell ref="AA60:AF60"/>
    <mergeCell ref="AG60:AL60"/>
    <mergeCell ref="G61:P61"/>
    <mergeCell ref="Q61:T61"/>
    <mergeCell ref="U61:Z61"/>
    <mergeCell ref="AA61:AF61"/>
    <mergeCell ref="AG61:AL61"/>
    <mergeCell ref="G58:P58"/>
    <mergeCell ref="Q58:T58"/>
    <mergeCell ref="U58:Z58"/>
    <mergeCell ref="AA58:AF58"/>
    <mergeCell ref="AG58:AL58"/>
    <mergeCell ref="G59:P59"/>
    <mergeCell ref="Q59:T59"/>
    <mergeCell ref="U59:Z59"/>
    <mergeCell ref="AA59:AF59"/>
    <mergeCell ref="AG59:AL59"/>
    <mergeCell ref="G56:P56"/>
    <mergeCell ref="Q56:T56"/>
    <mergeCell ref="U56:Z56"/>
    <mergeCell ref="AA56:AF56"/>
    <mergeCell ref="AG56:AL56"/>
    <mergeCell ref="G57:P57"/>
    <mergeCell ref="Q57:T57"/>
    <mergeCell ref="U57:Z57"/>
    <mergeCell ref="AA57:AF57"/>
    <mergeCell ref="AG57:AL57"/>
    <mergeCell ref="G54:P54"/>
    <mergeCell ref="Q54:T54"/>
    <mergeCell ref="U54:Z54"/>
    <mergeCell ref="AA54:AF54"/>
    <mergeCell ref="AG54:AL54"/>
    <mergeCell ref="G55:P55"/>
    <mergeCell ref="Q55:T55"/>
    <mergeCell ref="U55:Z55"/>
    <mergeCell ref="AA55:AF55"/>
    <mergeCell ref="AG55:AL55"/>
    <mergeCell ref="G52:P52"/>
    <mergeCell ref="Q52:T52"/>
    <mergeCell ref="U52:Z52"/>
    <mergeCell ref="AA52:AF52"/>
    <mergeCell ref="AG52:AL52"/>
    <mergeCell ref="G53:P53"/>
    <mergeCell ref="Q53:T53"/>
    <mergeCell ref="U53:Z53"/>
    <mergeCell ref="AA53:AF53"/>
    <mergeCell ref="AG53:AL53"/>
    <mergeCell ref="G50:P50"/>
    <mergeCell ref="Q50:T50"/>
    <mergeCell ref="U50:Z50"/>
    <mergeCell ref="AA50:AF50"/>
    <mergeCell ref="AG50:AL50"/>
    <mergeCell ref="G51:P51"/>
    <mergeCell ref="Q51:T51"/>
    <mergeCell ref="U51:Z51"/>
    <mergeCell ref="AA51:AF51"/>
    <mergeCell ref="AG51:AL51"/>
    <mergeCell ref="G48:P48"/>
    <mergeCell ref="Q48:T48"/>
    <mergeCell ref="U48:Z48"/>
    <mergeCell ref="AA48:AF48"/>
    <mergeCell ref="AG48:AL48"/>
    <mergeCell ref="G49:P49"/>
    <mergeCell ref="Q49:T49"/>
    <mergeCell ref="U49:Z49"/>
    <mergeCell ref="AA49:AF49"/>
    <mergeCell ref="AG49:AL49"/>
    <mergeCell ref="G46:P46"/>
    <mergeCell ref="Q46:T46"/>
    <mergeCell ref="U46:Z46"/>
    <mergeCell ref="AA46:AF46"/>
    <mergeCell ref="AG46:AL46"/>
    <mergeCell ref="G47:P47"/>
    <mergeCell ref="Q47:T47"/>
    <mergeCell ref="U47:Z47"/>
    <mergeCell ref="AA47:AF47"/>
    <mergeCell ref="AG47:AL47"/>
    <mergeCell ref="G44:P44"/>
    <mergeCell ref="Q44:T44"/>
    <mergeCell ref="U44:Z44"/>
    <mergeCell ref="AA44:AF44"/>
    <mergeCell ref="AG44:AL44"/>
    <mergeCell ref="G45:P45"/>
    <mergeCell ref="Q45:T45"/>
    <mergeCell ref="U45:Z45"/>
    <mergeCell ref="AA45:AF45"/>
    <mergeCell ref="AG45:AL45"/>
    <mergeCell ref="G42:P42"/>
    <mergeCell ref="Q42:T42"/>
    <mergeCell ref="U42:Z42"/>
    <mergeCell ref="AA42:AF42"/>
    <mergeCell ref="AG42:AL42"/>
    <mergeCell ref="G43:P43"/>
    <mergeCell ref="Q43:T43"/>
    <mergeCell ref="U43:Z43"/>
    <mergeCell ref="AA43:AF43"/>
    <mergeCell ref="AG43:AL43"/>
    <mergeCell ref="G40:P40"/>
    <mergeCell ref="Q40:T40"/>
    <mergeCell ref="U40:Z40"/>
    <mergeCell ref="AA40:AF40"/>
    <mergeCell ref="AG40:AL40"/>
    <mergeCell ref="G41:P41"/>
    <mergeCell ref="Q41:T41"/>
    <mergeCell ref="U41:Z41"/>
    <mergeCell ref="AA41:AF41"/>
    <mergeCell ref="AG41:AL41"/>
    <mergeCell ref="G38:P38"/>
    <mergeCell ref="Q38:T38"/>
    <mergeCell ref="U38:Z38"/>
    <mergeCell ref="AA38:AF38"/>
    <mergeCell ref="AG38:AL38"/>
    <mergeCell ref="G39:P39"/>
    <mergeCell ref="Q39:T39"/>
    <mergeCell ref="U39:Z39"/>
    <mergeCell ref="AA39:AF39"/>
    <mergeCell ref="AG39:AL39"/>
    <mergeCell ref="G36:P36"/>
    <mergeCell ref="Q36:T36"/>
    <mergeCell ref="U36:Z36"/>
    <mergeCell ref="AA36:AF36"/>
    <mergeCell ref="AG36:AL36"/>
    <mergeCell ref="G37:P37"/>
    <mergeCell ref="Q37:T37"/>
    <mergeCell ref="U37:Z37"/>
    <mergeCell ref="AA37:AF37"/>
    <mergeCell ref="AG37:AL37"/>
    <mergeCell ref="G34:P34"/>
    <mergeCell ref="Q34:T34"/>
    <mergeCell ref="U34:Z34"/>
    <mergeCell ref="AA34:AF34"/>
    <mergeCell ref="AG34:AL34"/>
    <mergeCell ref="G35:P35"/>
    <mergeCell ref="Q35:T35"/>
    <mergeCell ref="U35:Z35"/>
    <mergeCell ref="AA35:AF35"/>
    <mergeCell ref="AG35:AL35"/>
    <mergeCell ref="G32:P32"/>
    <mergeCell ref="Q32:T32"/>
    <mergeCell ref="U32:Z32"/>
    <mergeCell ref="AA32:AF32"/>
    <mergeCell ref="AG32:AL32"/>
    <mergeCell ref="G33:P33"/>
    <mergeCell ref="Q33:T33"/>
    <mergeCell ref="U33:Z33"/>
    <mergeCell ref="AA33:AF33"/>
    <mergeCell ref="AG33:AL33"/>
    <mergeCell ref="G30:P30"/>
    <mergeCell ref="Q30:T30"/>
    <mergeCell ref="U30:Z30"/>
    <mergeCell ref="AA30:AF30"/>
    <mergeCell ref="AG30:AL30"/>
    <mergeCell ref="G31:P31"/>
    <mergeCell ref="Q31:T31"/>
    <mergeCell ref="U31:Z31"/>
    <mergeCell ref="AA31:AF31"/>
    <mergeCell ref="AG31:AL31"/>
    <mergeCell ref="G28:P28"/>
    <mergeCell ref="Q28:T28"/>
    <mergeCell ref="U28:Z28"/>
    <mergeCell ref="AA28:AF28"/>
    <mergeCell ref="AG28:AL28"/>
    <mergeCell ref="G29:P29"/>
    <mergeCell ref="Q29:T29"/>
    <mergeCell ref="U29:Z29"/>
    <mergeCell ref="AA29:AF29"/>
    <mergeCell ref="AG29:AL29"/>
    <mergeCell ref="G26:P26"/>
    <mergeCell ref="Q26:T26"/>
    <mergeCell ref="U26:Z26"/>
    <mergeCell ref="AA26:AF26"/>
    <mergeCell ref="AG26:AL26"/>
    <mergeCell ref="G27:P27"/>
    <mergeCell ref="Q27:T27"/>
    <mergeCell ref="U27:Z27"/>
    <mergeCell ref="AA27:AF27"/>
    <mergeCell ref="AG27:AL27"/>
    <mergeCell ref="G24:P24"/>
    <mergeCell ref="Q24:T24"/>
    <mergeCell ref="U24:Z24"/>
    <mergeCell ref="AA24:AF24"/>
    <mergeCell ref="AG24:AL24"/>
    <mergeCell ref="G25:P25"/>
    <mergeCell ref="Q25:T25"/>
    <mergeCell ref="U25:Z25"/>
    <mergeCell ref="AA25:AF25"/>
    <mergeCell ref="AG25:AL25"/>
    <mergeCell ref="G22:P22"/>
    <mergeCell ref="Q22:T22"/>
    <mergeCell ref="U22:Z22"/>
    <mergeCell ref="AA22:AF22"/>
    <mergeCell ref="AG22:AL22"/>
    <mergeCell ref="G23:P23"/>
    <mergeCell ref="Q23:T23"/>
    <mergeCell ref="U23:Z23"/>
    <mergeCell ref="AA23:AF23"/>
    <mergeCell ref="AG23:AL23"/>
    <mergeCell ref="G20:P20"/>
    <mergeCell ref="Q20:T20"/>
    <mergeCell ref="U20:Z20"/>
    <mergeCell ref="AA20:AF20"/>
    <mergeCell ref="AG20:AL20"/>
    <mergeCell ref="G21:P21"/>
    <mergeCell ref="Q21:T21"/>
    <mergeCell ref="U21:Z21"/>
    <mergeCell ref="AA21:AF21"/>
    <mergeCell ref="AG21:AL21"/>
    <mergeCell ref="G18:P18"/>
    <mergeCell ref="Q18:T18"/>
    <mergeCell ref="U18:Z18"/>
    <mergeCell ref="AA18:AF18"/>
    <mergeCell ref="AG18:AL18"/>
    <mergeCell ref="G19:P19"/>
    <mergeCell ref="Q19:T19"/>
    <mergeCell ref="U19:Z19"/>
    <mergeCell ref="AA19:AF19"/>
    <mergeCell ref="AG19:AL19"/>
    <mergeCell ref="G16:P16"/>
    <mergeCell ref="Q16:T16"/>
    <mergeCell ref="U16:Z16"/>
    <mergeCell ref="AA16:AF16"/>
    <mergeCell ref="AG16:AL16"/>
    <mergeCell ref="G17:P17"/>
    <mergeCell ref="Q17:T17"/>
    <mergeCell ref="U17:Z17"/>
    <mergeCell ref="AA17:AF17"/>
    <mergeCell ref="AG17:AL17"/>
    <mergeCell ref="G14:P14"/>
    <mergeCell ref="Q14:T14"/>
    <mergeCell ref="U14:Z14"/>
    <mergeCell ref="AA14:AF14"/>
    <mergeCell ref="AG14:AL14"/>
    <mergeCell ref="G15:P15"/>
    <mergeCell ref="Q15:T15"/>
    <mergeCell ref="U15:Z15"/>
    <mergeCell ref="AA15:AF15"/>
    <mergeCell ref="AG15:AL15"/>
    <mergeCell ref="G12:P12"/>
    <mergeCell ref="Q12:T12"/>
    <mergeCell ref="U12:Z12"/>
    <mergeCell ref="AA12:AF12"/>
    <mergeCell ref="AG12:AL12"/>
    <mergeCell ref="G13:P13"/>
    <mergeCell ref="Q13:T13"/>
    <mergeCell ref="U13:Z13"/>
    <mergeCell ref="AA13:AF13"/>
    <mergeCell ref="AG13:AL13"/>
    <mergeCell ref="G10:P10"/>
    <mergeCell ref="Q10:T10"/>
    <mergeCell ref="U10:Z10"/>
    <mergeCell ref="AA10:AF10"/>
    <mergeCell ref="AG10:AL10"/>
    <mergeCell ref="G11:P11"/>
    <mergeCell ref="Q11:T11"/>
    <mergeCell ref="U11:Z11"/>
    <mergeCell ref="AA11:AF11"/>
    <mergeCell ref="AG11:AL11"/>
    <mergeCell ref="G8:P8"/>
    <mergeCell ref="Q8:T8"/>
    <mergeCell ref="U8:Z8"/>
    <mergeCell ref="AA8:AF8"/>
    <mergeCell ref="AG8:AL8"/>
    <mergeCell ref="G9:P9"/>
    <mergeCell ref="Q9:T9"/>
    <mergeCell ref="U9:Z9"/>
    <mergeCell ref="AA9:AF9"/>
    <mergeCell ref="AG9:AL9"/>
    <mergeCell ref="AA7:AF7"/>
    <mergeCell ref="AG7:AL7"/>
    <mergeCell ref="A2:E2"/>
    <mergeCell ref="A3:E3"/>
    <mergeCell ref="A1:E1"/>
    <mergeCell ref="G7:P7"/>
    <mergeCell ref="Q7:T7"/>
    <mergeCell ref="U7:Z7"/>
    <mergeCell ref="G6:P6"/>
    <mergeCell ref="Q6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140625" style="172" customWidth="1"/>
    <col min="2" max="2" width="45.7109375" style="172" customWidth="1"/>
    <col min="3" max="3" width="18.57421875" style="172" customWidth="1"/>
    <col min="4" max="16384" width="9.140625" style="172" customWidth="1"/>
  </cols>
  <sheetData>
    <row r="2" spans="1:5" ht="15">
      <c r="A2" s="265" t="s">
        <v>416</v>
      </c>
      <c r="B2" s="265"/>
      <c r="C2" s="265"/>
      <c r="D2" s="190"/>
      <c r="E2" s="165"/>
    </row>
    <row r="3" spans="1:3" ht="18.75">
      <c r="A3" s="273" t="s">
        <v>405</v>
      </c>
      <c r="B3" s="273"/>
      <c r="C3" s="273"/>
    </row>
    <row r="4" spans="1:5" ht="19.5">
      <c r="A4" s="284" t="s">
        <v>364</v>
      </c>
      <c r="B4" s="259"/>
      <c r="C4" s="259"/>
      <c r="D4" s="178"/>
      <c r="E4" s="153"/>
    </row>
    <row r="5" spans="1:5" ht="19.5">
      <c r="A5" s="183"/>
      <c r="B5" s="171"/>
      <c r="C5" s="171"/>
      <c r="D5" s="178"/>
      <c r="E5" s="153"/>
    </row>
    <row r="6" spans="1:5" ht="19.5">
      <c r="A6" s="183"/>
      <c r="B6" s="171"/>
      <c r="C6" s="171"/>
      <c r="D6" s="178"/>
      <c r="E6" s="153"/>
    </row>
    <row r="7" spans="1:5" ht="19.5">
      <c r="A7" s="183"/>
      <c r="B7" s="171"/>
      <c r="C7" s="171"/>
      <c r="D7" s="178"/>
      <c r="E7" s="153"/>
    </row>
    <row r="8" spans="1:5" ht="30.75" customHeight="1">
      <c r="A8" s="191" t="s">
        <v>363</v>
      </c>
      <c r="B8" s="192" t="s">
        <v>228</v>
      </c>
      <c r="C8" s="167" t="s">
        <v>362</v>
      </c>
      <c r="D8" s="178"/>
      <c r="E8" s="153"/>
    </row>
    <row r="9" spans="1:3" ht="15">
      <c r="A9" s="193" t="s">
        <v>361</v>
      </c>
      <c r="B9" s="186" t="s">
        <v>360</v>
      </c>
      <c r="C9" s="187">
        <v>65303030</v>
      </c>
    </row>
    <row r="10" spans="1:3" ht="15">
      <c r="A10" s="193" t="s">
        <v>359</v>
      </c>
      <c r="B10" s="186" t="s">
        <v>358</v>
      </c>
      <c r="C10" s="187">
        <v>61805061</v>
      </c>
    </row>
    <row r="11" spans="1:3" ht="25.5">
      <c r="A11" s="194" t="s">
        <v>357</v>
      </c>
      <c r="B11" s="188" t="s">
        <v>356</v>
      </c>
      <c r="C11" s="189">
        <f>(C9-C10)</f>
        <v>3497969</v>
      </c>
    </row>
    <row r="12" spans="1:3" ht="15">
      <c r="A12" s="193" t="s">
        <v>355</v>
      </c>
      <c r="B12" s="186" t="s">
        <v>354</v>
      </c>
      <c r="C12" s="187">
        <v>55242970</v>
      </c>
    </row>
    <row r="13" spans="1:3" ht="15">
      <c r="A13" s="193" t="s">
        <v>353</v>
      </c>
      <c r="B13" s="186" t="s">
        <v>352</v>
      </c>
      <c r="C13" s="187">
        <v>924994</v>
      </c>
    </row>
    <row r="14" spans="1:3" ht="25.5">
      <c r="A14" s="194" t="s">
        <v>351</v>
      </c>
      <c r="B14" s="188" t="s">
        <v>350</v>
      </c>
      <c r="C14" s="189">
        <f>(C12-C13)</f>
        <v>54317976</v>
      </c>
    </row>
    <row r="15" spans="1:3" ht="15">
      <c r="A15" s="194" t="s">
        <v>349</v>
      </c>
      <c r="B15" s="188" t="s">
        <v>348</v>
      </c>
      <c r="C15" s="189">
        <f>(C11+C14)</f>
        <v>57815945</v>
      </c>
    </row>
    <row r="16" spans="1:3" ht="15">
      <c r="A16" s="194" t="s">
        <v>347</v>
      </c>
      <c r="B16" s="188" t="s">
        <v>346</v>
      </c>
      <c r="C16" s="189">
        <f>(C15)</f>
        <v>57815945</v>
      </c>
    </row>
    <row r="17" spans="1:3" ht="25.5">
      <c r="A17" s="194">
        <v>16</v>
      </c>
      <c r="B17" s="188" t="s">
        <v>406</v>
      </c>
      <c r="C17" s="189">
        <v>3000</v>
      </c>
    </row>
    <row r="18" spans="1:3" ht="15">
      <c r="A18" s="194" t="s">
        <v>345</v>
      </c>
      <c r="B18" s="188" t="s">
        <v>344</v>
      </c>
      <c r="C18" s="189">
        <f>(C15-C17)</f>
        <v>57812945</v>
      </c>
    </row>
  </sheetData>
  <sheetProtection/>
  <mergeCells count="3">
    <mergeCell ref="A3:C3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9"/>
  <sheetViews>
    <sheetView zoomScalePageLayoutView="0" workbookViewId="0" topLeftCell="A1">
      <selection activeCell="M18" sqref="M18"/>
    </sheetView>
  </sheetViews>
  <sheetFormatPr defaultColWidth="8.140625" defaultRowHeight="15"/>
  <cols>
    <col min="1" max="1" width="41.00390625" style="172" customWidth="1"/>
    <col min="2" max="2" width="13.140625" style="172" bestFit="1" customWidth="1"/>
    <col min="3" max="3" width="12.8515625" style="172" customWidth="1"/>
    <col min="4" max="4" width="13.7109375" style="172" bestFit="1" customWidth="1"/>
    <col min="5" max="255" width="9.140625" style="172" customWidth="1"/>
    <col min="256" max="16384" width="8.140625" style="172" customWidth="1"/>
  </cols>
  <sheetData>
    <row r="2" spans="1:5" ht="15">
      <c r="A2" s="265" t="s">
        <v>417</v>
      </c>
      <c r="B2" s="265"/>
      <c r="C2" s="265"/>
      <c r="D2" s="260"/>
      <c r="E2" s="177"/>
    </row>
    <row r="3" spans="1:256" ht="18.75">
      <c r="A3" s="273" t="s">
        <v>260</v>
      </c>
      <c r="B3" s="279"/>
      <c r="C3" s="279"/>
      <c r="D3" s="279"/>
      <c r="E3" s="165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4"/>
    </row>
    <row r="4" spans="1:5" ht="19.5">
      <c r="A4" s="284" t="s">
        <v>391</v>
      </c>
      <c r="B4" s="260"/>
      <c r="C4" s="260"/>
      <c r="D4" s="260"/>
      <c r="E4" s="197"/>
    </row>
    <row r="5" spans="1:5" ht="19.5">
      <c r="A5" s="183"/>
      <c r="B5" s="182"/>
      <c r="C5" s="182"/>
      <c r="D5" s="182"/>
      <c r="E5" s="197"/>
    </row>
    <row r="6" spans="1:4" s="174" customFormat="1" ht="34.5" customHeight="1">
      <c r="A6" s="185" t="s">
        <v>228</v>
      </c>
      <c r="B6" s="185" t="s">
        <v>390</v>
      </c>
      <c r="C6" s="185" t="s">
        <v>389</v>
      </c>
      <c r="D6" s="185" t="s">
        <v>388</v>
      </c>
    </row>
    <row r="7" spans="1:4" ht="15">
      <c r="A7" s="186" t="s">
        <v>387</v>
      </c>
      <c r="B7" s="187">
        <v>7110691</v>
      </c>
      <c r="C7" s="187">
        <v>0</v>
      </c>
      <c r="D7" s="168">
        <v>2675789</v>
      </c>
    </row>
    <row r="8" spans="1:4" ht="25.5">
      <c r="A8" s="186" t="s">
        <v>386</v>
      </c>
      <c r="B8" s="187">
        <v>6501283</v>
      </c>
      <c r="C8" s="187">
        <v>0</v>
      </c>
      <c r="D8" s="168">
        <v>6976997</v>
      </c>
    </row>
    <row r="9" spans="1:4" ht="25.5">
      <c r="A9" s="186" t="s">
        <v>385</v>
      </c>
      <c r="B9" s="187">
        <v>914832</v>
      </c>
      <c r="C9" s="187">
        <v>0</v>
      </c>
      <c r="D9" s="168">
        <v>782740</v>
      </c>
    </row>
    <row r="10" spans="1:4" ht="25.5">
      <c r="A10" s="188" t="s">
        <v>384</v>
      </c>
      <c r="B10" s="189">
        <v>14526806</v>
      </c>
      <c r="C10" s="189">
        <v>0</v>
      </c>
      <c r="D10" s="257">
        <f>SUM(D7:D9)</f>
        <v>10435526</v>
      </c>
    </row>
    <row r="11" spans="1:4" ht="25.5">
      <c r="A11" s="186" t="s">
        <v>383</v>
      </c>
      <c r="B11" s="187">
        <v>21259772</v>
      </c>
      <c r="C11" s="187">
        <v>0</v>
      </c>
      <c r="D11" s="256">
        <v>23932067</v>
      </c>
    </row>
    <row r="12" spans="1:4" ht="25.5">
      <c r="A12" s="186" t="s">
        <v>382</v>
      </c>
      <c r="B12" s="187">
        <v>0</v>
      </c>
      <c r="C12" s="187">
        <v>0</v>
      </c>
      <c r="D12" s="168">
        <v>0</v>
      </c>
    </row>
    <row r="13" spans="1:4" ht="25.5">
      <c r="A13" s="186" t="s">
        <v>381</v>
      </c>
      <c r="B13" s="187">
        <v>30449386</v>
      </c>
      <c r="C13" s="187">
        <v>0</v>
      </c>
      <c r="D13" s="256">
        <v>698125</v>
      </c>
    </row>
    <row r="14" spans="1:4" ht="15">
      <c r="A14" s="186" t="s">
        <v>380</v>
      </c>
      <c r="B14" s="187">
        <v>3894527</v>
      </c>
      <c r="C14" s="187">
        <v>0</v>
      </c>
      <c r="D14" s="168">
        <v>758520</v>
      </c>
    </row>
    <row r="15" spans="1:4" ht="25.5">
      <c r="A15" s="188" t="s">
        <v>379</v>
      </c>
      <c r="B15" s="189">
        <v>55603685</v>
      </c>
      <c r="C15" s="189">
        <v>0</v>
      </c>
      <c r="D15" s="257">
        <f>SUM(D11:D14)</f>
        <v>25388712</v>
      </c>
    </row>
    <row r="16" spans="1:4" ht="15">
      <c r="A16" s="186" t="s">
        <v>378</v>
      </c>
      <c r="B16" s="187">
        <v>3032748</v>
      </c>
      <c r="C16" s="187">
        <v>0</v>
      </c>
      <c r="D16" s="168">
        <v>2147439</v>
      </c>
    </row>
    <row r="17" spans="1:4" ht="15">
      <c r="A17" s="186" t="s">
        <v>377</v>
      </c>
      <c r="B17" s="187">
        <v>11602122</v>
      </c>
      <c r="C17" s="187">
        <v>0</v>
      </c>
      <c r="D17" s="168">
        <v>13381782</v>
      </c>
    </row>
    <row r="18" spans="1:4" ht="15">
      <c r="A18" s="188" t="s">
        <v>376</v>
      </c>
      <c r="B18" s="189">
        <v>14634870</v>
      </c>
      <c r="C18" s="189">
        <v>0</v>
      </c>
      <c r="D18" s="258">
        <f>SUM(D16:D17)</f>
        <v>15529221</v>
      </c>
    </row>
    <row r="19" spans="1:4" ht="15">
      <c r="A19" s="186" t="s">
        <v>375</v>
      </c>
      <c r="B19" s="187">
        <v>3158688</v>
      </c>
      <c r="C19" s="187">
        <v>0</v>
      </c>
      <c r="D19" s="168">
        <v>4075369</v>
      </c>
    </row>
    <row r="20" spans="1:4" ht="15">
      <c r="A20" s="186" t="s">
        <v>374</v>
      </c>
      <c r="B20" s="187">
        <v>2712030</v>
      </c>
      <c r="C20" s="187">
        <v>0</v>
      </c>
      <c r="D20" s="168">
        <v>2809013</v>
      </c>
    </row>
    <row r="21" spans="1:4" ht="15">
      <c r="A21" s="186" t="s">
        <v>373</v>
      </c>
      <c r="B21" s="187">
        <v>1116494</v>
      </c>
      <c r="C21" s="187">
        <v>0</v>
      </c>
      <c r="D21" s="168">
        <v>1104776</v>
      </c>
    </row>
    <row r="22" spans="1:4" ht="15">
      <c r="A22" s="188" t="s">
        <v>372</v>
      </c>
      <c r="B22" s="189">
        <v>6987212</v>
      </c>
      <c r="C22" s="189">
        <v>0</v>
      </c>
      <c r="D22" s="258">
        <f>SUM(D19:D21)</f>
        <v>7989158</v>
      </c>
    </row>
    <row r="23" spans="1:4" ht="15">
      <c r="A23" s="188" t="s">
        <v>371</v>
      </c>
      <c r="B23" s="189">
        <v>10455583</v>
      </c>
      <c r="C23" s="189">
        <v>0</v>
      </c>
      <c r="D23" s="258">
        <v>12129652</v>
      </c>
    </row>
    <row r="24" spans="1:4" ht="15">
      <c r="A24" s="188" t="s">
        <v>370</v>
      </c>
      <c r="B24" s="189">
        <v>13311367</v>
      </c>
      <c r="C24" s="189">
        <v>0</v>
      </c>
      <c r="D24" s="258">
        <v>12195417</v>
      </c>
    </row>
    <row r="25" spans="1:4" ht="25.5">
      <c r="A25" s="188" t="s">
        <v>369</v>
      </c>
      <c r="B25" s="189">
        <v>24741459</v>
      </c>
      <c r="C25" s="189">
        <v>0</v>
      </c>
      <c r="D25" s="257">
        <f>(D10+D15-D18-D22-D23-D24)</f>
        <v>-12019210</v>
      </c>
    </row>
    <row r="26" spans="1:4" ht="25.5">
      <c r="A26" s="186" t="s">
        <v>368</v>
      </c>
      <c r="B26" s="187">
        <v>2986</v>
      </c>
      <c r="C26" s="187">
        <v>0</v>
      </c>
      <c r="D26" s="256">
        <v>2446</v>
      </c>
    </row>
    <row r="27" spans="1:4" ht="25.5">
      <c r="A27" s="188" t="s">
        <v>367</v>
      </c>
      <c r="B27" s="189">
        <v>2986</v>
      </c>
      <c r="C27" s="189">
        <v>0</v>
      </c>
      <c r="D27" s="257">
        <v>2446</v>
      </c>
    </row>
    <row r="28" spans="1:4" ht="25.5">
      <c r="A28" s="188" t="s">
        <v>366</v>
      </c>
      <c r="B28" s="189">
        <v>2986</v>
      </c>
      <c r="C28" s="189">
        <v>0</v>
      </c>
      <c r="D28" s="257">
        <v>2446</v>
      </c>
    </row>
    <row r="29" spans="1:4" ht="15">
      <c r="A29" s="188" t="s">
        <v>365</v>
      </c>
      <c r="B29" s="189">
        <v>24744445</v>
      </c>
      <c r="C29" s="189">
        <v>0</v>
      </c>
      <c r="D29" s="258">
        <f>(D25+D28)</f>
        <v>-12016764</v>
      </c>
    </row>
  </sheetData>
  <sheetProtection/>
  <mergeCells count="3">
    <mergeCell ref="A3:D3"/>
    <mergeCell ref="A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8.28125" style="1" customWidth="1"/>
    <col min="2" max="2" width="7.140625" style="1" customWidth="1"/>
    <col min="3" max="3" width="11.8515625" style="3" bestFit="1" customWidth="1"/>
    <col min="4" max="4" width="14.00390625" style="3" customWidth="1"/>
    <col min="5" max="5" width="13.8515625" style="3" customWidth="1"/>
    <col min="6" max="6" width="12.7109375" style="3" customWidth="1"/>
    <col min="7" max="7" width="12.57421875" style="166" customWidth="1"/>
    <col min="8" max="8" width="12.28125" style="3" customWidth="1"/>
    <col min="9" max="9" width="9.7109375" style="1" customWidth="1"/>
    <col min="10" max="16384" width="9.140625" style="1" customWidth="1"/>
  </cols>
  <sheetData>
    <row r="1" spans="1:10" ht="15">
      <c r="A1" s="265" t="s">
        <v>418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>
      <c r="A2" s="264" t="s">
        <v>253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9" ht="15.75">
      <c r="A3" s="264" t="s">
        <v>254</v>
      </c>
      <c r="B3" s="264"/>
      <c r="C3" s="264"/>
      <c r="D3" s="264"/>
      <c r="E3" s="264"/>
      <c r="F3" s="264"/>
      <c r="G3" s="264"/>
      <c r="H3" s="264"/>
      <c r="I3" s="262"/>
    </row>
    <row r="4" spans="1:9" ht="15">
      <c r="A4" s="15"/>
      <c r="D4" s="1"/>
      <c r="E4" s="1"/>
      <c r="F4" s="1"/>
      <c r="G4" s="172"/>
      <c r="I4" s="16" t="s">
        <v>1</v>
      </c>
    </row>
    <row r="5" spans="1:9" ht="43.5">
      <c r="A5" s="17" t="s">
        <v>24</v>
      </c>
      <c r="B5" s="18" t="s">
        <v>25</v>
      </c>
      <c r="C5" s="19" t="s">
        <v>26</v>
      </c>
      <c r="D5" s="19" t="s">
        <v>4</v>
      </c>
      <c r="E5" s="19" t="s">
        <v>5</v>
      </c>
      <c r="F5" s="19" t="s">
        <v>246</v>
      </c>
      <c r="G5" s="19" t="s">
        <v>255</v>
      </c>
      <c r="H5" s="19" t="s">
        <v>27</v>
      </c>
      <c r="I5" s="20" t="s">
        <v>28</v>
      </c>
    </row>
    <row r="6" spans="1:9" ht="15">
      <c r="A6" s="21" t="s">
        <v>29</v>
      </c>
      <c r="B6" s="22" t="s">
        <v>30</v>
      </c>
      <c r="C6" s="9">
        <v>3772056</v>
      </c>
      <c r="D6" s="9">
        <v>3967008</v>
      </c>
      <c r="E6" s="9">
        <v>4432984</v>
      </c>
      <c r="F6" s="9">
        <v>4237736</v>
      </c>
      <c r="G6" s="9">
        <v>3862949</v>
      </c>
      <c r="H6" s="9">
        <v>4237736</v>
      </c>
      <c r="I6" s="23">
        <v>0</v>
      </c>
    </row>
    <row r="7" spans="1:9" ht="15">
      <c r="A7" s="21" t="s">
        <v>247</v>
      </c>
      <c r="B7" s="22" t="s">
        <v>248</v>
      </c>
      <c r="C7" s="9"/>
      <c r="D7" s="9"/>
      <c r="E7" s="9"/>
      <c r="F7" s="9">
        <v>150000</v>
      </c>
      <c r="G7" s="9">
        <v>150000</v>
      </c>
      <c r="H7" s="9">
        <v>150000</v>
      </c>
      <c r="I7" s="23">
        <v>0</v>
      </c>
    </row>
    <row r="8" spans="1:9" ht="15">
      <c r="A8" s="24" t="s">
        <v>31</v>
      </c>
      <c r="B8" s="25" t="s">
        <v>32</v>
      </c>
      <c r="C8" s="9">
        <v>225000</v>
      </c>
      <c r="D8" s="9">
        <v>225000</v>
      </c>
      <c r="E8" s="9">
        <v>225000</v>
      </c>
      <c r="F8" s="9">
        <v>260869</v>
      </c>
      <c r="G8" s="9">
        <v>260869</v>
      </c>
      <c r="H8" s="9">
        <v>260869</v>
      </c>
      <c r="I8" s="23">
        <v>0</v>
      </c>
    </row>
    <row r="9" spans="1:9" ht="15">
      <c r="A9" s="24" t="s">
        <v>33</v>
      </c>
      <c r="B9" s="25" t="s">
        <v>34</v>
      </c>
      <c r="C9" s="9"/>
      <c r="D9" s="9"/>
      <c r="E9" s="9">
        <v>120000</v>
      </c>
      <c r="F9" s="9">
        <v>120000</v>
      </c>
      <c r="G9" s="9">
        <v>120000</v>
      </c>
      <c r="H9" s="9">
        <v>120000</v>
      </c>
      <c r="I9" s="23">
        <v>0</v>
      </c>
    </row>
    <row r="10" spans="1:9" ht="15">
      <c r="A10" s="26" t="s">
        <v>35</v>
      </c>
      <c r="B10" s="27" t="s">
        <v>36</v>
      </c>
      <c r="C10" s="11">
        <f>SUM(C6:C8)</f>
        <v>3997056</v>
      </c>
      <c r="D10" s="11">
        <f>SUM(D6:D8)</f>
        <v>4192008</v>
      </c>
      <c r="E10" s="11">
        <f>SUM(E6:E9)</f>
        <v>4777984</v>
      </c>
      <c r="F10" s="11">
        <f>SUM(F6:F9)</f>
        <v>4768605</v>
      </c>
      <c r="G10" s="11">
        <f>SUM(G6:G9)</f>
        <v>4393818</v>
      </c>
      <c r="H10" s="11">
        <f>SUM(H6:H9)</f>
        <v>4768605</v>
      </c>
      <c r="I10" s="23">
        <v>0</v>
      </c>
    </row>
    <row r="11" spans="1:9" ht="15">
      <c r="A11" s="28" t="s">
        <v>37</v>
      </c>
      <c r="B11" s="25" t="s">
        <v>38</v>
      </c>
      <c r="C11" s="9">
        <v>2064144</v>
      </c>
      <c r="D11" s="9">
        <v>2064144</v>
      </c>
      <c r="E11" s="9">
        <v>2064144</v>
      </c>
      <c r="F11" s="9">
        <v>2064144</v>
      </c>
      <c r="G11" s="9">
        <v>2064144</v>
      </c>
      <c r="H11" s="9">
        <v>2064144</v>
      </c>
      <c r="I11" s="23">
        <v>0</v>
      </c>
    </row>
    <row r="12" spans="1:9" ht="25.5">
      <c r="A12" s="28" t="s">
        <v>39</v>
      </c>
      <c r="B12" s="25" t="s">
        <v>40</v>
      </c>
      <c r="C12" s="9">
        <v>360000</v>
      </c>
      <c r="D12" s="9">
        <v>360000</v>
      </c>
      <c r="E12" s="9">
        <v>395000</v>
      </c>
      <c r="F12" s="9">
        <v>395000</v>
      </c>
      <c r="G12" s="9">
        <v>334000</v>
      </c>
      <c r="H12" s="9">
        <v>395000</v>
      </c>
      <c r="I12" s="23">
        <v>0</v>
      </c>
    </row>
    <row r="13" spans="1:9" ht="15">
      <c r="A13" s="29" t="s">
        <v>41</v>
      </c>
      <c r="B13" s="27" t="s">
        <v>42</v>
      </c>
      <c r="C13" s="11">
        <f aca="true" t="shared" si="0" ref="C13:H13">SUM(C11:C12)</f>
        <v>2424144</v>
      </c>
      <c r="D13" s="11">
        <f t="shared" si="0"/>
        <v>2424144</v>
      </c>
      <c r="E13" s="11">
        <f t="shared" si="0"/>
        <v>2459144</v>
      </c>
      <c r="F13" s="11">
        <f t="shared" si="0"/>
        <v>2459144</v>
      </c>
      <c r="G13" s="11">
        <f t="shared" si="0"/>
        <v>2398144</v>
      </c>
      <c r="H13" s="11">
        <f t="shared" si="0"/>
        <v>2459144</v>
      </c>
      <c r="I13" s="23">
        <v>0</v>
      </c>
    </row>
    <row r="14" spans="1:9" ht="15">
      <c r="A14" s="30" t="s">
        <v>43</v>
      </c>
      <c r="B14" s="31" t="s">
        <v>44</v>
      </c>
      <c r="C14" s="11">
        <f>SUM(C13,C10)</f>
        <v>6421200</v>
      </c>
      <c r="D14" s="11">
        <f>SUM(D13,D10)</f>
        <v>6616152</v>
      </c>
      <c r="E14" s="11">
        <f>SUM(E10+E13)</f>
        <v>7237128</v>
      </c>
      <c r="F14" s="11">
        <f>SUM(F10+F13)</f>
        <v>7227749</v>
      </c>
      <c r="G14" s="11">
        <f>SUM(G10+G13)</f>
        <v>6791962</v>
      </c>
      <c r="H14" s="11">
        <f>SUM(H10+H13)</f>
        <v>7227749</v>
      </c>
      <c r="I14" s="23">
        <v>0</v>
      </c>
    </row>
    <row r="15" spans="1:9" ht="28.5">
      <c r="A15" s="32" t="s">
        <v>45</v>
      </c>
      <c r="B15" s="31" t="s">
        <v>46</v>
      </c>
      <c r="C15" s="11">
        <v>1072910</v>
      </c>
      <c r="D15" s="11">
        <v>1107028</v>
      </c>
      <c r="E15" s="11">
        <v>1191771</v>
      </c>
      <c r="F15" s="11">
        <v>1241454</v>
      </c>
      <c r="G15" s="11">
        <v>1103393</v>
      </c>
      <c r="H15" s="11">
        <v>1241454</v>
      </c>
      <c r="I15" s="23">
        <v>0</v>
      </c>
    </row>
    <row r="16" spans="1:9" s="34" customFormat="1" ht="15">
      <c r="A16" s="28" t="s">
        <v>47</v>
      </c>
      <c r="B16" s="25" t="s">
        <v>48</v>
      </c>
      <c r="C16" s="33">
        <v>180000</v>
      </c>
      <c r="D16" s="9">
        <v>180000</v>
      </c>
      <c r="E16" s="9">
        <v>180000</v>
      </c>
      <c r="F16" s="9">
        <v>190479</v>
      </c>
      <c r="G16" s="9">
        <v>190479</v>
      </c>
      <c r="H16" s="9">
        <v>190479</v>
      </c>
      <c r="I16" s="23">
        <v>0</v>
      </c>
    </row>
    <row r="17" spans="1:9" ht="15">
      <c r="A17" s="28" t="s">
        <v>49</v>
      </c>
      <c r="B17" s="25" t="s">
        <v>50</v>
      </c>
      <c r="C17" s="9">
        <v>1380000</v>
      </c>
      <c r="D17" s="9">
        <v>1380000</v>
      </c>
      <c r="E17" s="9">
        <v>2400000</v>
      </c>
      <c r="F17" s="9">
        <v>2400000</v>
      </c>
      <c r="G17" s="9">
        <v>1956960</v>
      </c>
      <c r="H17" s="9">
        <v>2400000</v>
      </c>
      <c r="I17" s="23">
        <v>0</v>
      </c>
    </row>
    <row r="18" spans="1:9" ht="15">
      <c r="A18" s="29" t="s">
        <v>51</v>
      </c>
      <c r="B18" s="27" t="s">
        <v>52</v>
      </c>
      <c r="C18" s="11">
        <f aca="true" t="shared" si="1" ref="C18:H18">SUM(C16:C17)</f>
        <v>1560000</v>
      </c>
      <c r="D18" s="11">
        <f t="shared" si="1"/>
        <v>1560000</v>
      </c>
      <c r="E18" s="11">
        <f t="shared" si="1"/>
        <v>2580000</v>
      </c>
      <c r="F18" s="11">
        <f t="shared" si="1"/>
        <v>2590479</v>
      </c>
      <c r="G18" s="11">
        <f t="shared" si="1"/>
        <v>2147439</v>
      </c>
      <c r="H18" s="11">
        <f t="shared" si="1"/>
        <v>2590479</v>
      </c>
      <c r="I18" s="23">
        <v>0</v>
      </c>
    </row>
    <row r="19" spans="1:9" ht="15">
      <c r="A19" s="28" t="s">
        <v>53</v>
      </c>
      <c r="B19" s="25" t="s">
        <v>54</v>
      </c>
      <c r="C19" s="9">
        <v>60000</v>
      </c>
      <c r="D19" s="9">
        <v>60000</v>
      </c>
      <c r="E19" s="9">
        <v>60000</v>
      </c>
      <c r="F19" s="9">
        <v>60000</v>
      </c>
      <c r="G19" s="9">
        <v>52174</v>
      </c>
      <c r="H19" s="9">
        <v>60000</v>
      </c>
      <c r="I19" s="23">
        <v>0</v>
      </c>
    </row>
    <row r="20" spans="1:9" ht="15">
      <c r="A20" s="28" t="s">
        <v>55</v>
      </c>
      <c r="B20" s="25" t="s">
        <v>56</v>
      </c>
      <c r="C20" s="9">
        <v>200000</v>
      </c>
      <c r="D20" s="9">
        <v>200000</v>
      </c>
      <c r="E20" s="9">
        <v>227725</v>
      </c>
      <c r="F20" s="9">
        <v>234812</v>
      </c>
      <c r="G20" s="9">
        <v>234810</v>
      </c>
      <c r="H20" s="9">
        <v>234812</v>
      </c>
      <c r="I20" s="23">
        <v>0</v>
      </c>
    </row>
    <row r="21" spans="1:9" ht="15">
      <c r="A21" s="29" t="s">
        <v>57</v>
      </c>
      <c r="B21" s="27" t="s">
        <v>58</v>
      </c>
      <c r="C21" s="11">
        <f aca="true" t="shared" si="2" ref="C21:H21">SUM(C19:C20)</f>
        <v>260000</v>
      </c>
      <c r="D21" s="11">
        <f t="shared" si="2"/>
        <v>260000</v>
      </c>
      <c r="E21" s="11">
        <f t="shared" si="2"/>
        <v>287725</v>
      </c>
      <c r="F21" s="11">
        <f t="shared" si="2"/>
        <v>294812</v>
      </c>
      <c r="G21" s="11">
        <f t="shared" si="2"/>
        <v>286984</v>
      </c>
      <c r="H21" s="11">
        <f t="shared" si="2"/>
        <v>294812</v>
      </c>
      <c r="I21" s="23">
        <v>0</v>
      </c>
    </row>
    <row r="22" spans="1:9" ht="15">
      <c r="A22" s="28" t="s">
        <v>59</v>
      </c>
      <c r="B22" s="25" t="s">
        <v>60</v>
      </c>
      <c r="C22" s="9">
        <v>3207682</v>
      </c>
      <c r="D22" s="9">
        <v>3207682</v>
      </c>
      <c r="E22" s="9">
        <v>3207682</v>
      </c>
      <c r="F22" s="9">
        <v>3207682</v>
      </c>
      <c r="G22" s="9">
        <v>2584061</v>
      </c>
      <c r="H22" s="9">
        <v>3207682</v>
      </c>
      <c r="I22" s="23">
        <v>0</v>
      </c>
    </row>
    <row r="23" spans="1:9" ht="15">
      <c r="A23" s="28" t="s">
        <v>61</v>
      </c>
      <c r="B23" s="25" t="s">
        <v>62</v>
      </c>
      <c r="C23" s="9">
        <v>2147000</v>
      </c>
      <c r="D23" s="9">
        <v>2147000</v>
      </c>
      <c r="E23" s="9">
        <v>2147000</v>
      </c>
      <c r="F23" s="9">
        <v>2147000</v>
      </c>
      <c r="G23" s="9">
        <v>1690200</v>
      </c>
      <c r="H23" s="9">
        <v>2147000</v>
      </c>
      <c r="I23" s="23">
        <v>0</v>
      </c>
    </row>
    <row r="24" spans="1:9" ht="15">
      <c r="A24" s="28" t="s">
        <v>63</v>
      </c>
      <c r="B24" s="25" t="s">
        <v>64</v>
      </c>
      <c r="C24" s="9">
        <v>3600000</v>
      </c>
      <c r="D24" s="9">
        <v>3600000</v>
      </c>
      <c r="E24" s="9">
        <v>3600000</v>
      </c>
      <c r="F24" s="9">
        <v>3589521</v>
      </c>
      <c r="G24" s="9">
        <v>2268413</v>
      </c>
      <c r="H24" s="9">
        <v>3589521</v>
      </c>
      <c r="I24" s="23">
        <v>0</v>
      </c>
    </row>
    <row r="25" spans="1:9" ht="15">
      <c r="A25" s="28" t="s">
        <v>65</v>
      </c>
      <c r="B25" s="25" t="s">
        <v>66</v>
      </c>
      <c r="C25" s="9">
        <v>148000</v>
      </c>
      <c r="D25" s="9">
        <v>148000</v>
      </c>
      <c r="E25" s="9">
        <v>399082</v>
      </c>
      <c r="F25" s="9">
        <v>399082</v>
      </c>
      <c r="G25" s="9">
        <v>272771</v>
      </c>
      <c r="H25" s="9">
        <v>399082</v>
      </c>
      <c r="I25" s="23">
        <v>0</v>
      </c>
    </row>
    <row r="26" spans="1:9" ht="15">
      <c r="A26" s="28" t="s">
        <v>67</v>
      </c>
      <c r="B26" s="25" t="s">
        <v>68</v>
      </c>
      <c r="C26" s="9">
        <v>5335200</v>
      </c>
      <c r="D26" s="9">
        <v>5335200</v>
      </c>
      <c r="E26" s="9">
        <v>6435200</v>
      </c>
      <c r="F26" s="9">
        <v>6435200</v>
      </c>
      <c r="G26" s="9">
        <v>6279353</v>
      </c>
      <c r="H26" s="9">
        <v>6435200</v>
      </c>
      <c r="I26" s="23">
        <v>0</v>
      </c>
    </row>
    <row r="27" spans="1:9" s="35" customFormat="1" ht="15">
      <c r="A27" s="29" t="s">
        <v>69</v>
      </c>
      <c r="B27" s="27" t="s">
        <v>70</v>
      </c>
      <c r="C27" s="11">
        <f aca="true" t="shared" si="3" ref="C27:H27">SUM(C22:C26)</f>
        <v>14437882</v>
      </c>
      <c r="D27" s="11">
        <f t="shared" si="3"/>
        <v>14437882</v>
      </c>
      <c r="E27" s="11">
        <f t="shared" si="3"/>
        <v>15788964</v>
      </c>
      <c r="F27" s="11">
        <f t="shared" si="3"/>
        <v>15778485</v>
      </c>
      <c r="G27" s="11">
        <f t="shared" si="3"/>
        <v>13094798</v>
      </c>
      <c r="H27" s="11">
        <f t="shared" si="3"/>
        <v>15778485</v>
      </c>
      <c r="I27" s="23">
        <v>0</v>
      </c>
    </row>
    <row r="28" spans="1:9" ht="15">
      <c r="A28" s="28" t="s">
        <v>71</v>
      </c>
      <c r="B28" s="25" t="s">
        <v>72</v>
      </c>
      <c r="C28" s="9">
        <v>3847401</v>
      </c>
      <c r="D28" s="9">
        <v>3847401</v>
      </c>
      <c r="E28" s="9">
        <v>4117401</v>
      </c>
      <c r="F28" s="9">
        <v>4117401</v>
      </c>
      <c r="G28" s="9">
        <v>3036734</v>
      </c>
      <c r="H28" s="9">
        <v>4117401</v>
      </c>
      <c r="I28" s="23">
        <v>0</v>
      </c>
    </row>
    <row r="29" spans="1:9" ht="15">
      <c r="A29" s="28" t="s">
        <v>73</v>
      </c>
      <c r="B29" s="25" t="s">
        <v>74</v>
      </c>
      <c r="C29" s="9"/>
      <c r="D29" s="9">
        <v>140000</v>
      </c>
      <c r="E29" s="9">
        <v>140000</v>
      </c>
      <c r="F29" s="9">
        <v>338657</v>
      </c>
      <c r="G29" s="9">
        <v>336963</v>
      </c>
      <c r="H29" s="9">
        <v>338657</v>
      </c>
      <c r="I29" s="23">
        <v>0</v>
      </c>
    </row>
    <row r="30" spans="1:9" s="37" customFormat="1" ht="15">
      <c r="A30" s="29" t="s">
        <v>75</v>
      </c>
      <c r="B30" s="27" t="s">
        <v>76</v>
      </c>
      <c r="C30" s="36">
        <f>SUM(C28)</f>
        <v>3847401</v>
      </c>
      <c r="D30" s="11">
        <f>SUM(D28:D29)</f>
        <v>3987401</v>
      </c>
      <c r="E30" s="11">
        <f>SUM(E28:E29)</f>
        <v>4257401</v>
      </c>
      <c r="F30" s="11">
        <f>SUM(F28:F29)</f>
        <v>4456058</v>
      </c>
      <c r="G30" s="11">
        <f>SUM(G28:G29)</f>
        <v>3373697</v>
      </c>
      <c r="H30" s="11">
        <f>SUM(H28:H29)</f>
        <v>4456058</v>
      </c>
      <c r="I30" s="23">
        <v>0</v>
      </c>
    </row>
    <row r="31" spans="1:9" ht="15">
      <c r="A31" s="32" t="s">
        <v>77</v>
      </c>
      <c r="B31" s="31" t="s">
        <v>78</v>
      </c>
      <c r="C31" s="11">
        <f aca="true" t="shared" si="4" ref="C31:H31">SUM(C18+C21+C27+C30)</f>
        <v>20105283</v>
      </c>
      <c r="D31" s="11">
        <f t="shared" si="4"/>
        <v>20245283</v>
      </c>
      <c r="E31" s="11">
        <f t="shared" si="4"/>
        <v>22914090</v>
      </c>
      <c r="F31" s="11">
        <f t="shared" si="4"/>
        <v>23119834</v>
      </c>
      <c r="G31" s="11">
        <f t="shared" si="4"/>
        <v>18902918</v>
      </c>
      <c r="H31" s="11">
        <f t="shared" si="4"/>
        <v>23119834</v>
      </c>
      <c r="I31" s="23">
        <v>0</v>
      </c>
    </row>
    <row r="32" spans="1:9" ht="15">
      <c r="A32" s="38" t="s">
        <v>79</v>
      </c>
      <c r="B32" s="25" t="s">
        <v>80</v>
      </c>
      <c r="C32" s="9">
        <v>500000</v>
      </c>
      <c r="D32" s="9">
        <v>500000</v>
      </c>
      <c r="E32" s="9">
        <v>920000</v>
      </c>
      <c r="F32" s="9">
        <v>930000</v>
      </c>
      <c r="G32" s="9">
        <v>930000</v>
      </c>
      <c r="H32" s="9">
        <v>930000</v>
      </c>
      <c r="I32" s="23">
        <v>0</v>
      </c>
    </row>
    <row r="33" spans="1:9" ht="15">
      <c r="A33" s="39" t="s">
        <v>81</v>
      </c>
      <c r="B33" s="31" t="s">
        <v>82</v>
      </c>
      <c r="C33" s="11">
        <f>SUM(C32)</f>
        <v>500000</v>
      </c>
      <c r="D33" s="11">
        <f>SUM(D32)</f>
        <v>500000</v>
      </c>
      <c r="E33" s="11">
        <f>SUM(E32)</f>
        <v>920000</v>
      </c>
      <c r="F33" s="11">
        <f>SUM(F32)</f>
        <v>930000</v>
      </c>
      <c r="G33" s="9">
        <v>930000</v>
      </c>
      <c r="H33" s="11">
        <f>SUM(H32)</f>
        <v>930000</v>
      </c>
      <c r="I33" s="23">
        <v>0</v>
      </c>
    </row>
    <row r="34" spans="1:9" s="34" customFormat="1" ht="15">
      <c r="A34" s="38" t="s">
        <v>83</v>
      </c>
      <c r="B34" s="25" t="s">
        <v>84</v>
      </c>
      <c r="C34" s="33">
        <v>360000</v>
      </c>
      <c r="D34" s="9">
        <v>360000</v>
      </c>
      <c r="E34" s="9">
        <v>360000</v>
      </c>
      <c r="F34" s="9">
        <v>360000</v>
      </c>
      <c r="G34" s="9">
        <v>71118</v>
      </c>
      <c r="H34" s="9">
        <v>360000</v>
      </c>
      <c r="I34" s="23">
        <v>0</v>
      </c>
    </row>
    <row r="35" spans="1:9" ht="15">
      <c r="A35" s="40" t="s">
        <v>85</v>
      </c>
      <c r="B35" s="25" t="s">
        <v>86</v>
      </c>
      <c r="C35" s="33">
        <v>468805</v>
      </c>
      <c r="D35" s="9">
        <v>468805</v>
      </c>
      <c r="E35" s="9">
        <v>468805</v>
      </c>
      <c r="F35" s="9">
        <v>477658</v>
      </c>
      <c r="G35" s="9">
        <v>477658</v>
      </c>
      <c r="H35" s="9">
        <v>477658</v>
      </c>
      <c r="I35" s="23">
        <v>0</v>
      </c>
    </row>
    <row r="36" spans="1:9" ht="15">
      <c r="A36" s="40" t="s">
        <v>87</v>
      </c>
      <c r="B36" s="25" t="s">
        <v>88</v>
      </c>
      <c r="C36" s="33">
        <v>1360000</v>
      </c>
      <c r="D36" s="9">
        <v>1360000</v>
      </c>
      <c r="E36" s="9">
        <v>1360000</v>
      </c>
      <c r="F36" s="9">
        <v>1374600</v>
      </c>
      <c r="G36" s="9">
        <v>1374600</v>
      </c>
      <c r="H36" s="9">
        <v>1374600</v>
      </c>
      <c r="I36" s="23">
        <v>0</v>
      </c>
    </row>
    <row r="37" spans="1:9" ht="15">
      <c r="A37" s="41" t="s">
        <v>89</v>
      </c>
      <c r="B37" s="25" t="s">
        <v>90</v>
      </c>
      <c r="C37" s="33">
        <v>16989032</v>
      </c>
      <c r="D37" s="9">
        <v>17070472</v>
      </c>
      <c r="E37" s="9">
        <v>13301531</v>
      </c>
      <c r="F37" s="9">
        <v>12735534</v>
      </c>
      <c r="G37" s="9"/>
      <c r="H37" s="9">
        <v>12735534</v>
      </c>
      <c r="I37" s="23">
        <v>0</v>
      </c>
    </row>
    <row r="38" spans="1:9" ht="15">
      <c r="A38" s="39" t="s">
        <v>91</v>
      </c>
      <c r="B38" s="31" t="s">
        <v>92</v>
      </c>
      <c r="C38" s="11">
        <f aca="true" t="shared" si="5" ref="C38:H38">SUM(C34:C37)</f>
        <v>19177837</v>
      </c>
      <c r="D38" s="11">
        <f t="shared" si="5"/>
        <v>19259277</v>
      </c>
      <c r="E38" s="11">
        <f t="shared" si="5"/>
        <v>15490336</v>
      </c>
      <c r="F38" s="11">
        <f t="shared" si="5"/>
        <v>14947792</v>
      </c>
      <c r="G38" s="11">
        <f t="shared" si="5"/>
        <v>1923376</v>
      </c>
      <c r="H38" s="11">
        <f t="shared" si="5"/>
        <v>14947792</v>
      </c>
      <c r="I38" s="23">
        <v>0</v>
      </c>
    </row>
    <row r="39" spans="1:9" ht="15.75">
      <c r="A39" s="42" t="s">
        <v>93</v>
      </c>
      <c r="B39" s="31"/>
      <c r="C39" s="43">
        <f aca="true" t="shared" si="6" ref="C39:H39">SUM(C14+C15+C31+C33+C38)</f>
        <v>47277230</v>
      </c>
      <c r="D39" s="43">
        <f t="shared" si="6"/>
        <v>47727740</v>
      </c>
      <c r="E39" s="43">
        <f t="shared" si="6"/>
        <v>47753325</v>
      </c>
      <c r="F39" s="43">
        <f t="shared" si="6"/>
        <v>47466829</v>
      </c>
      <c r="G39" s="43">
        <f t="shared" si="6"/>
        <v>29651649</v>
      </c>
      <c r="H39" s="43">
        <f t="shared" si="6"/>
        <v>47466829</v>
      </c>
      <c r="I39" s="23">
        <v>0</v>
      </c>
    </row>
    <row r="40" spans="1:9" s="34" customFormat="1" ht="15">
      <c r="A40" s="44" t="s">
        <v>94</v>
      </c>
      <c r="B40" s="25" t="s">
        <v>95</v>
      </c>
      <c r="C40" s="33"/>
      <c r="D40" s="33"/>
      <c r="E40" s="9">
        <v>1563250</v>
      </c>
      <c r="F40" s="9">
        <v>1563250</v>
      </c>
      <c r="G40" s="9">
        <v>0</v>
      </c>
      <c r="H40" s="9">
        <v>1563250</v>
      </c>
      <c r="I40" s="45">
        <v>0</v>
      </c>
    </row>
    <row r="41" spans="1:9" ht="15">
      <c r="A41" s="46" t="s">
        <v>96</v>
      </c>
      <c r="B41" s="25" t="s">
        <v>97</v>
      </c>
      <c r="C41" s="9">
        <v>7543500</v>
      </c>
      <c r="D41" s="9">
        <v>7543500</v>
      </c>
      <c r="E41" s="9">
        <v>7543500</v>
      </c>
      <c r="F41" s="9">
        <v>7543500</v>
      </c>
      <c r="G41" s="9">
        <v>7357883</v>
      </c>
      <c r="H41" s="9">
        <v>7543500</v>
      </c>
      <c r="I41" s="23">
        <v>0</v>
      </c>
    </row>
    <row r="42" spans="1:9" ht="15">
      <c r="A42" s="46" t="s">
        <v>98</v>
      </c>
      <c r="B42" s="25" t="s">
        <v>99</v>
      </c>
      <c r="C42" s="9">
        <v>9025197</v>
      </c>
      <c r="D42" s="9">
        <v>9025197</v>
      </c>
      <c r="E42" s="9">
        <v>9025197</v>
      </c>
      <c r="F42" s="9">
        <v>9025197</v>
      </c>
      <c r="G42" s="9">
        <v>8649925</v>
      </c>
      <c r="H42" s="9">
        <v>9025197</v>
      </c>
      <c r="I42" s="23">
        <v>0</v>
      </c>
    </row>
    <row r="43" spans="1:9" ht="15">
      <c r="A43" s="47" t="s">
        <v>100</v>
      </c>
      <c r="B43" s="25" t="s">
        <v>101</v>
      </c>
      <c r="C43" s="9">
        <v>4473803</v>
      </c>
      <c r="D43" s="9">
        <v>4473803</v>
      </c>
      <c r="E43" s="9">
        <v>4895880</v>
      </c>
      <c r="F43" s="9">
        <v>4895880</v>
      </c>
      <c r="G43" s="9">
        <v>4322111</v>
      </c>
      <c r="H43" s="9">
        <v>4895880</v>
      </c>
      <c r="I43" s="23">
        <v>0</v>
      </c>
    </row>
    <row r="44" spans="1:9" ht="15">
      <c r="A44" s="48" t="s">
        <v>102</v>
      </c>
      <c r="B44" s="31" t="s">
        <v>103</v>
      </c>
      <c r="C44" s="11">
        <f>SUM(C41:C43)</f>
        <v>21042500</v>
      </c>
      <c r="D44" s="11">
        <f>SUM(D41:D43)</f>
        <v>21042500</v>
      </c>
      <c r="E44" s="11">
        <f>SUM(E40:E43)</f>
        <v>23027827</v>
      </c>
      <c r="F44" s="11">
        <f>SUM(F40:F43)</f>
        <v>23027827</v>
      </c>
      <c r="G44" s="11">
        <f>SUM(G40:G43)</f>
        <v>20329919</v>
      </c>
      <c r="H44" s="11">
        <f>SUM(H40:H43)</f>
        <v>23027827</v>
      </c>
      <c r="I44" s="23">
        <v>0</v>
      </c>
    </row>
    <row r="45" spans="1:9" ht="15">
      <c r="A45" s="38" t="s">
        <v>104</v>
      </c>
      <c r="B45" s="25" t="s">
        <v>105</v>
      </c>
      <c r="C45" s="9">
        <v>17088007</v>
      </c>
      <c r="D45" s="9">
        <v>17088007</v>
      </c>
      <c r="E45" s="9">
        <v>36280920</v>
      </c>
      <c r="F45" s="9">
        <v>37844170</v>
      </c>
      <c r="G45" s="9">
        <v>9151010</v>
      </c>
      <c r="H45" s="9">
        <v>37844170</v>
      </c>
      <c r="I45" s="23">
        <v>0</v>
      </c>
    </row>
    <row r="46" spans="1:9" ht="15">
      <c r="A46" s="38" t="s">
        <v>106</v>
      </c>
      <c r="B46" s="25" t="s">
        <v>107</v>
      </c>
      <c r="C46" s="9">
        <v>4608242</v>
      </c>
      <c r="D46" s="9">
        <v>4608242</v>
      </c>
      <c r="E46" s="9">
        <v>9790329</v>
      </c>
      <c r="F46" s="9">
        <v>10212406</v>
      </c>
      <c r="G46" s="9">
        <v>2452483</v>
      </c>
      <c r="H46" s="9">
        <v>10212406</v>
      </c>
      <c r="I46" s="23">
        <v>0</v>
      </c>
    </row>
    <row r="47" spans="1:9" ht="15">
      <c r="A47" s="39" t="s">
        <v>108</v>
      </c>
      <c r="B47" s="31" t="s">
        <v>109</v>
      </c>
      <c r="C47" s="11">
        <f aca="true" t="shared" si="7" ref="C47:H47">SUM(C45:C46)</f>
        <v>21696249</v>
      </c>
      <c r="D47" s="11">
        <f t="shared" si="7"/>
        <v>21696249</v>
      </c>
      <c r="E47" s="11">
        <f t="shared" si="7"/>
        <v>46071249</v>
      </c>
      <c r="F47" s="11">
        <f t="shared" si="7"/>
        <v>48056576</v>
      </c>
      <c r="G47" s="11">
        <f t="shared" si="7"/>
        <v>11603493</v>
      </c>
      <c r="H47" s="11">
        <f t="shared" si="7"/>
        <v>48056576</v>
      </c>
      <c r="I47" s="23">
        <v>0</v>
      </c>
    </row>
    <row r="48" spans="1:9" s="34" customFormat="1" ht="12.75">
      <c r="A48" s="38" t="s">
        <v>110</v>
      </c>
      <c r="B48" s="25" t="s">
        <v>111</v>
      </c>
      <c r="C48" s="33"/>
      <c r="D48" s="33"/>
      <c r="E48" s="33">
        <v>150000</v>
      </c>
      <c r="F48" s="33">
        <v>150000</v>
      </c>
      <c r="G48" s="33">
        <v>150000</v>
      </c>
      <c r="H48" s="33">
        <v>150000</v>
      </c>
      <c r="I48" s="45">
        <v>0</v>
      </c>
    </row>
    <row r="49" spans="1:9" s="34" customFormat="1" ht="15">
      <c r="A49" s="38" t="s">
        <v>112</v>
      </c>
      <c r="B49" s="25" t="s">
        <v>113</v>
      </c>
      <c r="C49" s="33">
        <v>450000</v>
      </c>
      <c r="D49" s="9">
        <v>450000</v>
      </c>
      <c r="E49" s="9">
        <v>450000</v>
      </c>
      <c r="F49" s="9">
        <v>450000</v>
      </c>
      <c r="G49" s="9">
        <v>70000</v>
      </c>
      <c r="H49" s="9">
        <v>450000</v>
      </c>
      <c r="I49" s="23">
        <v>0</v>
      </c>
    </row>
    <row r="50" spans="1:9" ht="15">
      <c r="A50" s="39" t="s">
        <v>114</v>
      </c>
      <c r="B50" s="31" t="s">
        <v>115</v>
      </c>
      <c r="C50" s="11">
        <f>SUM(C49)</f>
        <v>450000</v>
      </c>
      <c r="D50" s="11">
        <f>SUM(D49)</f>
        <v>450000</v>
      </c>
      <c r="E50" s="11">
        <f>SUM(E48:E49)</f>
        <v>600000</v>
      </c>
      <c r="F50" s="11">
        <f>SUM(F48:F49)</f>
        <v>600000</v>
      </c>
      <c r="G50" s="11">
        <v>220000</v>
      </c>
      <c r="H50" s="11">
        <f>SUM(H48:H49)</f>
        <v>600000</v>
      </c>
      <c r="I50" s="23">
        <v>0</v>
      </c>
    </row>
    <row r="51" spans="1:9" ht="15.75">
      <c r="A51" s="42" t="s">
        <v>116</v>
      </c>
      <c r="B51" s="49"/>
      <c r="C51" s="43">
        <f>SUM(C50,C47,C44)</f>
        <v>43188749</v>
      </c>
      <c r="D51" s="43">
        <f>SUM(D50,D47,D44)</f>
        <v>43188749</v>
      </c>
      <c r="E51" s="43">
        <f>SUM(E44+E47+E50)</f>
        <v>69699076</v>
      </c>
      <c r="F51" s="43">
        <f>SUM(F44+F47+F50)</f>
        <v>71684403</v>
      </c>
      <c r="G51" s="43">
        <f>SUM(G44+G47+G50)</f>
        <v>32153412</v>
      </c>
      <c r="H51" s="43">
        <f>SUM(H44+H47+H50)</f>
        <v>71684403</v>
      </c>
      <c r="I51" s="23">
        <v>0</v>
      </c>
    </row>
    <row r="52" spans="1:9" ht="15.75">
      <c r="A52" s="50" t="s">
        <v>117</v>
      </c>
      <c r="B52" s="51" t="s">
        <v>118</v>
      </c>
      <c r="C52" s="11">
        <f aca="true" t="shared" si="8" ref="C52:H52">SUM(C39+C51)</f>
        <v>90465979</v>
      </c>
      <c r="D52" s="11">
        <f t="shared" si="8"/>
        <v>90916489</v>
      </c>
      <c r="E52" s="11">
        <f t="shared" si="8"/>
        <v>117452401</v>
      </c>
      <c r="F52" s="11">
        <f t="shared" si="8"/>
        <v>119151232</v>
      </c>
      <c r="G52" s="11">
        <f t="shared" si="8"/>
        <v>61805061</v>
      </c>
      <c r="H52" s="11">
        <f t="shared" si="8"/>
        <v>119151232</v>
      </c>
      <c r="I52" s="23">
        <v>0</v>
      </c>
    </row>
    <row r="53" spans="1:9" ht="15">
      <c r="A53" s="52" t="s">
        <v>119</v>
      </c>
      <c r="B53" s="53" t="s">
        <v>120</v>
      </c>
      <c r="C53" s="54">
        <v>924994</v>
      </c>
      <c r="D53" s="9">
        <v>924994</v>
      </c>
      <c r="E53" s="9">
        <v>924994</v>
      </c>
      <c r="F53" s="9">
        <v>924994</v>
      </c>
      <c r="G53" s="9">
        <v>924994</v>
      </c>
      <c r="H53" s="9">
        <v>924994</v>
      </c>
      <c r="I53" s="23">
        <v>0</v>
      </c>
    </row>
    <row r="54" spans="1:9" ht="15">
      <c r="A54" s="55" t="s">
        <v>121</v>
      </c>
      <c r="B54" s="56" t="s">
        <v>122</v>
      </c>
      <c r="C54" s="57">
        <f aca="true" t="shared" si="9" ref="C54:H54">SUM(C53)</f>
        <v>924994</v>
      </c>
      <c r="D54" s="11">
        <f t="shared" si="9"/>
        <v>924994</v>
      </c>
      <c r="E54" s="11">
        <f t="shared" si="9"/>
        <v>924994</v>
      </c>
      <c r="F54" s="11">
        <f t="shared" si="9"/>
        <v>924994</v>
      </c>
      <c r="G54" s="11">
        <f t="shared" si="9"/>
        <v>924994</v>
      </c>
      <c r="H54" s="11">
        <f t="shared" si="9"/>
        <v>924994</v>
      </c>
      <c r="I54" s="23">
        <v>0</v>
      </c>
    </row>
    <row r="55" spans="1:9" ht="15.75">
      <c r="A55" s="58" t="s">
        <v>123</v>
      </c>
      <c r="B55" s="59" t="s">
        <v>124</v>
      </c>
      <c r="C55" s="57">
        <f>SUM(C54)</f>
        <v>924994</v>
      </c>
      <c r="D55" s="11">
        <f>SUM(D54)</f>
        <v>924994</v>
      </c>
      <c r="E55" s="11">
        <v>924994</v>
      </c>
      <c r="F55" s="11">
        <v>924994</v>
      </c>
      <c r="G55" s="11">
        <v>924994</v>
      </c>
      <c r="H55" s="11">
        <v>924994</v>
      </c>
      <c r="I55" s="23">
        <v>0</v>
      </c>
    </row>
    <row r="56" spans="1:9" ht="15.75">
      <c r="A56" s="60" t="s">
        <v>16</v>
      </c>
      <c r="B56" s="61"/>
      <c r="C56" s="11">
        <f>SUM(C52+C55)</f>
        <v>91390973</v>
      </c>
      <c r="D56" s="11">
        <f>SUM(D52+D55)</f>
        <v>91841483</v>
      </c>
      <c r="E56" s="11">
        <f>SUM(E39+E51+E55)</f>
        <v>118377395</v>
      </c>
      <c r="F56" s="11">
        <f>SUM(F39+F51+F55)</f>
        <v>120076226</v>
      </c>
      <c r="G56" s="11">
        <f>SUM(G39+G51+G55)</f>
        <v>62730055</v>
      </c>
      <c r="H56" s="11">
        <f>SUM(H39+H51+H55)</f>
        <v>120076226</v>
      </c>
      <c r="I56" s="23">
        <v>0</v>
      </c>
    </row>
  </sheetData>
  <sheetProtection/>
  <mergeCells count="3">
    <mergeCell ref="A3:I3"/>
    <mergeCell ref="A1:J1"/>
    <mergeCell ref="A2:J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9.140625" style="1" customWidth="1"/>
    <col min="2" max="2" width="9.140625" style="1" customWidth="1"/>
    <col min="3" max="3" width="14.00390625" style="3" customWidth="1"/>
    <col min="4" max="4" width="17.00390625" style="1" customWidth="1"/>
    <col min="5" max="5" width="17.00390625" style="99" customWidth="1"/>
    <col min="6" max="6" width="17.00390625" style="157" customWidth="1"/>
    <col min="7" max="7" width="17.00390625" style="171" customWidth="1"/>
    <col min="8" max="8" width="16.140625" style="1" customWidth="1"/>
    <col min="9" max="9" width="13.140625" style="3" bestFit="1" customWidth="1"/>
    <col min="10" max="10" width="11.28125" style="1" hidden="1" customWidth="1"/>
    <col min="11" max="16384" width="9.140625" style="1" customWidth="1"/>
  </cols>
  <sheetData>
    <row r="1" spans="1:10" ht="15">
      <c r="A1" s="267"/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5">
      <c r="A2" s="265" t="s">
        <v>408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5.75">
      <c r="A3" s="264" t="s">
        <v>253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.75" customHeight="1">
      <c r="A4" s="264" t="s">
        <v>256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5.75" customHeight="1">
      <c r="A5" s="14"/>
      <c r="B5" s="62"/>
      <c r="C5" s="63"/>
      <c r="D5" s="62"/>
      <c r="E5" s="62"/>
      <c r="F5" s="158"/>
      <c r="G5" s="163"/>
      <c r="H5" s="62"/>
      <c r="I5" s="63"/>
      <c r="J5" s="62"/>
    </row>
    <row r="6" spans="1:10" ht="15.75" customHeight="1">
      <c r="A6" s="14"/>
      <c r="B6" s="62"/>
      <c r="C6" s="63"/>
      <c r="D6" s="62"/>
      <c r="E6" s="62"/>
      <c r="F6" s="158"/>
      <c r="G6" s="163"/>
      <c r="H6" s="62"/>
      <c r="I6" s="63"/>
      <c r="J6" s="62"/>
    </row>
    <row r="7" spans="1:10" ht="15.75" customHeight="1">
      <c r="A7" s="64"/>
      <c r="B7" s="62"/>
      <c r="C7" s="63"/>
      <c r="D7" s="62"/>
      <c r="E7" s="62"/>
      <c r="F7" s="158"/>
      <c r="G7" s="163"/>
      <c r="H7" s="62"/>
      <c r="I7" s="63" t="s">
        <v>1</v>
      </c>
      <c r="J7" s="62"/>
    </row>
    <row r="8" spans="1:10" ht="32.25" customHeight="1">
      <c r="A8" s="17" t="s">
        <v>24</v>
      </c>
      <c r="B8" s="18" t="s">
        <v>125</v>
      </c>
      <c r="C8" s="65" t="s">
        <v>126</v>
      </c>
      <c r="D8" s="66" t="s">
        <v>4</v>
      </c>
      <c r="E8" s="66" t="s">
        <v>5</v>
      </c>
      <c r="F8" s="66" t="s">
        <v>246</v>
      </c>
      <c r="G8" s="66" t="s">
        <v>251</v>
      </c>
      <c r="H8" s="66" t="s">
        <v>27</v>
      </c>
      <c r="I8" s="19" t="s">
        <v>127</v>
      </c>
      <c r="J8" s="67" t="s">
        <v>128</v>
      </c>
    </row>
    <row r="9" spans="1:10" ht="15">
      <c r="A9" s="47" t="s">
        <v>129</v>
      </c>
      <c r="B9" s="28" t="s">
        <v>130</v>
      </c>
      <c r="C9" s="68">
        <v>13858414</v>
      </c>
      <c r="D9" s="159">
        <v>13858414</v>
      </c>
      <c r="E9" s="123">
        <v>13858414</v>
      </c>
      <c r="F9" s="123">
        <v>13858414</v>
      </c>
      <c r="G9" s="123">
        <v>13858414</v>
      </c>
      <c r="H9" s="123">
        <v>13858414</v>
      </c>
      <c r="I9" s="123">
        <v>0</v>
      </c>
      <c r="J9" s="67"/>
    </row>
    <row r="10" spans="1:18" ht="32.25" customHeight="1">
      <c r="A10" s="28" t="s">
        <v>131</v>
      </c>
      <c r="B10" s="28" t="s">
        <v>132</v>
      </c>
      <c r="C10" s="68">
        <v>7466420</v>
      </c>
      <c r="D10" s="159">
        <v>7695490</v>
      </c>
      <c r="E10" s="123">
        <v>8138709</v>
      </c>
      <c r="F10" s="123">
        <v>7852213</v>
      </c>
      <c r="G10" s="123">
        <v>7852213</v>
      </c>
      <c r="H10" s="123">
        <v>7852213</v>
      </c>
      <c r="I10" s="123">
        <v>0</v>
      </c>
      <c r="J10" s="67"/>
      <c r="R10" s="1" t="s">
        <v>133</v>
      </c>
    </row>
    <row r="11" spans="1:10" ht="15">
      <c r="A11" s="47" t="s">
        <v>134</v>
      </c>
      <c r="B11" s="28" t="s">
        <v>135</v>
      </c>
      <c r="C11" s="68">
        <v>1800000</v>
      </c>
      <c r="D11" s="159">
        <v>1800000</v>
      </c>
      <c r="E11" s="123">
        <v>2000000</v>
      </c>
      <c r="F11" s="123">
        <v>2000000</v>
      </c>
      <c r="G11" s="123">
        <v>2000000</v>
      </c>
      <c r="H11" s="123">
        <v>2000000</v>
      </c>
      <c r="I11" s="123">
        <v>0</v>
      </c>
      <c r="J11" s="67"/>
    </row>
    <row r="12" spans="1:10" ht="15">
      <c r="A12" s="47" t="s">
        <v>136</v>
      </c>
      <c r="B12" s="28" t="s">
        <v>137</v>
      </c>
      <c r="C12" s="68"/>
      <c r="D12" s="159">
        <v>221440</v>
      </c>
      <c r="E12" s="123">
        <v>221440</v>
      </c>
      <c r="F12" s="123">
        <v>221440</v>
      </c>
      <c r="G12" s="123">
        <v>221440</v>
      </c>
      <c r="H12" s="123">
        <v>221440</v>
      </c>
      <c r="I12" s="123">
        <v>0</v>
      </c>
      <c r="J12" s="67"/>
    </row>
    <row r="13" spans="1:10" ht="15">
      <c r="A13" s="32" t="s">
        <v>138</v>
      </c>
      <c r="B13" s="48" t="s">
        <v>139</v>
      </c>
      <c r="C13" s="69">
        <f aca="true" t="shared" si="0" ref="C13:H13">SUM(C9:C12)</f>
        <v>23124834</v>
      </c>
      <c r="D13" s="70">
        <f t="shared" si="0"/>
        <v>23575344</v>
      </c>
      <c r="E13" s="71">
        <f t="shared" si="0"/>
        <v>24218563</v>
      </c>
      <c r="F13" s="71">
        <f t="shared" si="0"/>
        <v>23932067</v>
      </c>
      <c r="G13" s="71">
        <f t="shared" si="0"/>
        <v>23932067</v>
      </c>
      <c r="H13" s="71">
        <f t="shared" si="0"/>
        <v>23932067</v>
      </c>
      <c r="I13" s="72">
        <v>0</v>
      </c>
      <c r="J13" s="73"/>
    </row>
    <row r="14" spans="1:10" s="34" customFormat="1" ht="12.75">
      <c r="A14" s="28" t="s">
        <v>140</v>
      </c>
      <c r="B14" s="47" t="s">
        <v>141</v>
      </c>
      <c r="C14" s="74"/>
      <c r="D14" s="75"/>
      <c r="E14" s="76">
        <v>26360327</v>
      </c>
      <c r="F14" s="76">
        <v>28345654</v>
      </c>
      <c r="G14" s="76">
        <v>26360327</v>
      </c>
      <c r="H14" s="76">
        <v>28345654</v>
      </c>
      <c r="I14" s="72">
        <v>0</v>
      </c>
      <c r="J14" s="72"/>
    </row>
    <row r="15" spans="1:10" s="34" customFormat="1" ht="25.5">
      <c r="A15" s="28" t="s">
        <v>392</v>
      </c>
      <c r="B15" s="47" t="s">
        <v>141</v>
      </c>
      <c r="C15" s="74"/>
      <c r="D15" s="75"/>
      <c r="E15" s="76"/>
      <c r="F15" s="76"/>
      <c r="G15" s="76">
        <v>24375000</v>
      </c>
      <c r="H15" s="76"/>
      <c r="I15" s="168"/>
      <c r="J15" s="168"/>
    </row>
    <row r="16" spans="1:10" s="34" customFormat="1" ht="12.75">
      <c r="A16" s="28" t="s">
        <v>393</v>
      </c>
      <c r="B16" s="47" t="s">
        <v>141</v>
      </c>
      <c r="C16" s="74"/>
      <c r="D16" s="75"/>
      <c r="E16" s="76"/>
      <c r="F16" s="76"/>
      <c r="G16" s="76">
        <v>1985327</v>
      </c>
      <c r="H16" s="76"/>
      <c r="I16" s="168"/>
      <c r="J16" s="168"/>
    </row>
    <row r="17" spans="1:10" s="35" customFormat="1" ht="14.25">
      <c r="A17" s="32" t="s">
        <v>142</v>
      </c>
      <c r="B17" s="48" t="s">
        <v>143</v>
      </c>
      <c r="C17" s="69"/>
      <c r="D17" s="70"/>
      <c r="E17" s="71">
        <f>SUM(E14)</f>
        <v>26360327</v>
      </c>
      <c r="F17" s="71">
        <f>SUM(F14)</f>
        <v>28345654</v>
      </c>
      <c r="G17" s="71">
        <f>SUM(G14)</f>
        <v>26360327</v>
      </c>
      <c r="H17" s="71">
        <f>SUM(H14)</f>
        <v>28345654</v>
      </c>
      <c r="I17" s="77">
        <v>0</v>
      </c>
      <c r="J17" s="77"/>
    </row>
    <row r="18" spans="1:10" ht="15">
      <c r="A18" s="28" t="s">
        <v>144</v>
      </c>
      <c r="B18" s="47" t="s">
        <v>145</v>
      </c>
      <c r="C18" s="74">
        <v>1250000</v>
      </c>
      <c r="D18" s="75">
        <v>1250000</v>
      </c>
      <c r="E18" s="76">
        <v>1250000</v>
      </c>
      <c r="F18" s="76">
        <v>1250000</v>
      </c>
      <c r="G18" s="76">
        <v>1186692</v>
      </c>
      <c r="H18" s="76">
        <v>1250000</v>
      </c>
      <c r="I18" s="72">
        <v>0</v>
      </c>
      <c r="J18" s="73"/>
    </row>
    <row r="19" spans="1:10" ht="15">
      <c r="A19" s="28" t="s">
        <v>146</v>
      </c>
      <c r="B19" s="47" t="s">
        <v>147</v>
      </c>
      <c r="C19" s="74">
        <v>2500000</v>
      </c>
      <c r="D19" s="75">
        <v>2500000</v>
      </c>
      <c r="E19" s="76">
        <v>2500000</v>
      </c>
      <c r="F19" s="76">
        <v>2500000</v>
      </c>
      <c r="G19" s="76">
        <v>3527096</v>
      </c>
      <c r="H19" s="76">
        <v>2500000</v>
      </c>
      <c r="I19" s="72">
        <v>0</v>
      </c>
      <c r="J19" s="73"/>
    </row>
    <row r="20" spans="1:10" ht="15">
      <c r="A20" s="28" t="s">
        <v>148</v>
      </c>
      <c r="B20" s="47" t="s">
        <v>149</v>
      </c>
      <c r="C20" s="74">
        <v>1171634</v>
      </c>
      <c r="D20" s="75">
        <v>1171634</v>
      </c>
      <c r="E20" s="76">
        <v>0</v>
      </c>
      <c r="F20" s="76">
        <v>0</v>
      </c>
      <c r="G20" s="76">
        <v>31141</v>
      </c>
      <c r="H20" s="76">
        <v>0</v>
      </c>
      <c r="I20" s="72">
        <v>0</v>
      </c>
      <c r="J20" s="73"/>
    </row>
    <row r="21" spans="1:10" ht="15">
      <c r="A21" s="28" t="s">
        <v>150</v>
      </c>
      <c r="B21" s="47" t="s">
        <v>257</v>
      </c>
      <c r="C21" s="74"/>
      <c r="D21" s="75"/>
      <c r="E21" s="76"/>
      <c r="F21" s="76"/>
      <c r="G21" s="76">
        <v>49846</v>
      </c>
      <c r="H21" s="76"/>
      <c r="I21" s="72">
        <v>0</v>
      </c>
      <c r="J21" s="73"/>
    </row>
    <row r="22" spans="1:10" ht="15">
      <c r="A22" s="32" t="s">
        <v>151</v>
      </c>
      <c r="B22" s="48" t="s">
        <v>152</v>
      </c>
      <c r="C22" s="69">
        <f>SUM(C18:C20)</f>
        <v>4921634</v>
      </c>
      <c r="D22" s="70">
        <f>SUM(D18:D20)</f>
        <v>4921634</v>
      </c>
      <c r="E22" s="71">
        <f>SUM(E18:E20)</f>
        <v>3750000</v>
      </c>
      <c r="F22" s="71">
        <f>SUM(F18:F20)</f>
        <v>3750000</v>
      </c>
      <c r="G22" s="71">
        <f>SUM(G18:G21)</f>
        <v>4794775</v>
      </c>
      <c r="H22" s="71">
        <f>SUM(H18:H20)</f>
        <v>3750000</v>
      </c>
      <c r="I22" s="72">
        <v>0</v>
      </c>
      <c r="J22" s="77"/>
    </row>
    <row r="23" spans="1:10" ht="15">
      <c r="A23" s="38" t="s">
        <v>153</v>
      </c>
      <c r="B23" s="47" t="s">
        <v>154</v>
      </c>
      <c r="C23" s="74">
        <v>5508987</v>
      </c>
      <c r="D23" s="75">
        <v>5508987</v>
      </c>
      <c r="E23" s="76">
        <v>5508987</v>
      </c>
      <c r="F23" s="76">
        <v>5508987</v>
      </c>
      <c r="G23" s="76">
        <v>5931447</v>
      </c>
      <c r="H23" s="76">
        <v>5508987</v>
      </c>
      <c r="I23" s="72">
        <v>0</v>
      </c>
      <c r="J23" s="73"/>
    </row>
    <row r="24" spans="1:10" ht="15">
      <c r="A24" s="38" t="s">
        <v>155</v>
      </c>
      <c r="B24" s="47" t="s">
        <v>156</v>
      </c>
      <c r="C24" s="74">
        <v>300000</v>
      </c>
      <c r="D24" s="75">
        <v>300000</v>
      </c>
      <c r="E24" s="76">
        <v>300000</v>
      </c>
      <c r="F24" s="76">
        <v>300000</v>
      </c>
      <c r="G24" s="76">
        <v>0</v>
      </c>
      <c r="H24" s="76">
        <v>300000</v>
      </c>
      <c r="I24" s="72">
        <v>0</v>
      </c>
      <c r="J24" s="73"/>
    </row>
    <row r="25" spans="1:10" ht="15">
      <c r="A25" s="38" t="s">
        <v>157</v>
      </c>
      <c r="B25" s="47" t="s">
        <v>158</v>
      </c>
      <c r="C25" s="74"/>
      <c r="D25" s="75"/>
      <c r="E25" s="76">
        <v>704000</v>
      </c>
      <c r="F25" s="76">
        <v>704000</v>
      </c>
      <c r="G25" s="76">
        <v>704000</v>
      </c>
      <c r="H25" s="76">
        <v>704000</v>
      </c>
      <c r="I25" s="72">
        <v>0</v>
      </c>
      <c r="J25" s="73"/>
    </row>
    <row r="26" spans="1:10" ht="15">
      <c r="A26" s="38" t="s">
        <v>159</v>
      </c>
      <c r="B26" s="47" t="s">
        <v>160</v>
      </c>
      <c r="C26" s="74">
        <v>1357228</v>
      </c>
      <c r="D26" s="75">
        <v>1357228</v>
      </c>
      <c r="E26" s="76">
        <v>1357228</v>
      </c>
      <c r="F26" s="76">
        <v>1357228</v>
      </c>
      <c r="G26" s="76">
        <v>1124290</v>
      </c>
      <c r="H26" s="76">
        <v>1357228</v>
      </c>
      <c r="I26" s="72">
        <v>0</v>
      </c>
      <c r="J26" s="73"/>
    </row>
    <row r="27" spans="1:10" ht="15">
      <c r="A27" s="38" t="s">
        <v>161</v>
      </c>
      <c r="B27" s="47" t="s">
        <v>162</v>
      </c>
      <c r="C27" s="74">
        <v>1934798</v>
      </c>
      <c r="D27" s="75">
        <v>1934798</v>
      </c>
      <c r="E27" s="76">
        <v>1934798</v>
      </c>
      <c r="F27" s="76">
        <v>1934798</v>
      </c>
      <c r="G27" s="76">
        <v>1837060</v>
      </c>
      <c r="H27" s="76">
        <v>1934798</v>
      </c>
      <c r="I27" s="72">
        <v>0</v>
      </c>
      <c r="J27" s="73"/>
    </row>
    <row r="28" spans="1:10" ht="15">
      <c r="A28" s="38" t="s">
        <v>163</v>
      </c>
      <c r="B28" s="47" t="s">
        <v>164</v>
      </c>
      <c r="C28" s="74"/>
      <c r="D28" s="75"/>
      <c r="E28" s="76"/>
      <c r="F28" s="76"/>
      <c r="G28" s="76">
        <v>339000</v>
      </c>
      <c r="H28" s="76"/>
      <c r="I28" s="72">
        <v>0</v>
      </c>
      <c r="J28" s="73"/>
    </row>
    <row r="29" spans="1:10" s="172" customFormat="1" ht="15">
      <c r="A29" s="38" t="s">
        <v>258</v>
      </c>
      <c r="B29" s="47" t="s">
        <v>259</v>
      </c>
      <c r="C29" s="74"/>
      <c r="D29" s="75"/>
      <c r="E29" s="76"/>
      <c r="F29" s="76"/>
      <c r="G29" s="76">
        <v>2446</v>
      </c>
      <c r="H29" s="76"/>
      <c r="I29" s="168"/>
      <c r="J29" s="169"/>
    </row>
    <row r="30" spans="1:10" ht="15">
      <c r="A30" s="38" t="s">
        <v>165</v>
      </c>
      <c r="B30" s="47" t="s">
        <v>166</v>
      </c>
      <c r="C30" s="74"/>
      <c r="D30" s="75"/>
      <c r="E30" s="76"/>
      <c r="F30" s="76"/>
      <c r="G30" s="76">
        <v>277618</v>
      </c>
      <c r="H30" s="76"/>
      <c r="I30" s="72">
        <v>0</v>
      </c>
      <c r="J30" s="73"/>
    </row>
    <row r="31" spans="1:10" ht="15">
      <c r="A31" s="39" t="s">
        <v>167</v>
      </c>
      <c r="B31" s="48" t="s">
        <v>168</v>
      </c>
      <c r="C31" s="69">
        <f>SUM(C23:C27)</f>
        <v>9101013</v>
      </c>
      <c r="D31" s="70">
        <f>SUM(D23:D28)</f>
        <v>9101013</v>
      </c>
      <c r="E31" s="71">
        <f>SUM(E23:E30)</f>
        <v>9805013</v>
      </c>
      <c r="F31" s="71">
        <f>SUM(F23:F30)</f>
        <v>9805013</v>
      </c>
      <c r="G31" s="71">
        <f>SUM(G23:G30)</f>
        <v>10215861</v>
      </c>
      <c r="H31" s="71">
        <f>SUM(H23:H30)</f>
        <v>9805013</v>
      </c>
      <c r="I31" s="72">
        <v>0</v>
      </c>
      <c r="J31" s="77"/>
    </row>
    <row r="32" spans="1:10" ht="15.75">
      <c r="A32" s="78" t="s">
        <v>169</v>
      </c>
      <c r="B32" s="50" t="s">
        <v>170</v>
      </c>
      <c r="C32" s="79">
        <f>SUM(C31,C22,C13)</f>
        <v>37147481</v>
      </c>
      <c r="D32" s="80">
        <f>SUM(D31,D22,D13)</f>
        <v>37597991</v>
      </c>
      <c r="E32" s="81">
        <f>SUM(E13+E17+E22+E31)</f>
        <v>64133903</v>
      </c>
      <c r="F32" s="81">
        <f>SUM(F13+F17+F22+F31)</f>
        <v>65832734</v>
      </c>
      <c r="G32" s="81">
        <f>SUM(G13+G17+G22+G31)</f>
        <v>65303030</v>
      </c>
      <c r="H32" s="81">
        <f>SUM(H13+H17+H22+H31)</f>
        <v>65832734</v>
      </c>
      <c r="I32" s="72">
        <v>0</v>
      </c>
      <c r="J32" s="77"/>
    </row>
    <row r="33" spans="1:10" ht="15.75">
      <c r="A33" s="60" t="s">
        <v>171</v>
      </c>
      <c r="B33" s="50"/>
      <c r="C33" s="82">
        <v>-10129749</v>
      </c>
      <c r="D33" s="83">
        <v>-10129749</v>
      </c>
      <c r="E33" s="84">
        <v>-37948312</v>
      </c>
      <c r="F33" s="71">
        <v>18365906</v>
      </c>
      <c r="G33" s="71">
        <v>35651381</v>
      </c>
      <c r="H33" s="71">
        <v>18365905</v>
      </c>
      <c r="I33" s="72">
        <v>0</v>
      </c>
      <c r="J33" s="77"/>
    </row>
    <row r="34" spans="1:10" ht="15.75">
      <c r="A34" s="60" t="s">
        <v>172</v>
      </c>
      <c r="B34" s="50"/>
      <c r="C34" s="85">
        <v>-43188749</v>
      </c>
      <c r="D34" s="86">
        <v>-43188749</v>
      </c>
      <c r="E34" s="87">
        <v>-43338749</v>
      </c>
      <c r="F34" s="71">
        <v>-71684403</v>
      </c>
      <c r="G34" s="71">
        <v>-32153412</v>
      </c>
      <c r="H34" s="71">
        <v>-71684403</v>
      </c>
      <c r="I34" s="72">
        <v>0</v>
      </c>
      <c r="J34" s="77"/>
    </row>
    <row r="35" spans="1:10" ht="15">
      <c r="A35" s="28" t="s">
        <v>173</v>
      </c>
      <c r="B35" s="28" t="s">
        <v>174</v>
      </c>
      <c r="C35" s="68">
        <v>54243492</v>
      </c>
      <c r="D35" s="88">
        <v>54243492</v>
      </c>
      <c r="E35" s="89">
        <v>54243492</v>
      </c>
      <c r="F35" s="71">
        <v>54243492</v>
      </c>
      <c r="G35" s="71">
        <v>54243492</v>
      </c>
      <c r="H35" s="71">
        <v>54243492</v>
      </c>
      <c r="I35" s="72">
        <v>0</v>
      </c>
      <c r="J35" s="73"/>
    </row>
    <row r="36" spans="1:10" ht="15">
      <c r="A36" s="29" t="s">
        <v>175</v>
      </c>
      <c r="B36" s="29" t="s">
        <v>176</v>
      </c>
      <c r="C36" s="90">
        <f aca="true" t="shared" si="1" ref="C36:G37">SUM(C35)</f>
        <v>54243492</v>
      </c>
      <c r="D36" s="91">
        <f t="shared" si="1"/>
        <v>54243492</v>
      </c>
      <c r="E36" s="92">
        <f t="shared" si="1"/>
        <v>54243492</v>
      </c>
      <c r="F36" s="92">
        <f t="shared" si="1"/>
        <v>54243492</v>
      </c>
      <c r="G36" s="92">
        <v>54243492</v>
      </c>
      <c r="H36" s="92">
        <f>SUM(H35)</f>
        <v>54243492</v>
      </c>
      <c r="I36" s="72">
        <v>0</v>
      </c>
      <c r="J36" s="77"/>
    </row>
    <row r="37" spans="1:10" ht="15.75">
      <c r="A37" s="58" t="s">
        <v>177</v>
      </c>
      <c r="B37" s="59" t="s">
        <v>178</v>
      </c>
      <c r="C37" s="93">
        <f t="shared" si="1"/>
        <v>54243492</v>
      </c>
      <c r="D37" s="94">
        <f t="shared" si="1"/>
        <v>54243492</v>
      </c>
      <c r="E37" s="95">
        <f t="shared" si="1"/>
        <v>54243492</v>
      </c>
      <c r="F37" s="95">
        <f t="shared" si="1"/>
        <v>54243492</v>
      </c>
      <c r="G37" s="95">
        <f t="shared" si="1"/>
        <v>54243492</v>
      </c>
      <c r="H37" s="95">
        <f>SUM(H36)</f>
        <v>54243492</v>
      </c>
      <c r="I37" s="72">
        <v>0</v>
      </c>
      <c r="J37" s="77"/>
    </row>
    <row r="38" spans="1:10" ht="15.75">
      <c r="A38" s="60" t="s">
        <v>23</v>
      </c>
      <c r="B38" s="160"/>
      <c r="C38" s="96">
        <f>SUM(C32+C37)</f>
        <v>91390973</v>
      </c>
      <c r="D38" s="97">
        <f>SUM(D32+D37)</f>
        <v>91841483</v>
      </c>
      <c r="E38" s="98">
        <f>SUM(E13+E17+E22+E31+E37)</f>
        <v>118377395</v>
      </c>
      <c r="F38" s="98">
        <f>SUM(F13+F17+F22+F31+F37)</f>
        <v>120076226</v>
      </c>
      <c r="G38" s="98">
        <f>SUM(G13+G17+G22+G31+G37)</f>
        <v>119546522</v>
      </c>
      <c r="H38" s="98">
        <f>SUM(H13+H17+H22+H31+H37)</f>
        <v>120076226</v>
      </c>
      <c r="I38" s="72">
        <v>0</v>
      </c>
      <c r="J38" s="77"/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7.57421875" style="1" customWidth="1"/>
    <col min="2" max="2" width="28.00390625" style="1" customWidth="1"/>
    <col min="3" max="4" width="21.140625" style="1" hidden="1" customWidth="1"/>
    <col min="5" max="5" width="18.421875" style="1" hidden="1" customWidth="1"/>
    <col min="6" max="16384" width="9.140625" style="1" customWidth="1"/>
  </cols>
  <sheetData>
    <row r="1" spans="1:2" ht="15">
      <c r="A1" s="259"/>
      <c r="B1" s="259"/>
    </row>
    <row r="2" spans="1:6" ht="15">
      <c r="A2" s="259" t="s">
        <v>409</v>
      </c>
      <c r="B2" s="259"/>
      <c r="C2" s="99"/>
      <c r="D2" s="99"/>
      <c r="E2" s="99"/>
      <c r="F2" s="99"/>
    </row>
    <row r="3" spans="1:6" ht="15.75">
      <c r="A3" s="264" t="s">
        <v>252</v>
      </c>
      <c r="B3" s="268"/>
      <c r="C3" s="62"/>
      <c r="D3" s="62"/>
      <c r="E3" s="62"/>
      <c r="F3" s="100"/>
    </row>
    <row r="4" spans="1:5" ht="16.5">
      <c r="A4" s="269" t="s">
        <v>179</v>
      </c>
      <c r="B4" s="270"/>
      <c r="C4" s="270"/>
      <c r="D4" s="270"/>
      <c r="E4" s="270"/>
    </row>
    <row r="5" ht="15">
      <c r="A5" s="102"/>
    </row>
    <row r="6" ht="15">
      <c r="A6" s="102"/>
    </row>
    <row r="7" spans="1:11" ht="63.75">
      <c r="A7" s="103" t="s">
        <v>180</v>
      </c>
      <c r="B7" s="104" t="s">
        <v>181</v>
      </c>
      <c r="C7" s="105" t="s">
        <v>182</v>
      </c>
      <c r="D7" s="105" t="s">
        <v>182</v>
      </c>
      <c r="E7" s="106" t="s">
        <v>183</v>
      </c>
      <c r="J7" s="107"/>
      <c r="K7" s="107" t="s">
        <v>184</v>
      </c>
    </row>
    <row r="8" spans="1:5" ht="15">
      <c r="A8" s="105" t="s">
        <v>185</v>
      </c>
      <c r="B8" s="108">
        <v>1</v>
      </c>
      <c r="C8" s="108"/>
      <c r="D8" s="108"/>
      <c r="E8" s="23"/>
    </row>
    <row r="9" spans="1:5" ht="15">
      <c r="A9" s="105" t="s">
        <v>186</v>
      </c>
      <c r="B9" s="108"/>
      <c r="C9" s="108"/>
      <c r="D9" s="108"/>
      <c r="E9" s="23"/>
    </row>
    <row r="10" spans="1:5" ht="15">
      <c r="A10" s="105" t="s">
        <v>187</v>
      </c>
      <c r="B10" s="108"/>
      <c r="C10" s="108"/>
      <c r="D10" s="108"/>
      <c r="E10" s="23"/>
    </row>
    <row r="11" spans="1:5" ht="15">
      <c r="A11" s="105" t="s">
        <v>188</v>
      </c>
      <c r="B11" s="108"/>
      <c r="C11" s="108"/>
      <c r="D11" s="108"/>
      <c r="E11" s="23"/>
    </row>
    <row r="12" spans="1:5" ht="15">
      <c r="A12" s="109" t="s">
        <v>189</v>
      </c>
      <c r="B12" s="110">
        <f>SUM(B8:B11)</f>
        <v>1</v>
      </c>
      <c r="C12" s="108"/>
      <c r="D12" s="108"/>
      <c r="E12" s="23"/>
    </row>
    <row r="13" spans="1:5" ht="25.5">
      <c r="A13" s="105" t="s">
        <v>190</v>
      </c>
      <c r="B13" s="108">
        <v>1</v>
      </c>
      <c r="C13" s="108"/>
      <c r="D13" s="108"/>
      <c r="E13" s="23"/>
    </row>
    <row r="14" spans="1:5" ht="15">
      <c r="A14" s="105" t="s">
        <v>191</v>
      </c>
      <c r="B14" s="108">
        <v>0</v>
      </c>
      <c r="C14" s="108"/>
      <c r="D14" s="108"/>
      <c r="E14" s="23"/>
    </row>
    <row r="15" spans="1:5" ht="15">
      <c r="A15" s="105" t="s">
        <v>192</v>
      </c>
      <c r="B15" s="108">
        <v>0</v>
      </c>
      <c r="C15" s="108"/>
      <c r="D15" s="108"/>
      <c r="E15" s="23"/>
    </row>
    <row r="16" spans="1:5" ht="15">
      <c r="A16" s="109" t="s">
        <v>193</v>
      </c>
      <c r="B16" s="110">
        <f>SUM(B13:B15)</f>
        <v>1</v>
      </c>
      <c r="C16" s="108"/>
      <c r="D16" s="108"/>
      <c r="E16" s="23"/>
    </row>
    <row r="17" spans="1:5" ht="15">
      <c r="A17" s="105" t="s">
        <v>194</v>
      </c>
      <c r="B17" s="108">
        <v>1</v>
      </c>
      <c r="C17" s="108"/>
      <c r="D17" s="108"/>
      <c r="E17" s="23"/>
    </row>
    <row r="18" spans="1:5" ht="15">
      <c r="A18" s="105" t="s">
        <v>195</v>
      </c>
      <c r="B18" s="108">
        <v>4</v>
      </c>
      <c r="C18" s="108"/>
      <c r="D18" s="108"/>
      <c r="E18" s="23"/>
    </row>
    <row r="19" spans="1:5" ht="25.5">
      <c r="A19" s="105" t="s">
        <v>196</v>
      </c>
      <c r="B19" s="108">
        <v>0</v>
      </c>
      <c r="C19" s="108"/>
      <c r="D19" s="108"/>
      <c r="E19" s="23"/>
    </row>
    <row r="20" spans="1:5" ht="15">
      <c r="A20" s="109" t="s">
        <v>197</v>
      </c>
      <c r="B20" s="110">
        <f>SUM(B17:B19)</f>
        <v>5</v>
      </c>
      <c r="C20" s="108"/>
      <c r="D20" s="108"/>
      <c r="E20" s="23"/>
    </row>
    <row r="21" spans="1:5" ht="25.5">
      <c r="A21" s="109" t="s">
        <v>198</v>
      </c>
      <c r="B21" s="111">
        <v>2</v>
      </c>
      <c r="C21" s="112"/>
      <c r="D21" s="112"/>
      <c r="E21" s="23"/>
    </row>
    <row r="22" spans="1:5" ht="25.5">
      <c r="A22" s="105" t="s">
        <v>199</v>
      </c>
      <c r="B22" s="108">
        <v>0</v>
      </c>
      <c r="C22" s="108"/>
      <c r="D22" s="108"/>
      <c r="E22" s="23"/>
    </row>
    <row r="23" spans="1:5" ht="38.25">
      <c r="A23" s="105" t="s">
        <v>200</v>
      </c>
      <c r="B23" s="108">
        <v>0</v>
      </c>
      <c r="C23" s="108"/>
      <c r="D23" s="108"/>
      <c r="E23" s="23"/>
    </row>
    <row r="24" spans="1:5" ht="25.5">
      <c r="A24" s="105" t="s">
        <v>201</v>
      </c>
      <c r="B24" s="108">
        <v>0</v>
      </c>
      <c r="C24" s="108"/>
      <c r="D24" s="108"/>
      <c r="E24" s="23"/>
    </row>
    <row r="25" spans="1:5" ht="15">
      <c r="A25" s="105" t="s">
        <v>202</v>
      </c>
      <c r="B25" s="108">
        <v>0</v>
      </c>
      <c r="C25" s="108"/>
      <c r="D25" s="108"/>
      <c r="E25" s="23"/>
    </row>
    <row r="26" spans="1:5" ht="38.25">
      <c r="A26" s="109" t="s">
        <v>203</v>
      </c>
      <c r="B26" s="110">
        <v>7</v>
      </c>
      <c r="C26" s="108"/>
      <c r="D26" s="108"/>
      <c r="E26" s="23"/>
    </row>
  </sheetData>
  <sheetProtection/>
  <mergeCells count="4">
    <mergeCell ref="A1:B1"/>
    <mergeCell ref="A2:B2"/>
    <mergeCell ref="A3:B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45.7109375" style="1" customWidth="1"/>
    <col min="2" max="2" width="5.57421875" style="99" customWidth="1"/>
    <col min="3" max="3" width="11.421875" style="99" customWidth="1"/>
    <col min="4" max="4" width="14.8515625" style="3" customWidth="1"/>
    <col min="5" max="5" width="16.7109375" style="1" hidden="1" customWidth="1"/>
    <col min="6" max="6" width="17.00390625" style="1" hidden="1" customWidth="1"/>
    <col min="7" max="7" width="13.8515625" style="1" hidden="1" customWidth="1"/>
    <col min="8" max="8" width="10.7109375" style="1" hidden="1" customWidth="1"/>
    <col min="9" max="9" width="11.57421875" style="1" hidden="1" customWidth="1"/>
    <col min="10" max="10" width="11.7109375" style="1" customWidth="1"/>
    <col min="11" max="11" width="11.140625" style="1" customWidth="1"/>
    <col min="12" max="16384" width="9.140625" style="1" customWidth="1"/>
  </cols>
  <sheetData>
    <row r="2" spans="1:11" ht="15">
      <c r="A2" s="259" t="s">
        <v>410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6.5" customHeight="1">
      <c r="A3" s="261" t="s">
        <v>252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19.5">
      <c r="A4" s="271" t="s">
        <v>204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9" ht="19.5">
      <c r="A5" s="101"/>
      <c r="B5" s="113"/>
      <c r="C5" s="113"/>
      <c r="D5" s="114"/>
      <c r="E5" s="113"/>
      <c r="F5" s="113"/>
      <c r="G5" s="113"/>
      <c r="H5" s="113"/>
      <c r="I5" s="113"/>
    </row>
    <row r="6" spans="1:9" ht="19.5">
      <c r="A6" s="101"/>
      <c r="B6" s="113"/>
      <c r="C6" s="113"/>
      <c r="D6" s="114"/>
      <c r="E6" s="113"/>
      <c r="F6" s="113"/>
      <c r="G6" s="113"/>
      <c r="H6" s="113"/>
      <c r="I6" s="113"/>
    </row>
    <row r="7" spans="4:11" ht="15">
      <c r="D7" s="4"/>
      <c r="K7" s="1" t="s">
        <v>1</v>
      </c>
    </row>
    <row r="8" spans="1:11" ht="38.25">
      <c r="A8" s="17" t="s">
        <v>24</v>
      </c>
      <c r="B8" s="18" t="s">
        <v>25</v>
      </c>
      <c r="C8" s="19" t="s">
        <v>126</v>
      </c>
      <c r="D8" s="19" t="s">
        <v>5</v>
      </c>
      <c r="E8" s="115" t="s">
        <v>205</v>
      </c>
      <c r="F8" s="115" t="s">
        <v>205</v>
      </c>
      <c r="G8" s="115" t="s">
        <v>205</v>
      </c>
      <c r="H8" s="115" t="s">
        <v>205</v>
      </c>
      <c r="I8" s="66" t="s">
        <v>183</v>
      </c>
      <c r="J8" s="19" t="s">
        <v>246</v>
      </c>
      <c r="K8" s="19" t="s">
        <v>251</v>
      </c>
    </row>
    <row r="9" spans="1:11" s="121" customFormat="1" ht="15">
      <c r="A9" s="116" t="s">
        <v>94</v>
      </c>
      <c r="B9" s="18" t="s">
        <v>95</v>
      </c>
      <c r="C9" s="117"/>
      <c r="D9" s="118">
        <f>SUM(D10)</f>
        <v>1563250</v>
      </c>
      <c r="E9" s="119"/>
      <c r="F9" s="119"/>
      <c r="G9" s="119"/>
      <c r="H9" s="119"/>
      <c r="I9" s="120"/>
      <c r="J9" s="118">
        <v>1563250</v>
      </c>
      <c r="K9" s="118">
        <v>0</v>
      </c>
    </row>
    <row r="10" spans="1:11" s="121" customFormat="1" ht="15">
      <c r="A10" s="47" t="s">
        <v>206</v>
      </c>
      <c r="B10" s="161" t="s">
        <v>95</v>
      </c>
      <c r="C10" s="122"/>
      <c r="D10" s="123">
        <v>1563250</v>
      </c>
      <c r="E10" s="119"/>
      <c r="F10" s="119"/>
      <c r="G10" s="119"/>
      <c r="H10" s="119"/>
      <c r="I10" s="119"/>
      <c r="J10" s="123">
        <v>1563250</v>
      </c>
      <c r="K10" s="123">
        <v>0</v>
      </c>
    </row>
    <row r="11" spans="1:256" ht="15">
      <c r="A11" s="124" t="s">
        <v>207</v>
      </c>
      <c r="B11" s="17" t="s">
        <v>97</v>
      </c>
      <c r="C11" s="77">
        <f>SUM(C12:C15)</f>
        <v>7543500</v>
      </c>
      <c r="D11" s="77">
        <f>SUM(D12:D15)</f>
        <v>7543500</v>
      </c>
      <c r="E11" s="125"/>
      <c r="F11" s="125"/>
      <c r="G11" s="125"/>
      <c r="H11" s="125"/>
      <c r="I11" s="125"/>
      <c r="J11" s="77">
        <f>SUM(J12:J15)</f>
        <v>7543500</v>
      </c>
      <c r="K11" s="170">
        <f>(K12+K13+K14+K15+K16)</f>
        <v>7357883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11" ht="25.5">
      <c r="A12" s="38" t="s">
        <v>208</v>
      </c>
      <c r="B12" s="126" t="s">
        <v>97</v>
      </c>
      <c r="C12" s="73">
        <v>1000000</v>
      </c>
      <c r="D12" s="73">
        <v>1000000</v>
      </c>
      <c r="E12" s="23"/>
      <c r="F12" s="23"/>
      <c r="G12" s="23"/>
      <c r="H12" s="23"/>
      <c r="I12" s="23"/>
      <c r="J12" s="73">
        <v>1000000</v>
      </c>
      <c r="K12" s="169">
        <v>3082193</v>
      </c>
    </row>
    <row r="13" spans="1:11" ht="25.5">
      <c r="A13" s="38" t="s">
        <v>209</v>
      </c>
      <c r="B13" s="126" t="s">
        <v>97</v>
      </c>
      <c r="C13" s="73">
        <v>1000000</v>
      </c>
      <c r="D13" s="73">
        <v>1000000</v>
      </c>
      <c r="E13" s="23"/>
      <c r="F13" s="23"/>
      <c r="G13" s="23"/>
      <c r="H13" s="23"/>
      <c r="I13" s="23"/>
      <c r="J13" s="73">
        <v>1000000</v>
      </c>
      <c r="K13" s="169"/>
    </row>
    <row r="14" spans="1:11" ht="15">
      <c r="A14" s="38" t="s">
        <v>210</v>
      </c>
      <c r="B14" s="126" t="s">
        <v>97</v>
      </c>
      <c r="C14" s="73">
        <v>2000000</v>
      </c>
      <c r="D14" s="73">
        <v>2000000</v>
      </c>
      <c r="E14" s="23"/>
      <c r="F14" s="23"/>
      <c r="G14" s="23"/>
      <c r="H14" s="23"/>
      <c r="I14" s="23"/>
      <c r="J14" s="73">
        <v>2000000</v>
      </c>
      <c r="K14" s="169"/>
    </row>
    <row r="15" spans="1:11" ht="15">
      <c r="A15" s="38" t="s">
        <v>211</v>
      </c>
      <c r="B15" s="126" t="s">
        <v>97</v>
      </c>
      <c r="C15" s="73">
        <v>3543500</v>
      </c>
      <c r="D15" s="73">
        <v>3543500</v>
      </c>
      <c r="E15" s="23"/>
      <c r="F15" s="23"/>
      <c r="G15" s="23"/>
      <c r="H15" s="23"/>
      <c r="I15" s="23"/>
      <c r="J15" s="73">
        <v>3543500</v>
      </c>
      <c r="K15" s="169"/>
    </row>
    <row r="16" spans="1:256" s="165" customFormat="1" ht="15">
      <c r="A16" s="38" t="s">
        <v>394</v>
      </c>
      <c r="B16" s="126" t="s">
        <v>97</v>
      </c>
      <c r="C16" s="169"/>
      <c r="D16" s="169"/>
      <c r="E16" s="23"/>
      <c r="F16" s="23"/>
      <c r="G16" s="23"/>
      <c r="H16" s="23"/>
      <c r="I16" s="23"/>
      <c r="J16" s="169"/>
      <c r="K16" s="169">
        <v>4275690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  <c r="IL16" s="172"/>
      <c r="IM16" s="172"/>
      <c r="IN16" s="172"/>
      <c r="IO16" s="172"/>
      <c r="IP16" s="172"/>
      <c r="IQ16" s="172"/>
      <c r="IR16" s="172"/>
      <c r="IS16" s="172"/>
      <c r="IT16" s="172"/>
      <c r="IU16" s="172"/>
      <c r="IV16" s="172"/>
    </row>
    <row r="17" spans="1:256" ht="15">
      <c r="A17" s="124" t="s">
        <v>212</v>
      </c>
      <c r="B17" s="17" t="s">
        <v>99</v>
      </c>
      <c r="C17" s="77">
        <f>SUM(C18:C20)</f>
        <v>9025197</v>
      </c>
      <c r="D17" s="77">
        <f>SUM(D18:D20)</f>
        <v>9025197</v>
      </c>
      <c r="E17" s="125"/>
      <c r="F17" s="125"/>
      <c r="G17" s="125"/>
      <c r="H17" s="125"/>
      <c r="I17" s="125"/>
      <c r="J17" s="77">
        <f>SUM(J18:J20)</f>
        <v>9025197</v>
      </c>
      <c r="K17" s="170">
        <f>(K18+K19+K20)</f>
        <v>8649925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11" ht="25.5">
      <c r="A18" s="38" t="s">
        <v>213</v>
      </c>
      <c r="B18" s="126" t="s">
        <v>99</v>
      </c>
      <c r="C18" s="73">
        <v>551181</v>
      </c>
      <c r="D18" s="73">
        <v>551181</v>
      </c>
      <c r="E18" s="23"/>
      <c r="F18" s="23"/>
      <c r="G18" s="23"/>
      <c r="H18" s="23"/>
      <c r="I18" s="23"/>
      <c r="J18" s="73">
        <v>551181</v>
      </c>
      <c r="K18" s="169"/>
    </row>
    <row r="19" spans="1:11" ht="27" customHeight="1">
      <c r="A19" s="38" t="s">
        <v>214</v>
      </c>
      <c r="B19" s="126" t="s">
        <v>99</v>
      </c>
      <c r="C19" s="73">
        <v>7874016</v>
      </c>
      <c r="D19" s="73">
        <v>7874016</v>
      </c>
      <c r="E19" s="23"/>
      <c r="F19" s="23"/>
      <c r="G19" s="23"/>
      <c r="H19" s="23"/>
      <c r="I19" s="23"/>
      <c r="J19" s="73">
        <v>7874016</v>
      </c>
      <c r="K19" s="169">
        <v>8318883</v>
      </c>
    </row>
    <row r="20" spans="1:11" ht="28.5" customHeight="1">
      <c r="A20" s="38" t="s">
        <v>215</v>
      </c>
      <c r="B20" s="126" t="s">
        <v>99</v>
      </c>
      <c r="C20" s="73">
        <v>600000</v>
      </c>
      <c r="D20" s="73">
        <v>600000</v>
      </c>
      <c r="E20" s="23"/>
      <c r="F20" s="23"/>
      <c r="G20" s="23"/>
      <c r="H20" s="23"/>
      <c r="I20" s="23"/>
      <c r="J20" s="73">
        <v>600000</v>
      </c>
      <c r="K20" s="169">
        <v>331042</v>
      </c>
    </row>
    <row r="21" spans="1:11" s="35" customFormat="1" ht="23.25" customHeight="1">
      <c r="A21" s="29" t="s">
        <v>100</v>
      </c>
      <c r="B21" s="17" t="s">
        <v>101</v>
      </c>
      <c r="C21" s="77">
        <v>4473803</v>
      </c>
      <c r="D21" s="77">
        <v>4895880</v>
      </c>
      <c r="E21" s="125"/>
      <c r="F21" s="125"/>
      <c r="G21" s="125"/>
      <c r="H21" s="125"/>
      <c r="I21" s="125"/>
      <c r="J21" s="77">
        <v>4895880</v>
      </c>
      <c r="K21" s="170">
        <v>4322111</v>
      </c>
    </row>
    <row r="22" spans="1:256" ht="15.75">
      <c r="A22" s="78" t="s">
        <v>102</v>
      </c>
      <c r="B22" s="127" t="s">
        <v>103</v>
      </c>
      <c r="C22" s="128">
        <f>SUM(C11+C17+C21)</f>
        <v>21042500</v>
      </c>
      <c r="D22" s="128">
        <f>SUM(D9+D11+D17+D21)</f>
        <v>23027827</v>
      </c>
      <c r="E22" s="129"/>
      <c r="F22" s="129"/>
      <c r="G22" s="129"/>
      <c r="H22" s="129"/>
      <c r="I22" s="129"/>
      <c r="J22" s="128">
        <f>SUM(J9+J11+J17+J21)</f>
        <v>23027827</v>
      </c>
      <c r="K22" s="173">
        <f>SUM(K9+K11+K17+K21)</f>
        <v>20329919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4" customFormat="1" ht="25.5">
      <c r="A23" s="130" t="s">
        <v>216</v>
      </c>
      <c r="B23" s="131" t="s">
        <v>105</v>
      </c>
      <c r="C23" s="132"/>
      <c r="D23" s="132">
        <v>1563250</v>
      </c>
      <c r="E23" s="133"/>
      <c r="F23" s="133"/>
      <c r="G23" s="133"/>
      <c r="H23" s="133"/>
      <c r="I23" s="133"/>
      <c r="J23" s="132">
        <v>1563250</v>
      </c>
      <c r="K23" s="175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spans="1:256" s="34" customFormat="1" ht="38.25">
      <c r="A24" s="130" t="s">
        <v>217</v>
      </c>
      <c r="B24" s="131" t="s">
        <v>105</v>
      </c>
      <c r="C24" s="132"/>
      <c r="D24" s="132">
        <v>19192913</v>
      </c>
      <c r="E24" s="133"/>
      <c r="F24" s="133"/>
      <c r="G24" s="133"/>
      <c r="H24" s="133"/>
      <c r="I24" s="133"/>
      <c r="J24" s="132">
        <v>19192913</v>
      </c>
      <c r="K24" s="175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spans="1:11" ht="15">
      <c r="A25" s="38" t="s">
        <v>218</v>
      </c>
      <c r="B25" s="126" t="s">
        <v>105</v>
      </c>
      <c r="C25" s="73">
        <v>6229469</v>
      </c>
      <c r="D25" s="73">
        <v>6229469</v>
      </c>
      <c r="E25" s="23"/>
      <c r="F25" s="23"/>
      <c r="G25" s="23"/>
      <c r="H25" s="23"/>
      <c r="I25" s="23"/>
      <c r="J25" s="73">
        <v>6229469</v>
      </c>
      <c r="K25" s="169">
        <v>5525140</v>
      </c>
    </row>
    <row r="26" spans="1:11" ht="15">
      <c r="A26" s="38" t="s">
        <v>219</v>
      </c>
      <c r="B26" s="126" t="s">
        <v>105</v>
      </c>
      <c r="C26" s="73">
        <v>3063282</v>
      </c>
      <c r="D26" s="73">
        <v>3063282</v>
      </c>
      <c r="E26" s="23"/>
      <c r="F26" s="23"/>
      <c r="G26" s="23"/>
      <c r="H26" s="23"/>
      <c r="I26" s="23"/>
      <c r="J26" s="73">
        <v>3063282</v>
      </c>
      <c r="K26" s="169">
        <v>1823097</v>
      </c>
    </row>
    <row r="27" spans="1:11" ht="15">
      <c r="A27" s="38" t="s">
        <v>220</v>
      </c>
      <c r="B27" s="126" t="s">
        <v>105</v>
      </c>
      <c r="C27" s="73">
        <v>3235931</v>
      </c>
      <c r="D27" s="73">
        <v>3235931</v>
      </c>
      <c r="E27" s="23"/>
      <c r="F27" s="23"/>
      <c r="G27" s="23"/>
      <c r="H27" s="23"/>
      <c r="I27" s="23"/>
      <c r="J27" s="73">
        <v>3235931</v>
      </c>
      <c r="K27" s="169">
        <v>646000</v>
      </c>
    </row>
    <row r="28" spans="1:11" ht="15">
      <c r="A28" s="38" t="s">
        <v>221</v>
      </c>
      <c r="B28" s="126" t="s">
        <v>105</v>
      </c>
      <c r="C28" s="73">
        <v>2000000</v>
      </c>
      <c r="D28" s="73">
        <v>2000000</v>
      </c>
      <c r="E28" s="23"/>
      <c r="F28" s="23"/>
      <c r="G28" s="23"/>
      <c r="H28" s="23"/>
      <c r="I28" s="23"/>
      <c r="J28" s="73">
        <v>2000000</v>
      </c>
      <c r="K28" s="169">
        <v>569488</v>
      </c>
    </row>
    <row r="29" spans="1:11" ht="15">
      <c r="A29" s="38" t="s">
        <v>222</v>
      </c>
      <c r="B29" s="126" t="s">
        <v>105</v>
      </c>
      <c r="C29" s="73">
        <v>2559325</v>
      </c>
      <c r="D29" s="73">
        <v>2559325</v>
      </c>
      <c r="E29" s="23"/>
      <c r="F29" s="23"/>
      <c r="G29" s="23"/>
      <c r="H29" s="23"/>
      <c r="I29" s="23"/>
      <c r="J29" s="73">
        <v>2559325</v>
      </c>
      <c r="K29" s="169">
        <v>587285</v>
      </c>
    </row>
    <row r="30" spans="1:11" ht="21.75" customHeight="1">
      <c r="A30" s="38" t="s">
        <v>106</v>
      </c>
      <c r="B30" s="126" t="s">
        <v>107</v>
      </c>
      <c r="C30" s="73">
        <v>4608242</v>
      </c>
      <c r="D30" s="73">
        <v>10212406</v>
      </c>
      <c r="E30" s="23"/>
      <c r="F30" s="23"/>
      <c r="G30" s="23"/>
      <c r="H30" s="23"/>
      <c r="I30" s="23"/>
      <c r="J30" s="73">
        <v>10212406</v>
      </c>
      <c r="K30" s="169">
        <v>2452483</v>
      </c>
    </row>
    <row r="31" spans="1:256" ht="15.75">
      <c r="A31" s="78" t="s">
        <v>108</v>
      </c>
      <c r="B31" s="127" t="s">
        <v>109</v>
      </c>
      <c r="C31" s="162">
        <f>SUM(C23:C30)</f>
        <v>21696249</v>
      </c>
      <c r="D31" s="128">
        <f>SUM(D23:D30)</f>
        <v>48056576</v>
      </c>
      <c r="E31" s="129"/>
      <c r="F31" s="129"/>
      <c r="G31" s="129"/>
      <c r="H31" s="129"/>
      <c r="I31" s="129"/>
      <c r="J31" s="128">
        <f>SUM(J23:J30)</f>
        <v>48056576</v>
      </c>
      <c r="K31" s="173">
        <f>SUM(K23:K30)</f>
        <v>11603493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</sheetData>
  <sheetProtection/>
  <mergeCells count="3">
    <mergeCell ref="A2:K2"/>
    <mergeCell ref="A3:K3"/>
    <mergeCell ref="A4:K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2" sqref="A2:E2"/>
    </sheetView>
  </sheetViews>
  <sheetFormatPr defaultColWidth="21.00390625" defaultRowHeight="15"/>
  <cols>
    <col min="1" max="1" width="21.00390625" style="1" customWidth="1"/>
    <col min="2" max="2" width="12.28125" style="1" customWidth="1"/>
    <col min="3" max="3" width="16.140625" style="3" customWidth="1"/>
    <col min="4" max="4" width="17.421875" style="3" customWidth="1"/>
    <col min="5" max="5" width="17.00390625" style="1" customWidth="1"/>
    <col min="6" max="6" width="16.7109375" style="1" customWidth="1"/>
    <col min="7" max="16384" width="21.00390625" style="1" customWidth="1"/>
  </cols>
  <sheetData>
    <row r="1" spans="1:4" ht="15">
      <c r="A1" s="259"/>
      <c r="B1" s="259"/>
      <c r="C1" s="259"/>
      <c r="D1" s="99"/>
    </row>
    <row r="2" spans="1:5" ht="15">
      <c r="A2" s="259" t="s">
        <v>411</v>
      </c>
      <c r="B2" s="259"/>
      <c r="C2" s="259"/>
      <c r="D2" s="259"/>
      <c r="E2" s="262"/>
    </row>
    <row r="3" spans="1:5" ht="15.75">
      <c r="A3" s="261" t="s">
        <v>252</v>
      </c>
      <c r="B3" s="272"/>
      <c r="C3" s="272"/>
      <c r="D3" s="272"/>
      <c r="E3" s="262"/>
    </row>
    <row r="4" spans="1:5" ht="19.5">
      <c r="A4" s="271" t="s">
        <v>223</v>
      </c>
      <c r="B4" s="259"/>
      <c r="C4" s="259"/>
      <c r="D4" s="259"/>
      <c r="E4" s="262"/>
    </row>
    <row r="5" ht="19.5">
      <c r="A5" s="135"/>
    </row>
    <row r="6" ht="15">
      <c r="F6" s="1" t="s">
        <v>1</v>
      </c>
    </row>
    <row r="7" spans="1:6" ht="28.5">
      <c r="A7" s="17" t="s">
        <v>24</v>
      </c>
      <c r="B7" s="18" t="s">
        <v>25</v>
      </c>
      <c r="C7" s="19" t="s">
        <v>224</v>
      </c>
      <c r="D7" s="136" t="s">
        <v>4</v>
      </c>
      <c r="E7" s="136" t="s">
        <v>5</v>
      </c>
      <c r="F7" s="136" t="s">
        <v>246</v>
      </c>
    </row>
    <row r="8" spans="1:6" ht="27.75" customHeight="1">
      <c r="A8" s="124" t="s">
        <v>225</v>
      </c>
      <c r="B8" s="17" t="s">
        <v>90</v>
      </c>
      <c r="C8" s="77">
        <v>16989032</v>
      </c>
      <c r="D8" s="137">
        <v>17070472</v>
      </c>
      <c r="E8" s="137">
        <v>13301531</v>
      </c>
      <c r="F8" s="137">
        <v>12735534</v>
      </c>
    </row>
    <row r="9" spans="1:6" ht="30" customHeight="1">
      <c r="A9" s="124" t="s">
        <v>226</v>
      </c>
      <c r="B9" s="17" t="s">
        <v>90</v>
      </c>
      <c r="C9" s="77">
        <v>0</v>
      </c>
      <c r="D9" s="23">
        <v>0</v>
      </c>
      <c r="E9" s="23">
        <v>0</v>
      </c>
      <c r="F9" s="23">
        <v>0</v>
      </c>
    </row>
    <row r="19" ht="15">
      <c r="R19" s="138"/>
    </row>
  </sheetData>
  <sheetProtection/>
  <mergeCells count="4">
    <mergeCell ref="A1:C1"/>
    <mergeCell ref="A2:E2"/>
    <mergeCell ref="A3:E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5.00390625" style="1" customWidth="1"/>
    <col min="2" max="2" width="9.57421875" style="1" customWidth="1"/>
    <col min="3" max="3" width="10.57421875" style="1" bestFit="1" customWidth="1"/>
    <col min="4" max="4" width="13.8515625" style="3" customWidth="1"/>
    <col min="5" max="5" width="12.28125" style="1" customWidth="1"/>
    <col min="6" max="6" width="9.421875" style="1" customWidth="1"/>
    <col min="7" max="16384" width="9.140625" style="1" customWidth="1"/>
  </cols>
  <sheetData>
    <row r="1" spans="1:6" ht="15">
      <c r="A1" s="259" t="s">
        <v>412</v>
      </c>
      <c r="B1" s="262"/>
      <c r="C1" s="262"/>
      <c r="D1" s="262"/>
      <c r="E1" s="262"/>
      <c r="F1" s="262"/>
    </row>
    <row r="2" spans="1:6" ht="18.75">
      <c r="A2" s="273" t="s">
        <v>260</v>
      </c>
      <c r="B2" s="273"/>
      <c r="C2" s="273"/>
      <c r="D2" s="273"/>
      <c r="E2" s="262"/>
      <c r="F2" s="262"/>
    </row>
    <row r="3" spans="1:6" ht="15.75">
      <c r="A3" s="263" t="s">
        <v>227</v>
      </c>
      <c r="B3" s="263"/>
      <c r="C3" s="263"/>
      <c r="D3" s="263"/>
      <c r="E3" s="262"/>
      <c r="F3" s="262"/>
    </row>
    <row r="4" spans="1:4" ht="19.5">
      <c r="A4" s="139"/>
      <c r="B4" s="140"/>
      <c r="C4" s="140"/>
      <c r="D4" s="141"/>
    </row>
    <row r="5" ht="15">
      <c r="A5" s="142"/>
    </row>
    <row r="6" ht="15">
      <c r="A6" s="142"/>
    </row>
    <row r="7" ht="15">
      <c r="A7" s="142"/>
    </row>
    <row r="8" spans="1:6" ht="15">
      <c r="A8" s="142"/>
      <c r="F8" s="1" t="s">
        <v>1</v>
      </c>
    </row>
    <row r="9" spans="1:6" ht="42.75">
      <c r="A9" s="176" t="s">
        <v>228</v>
      </c>
      <c r="B9" s="18" t="s">
        <v>25</v>
      </c>
      <c r="C9" s="6" t="s">
        <v>26</v>
      </c>
      <c r="D9" s="7" t="s">
        <v>5</v>
      </c>
      <c r="E9" s="7" t="s">
        <v>246</v>
      </c>
      <c r="F9" s="167" t="s">
        <v>251</v>
      </c>
    </row>
    <row r="10" spans="1:6" ht="25.5">
      <c r="A10" s="38" t="s">
        <v>229</v>
      </c>
      <c r="B10" s="47" t="s">
        <v>230</v>
      </c>
      <c r="C10" s="73">
        <v>500000</v>
      </c>
      <c r="D10" s="73">
        <v>920000</v>
      </c>
      <c r="E10" s="73">
        <v>930000</v>
      </c>
      <c r="F10" s="169">
        <v>930000</v>
      </c>
    </row>
    <row r="11" spans="1:6" s="2" customFormat="1" ht="15.75">
      <c r="A11" s="143" t="s">
        <v>81</v>
      </c>
      <c r="B11" s="144" t="s">
        <v>82</v>
      </c>
      <c r="C11" s="128">
        <f>SUM(C10:C10)</f>
        <v>500000</v>
      </c>
      <c r="D11" s="128">
        <f>SUM(D10)</f>
        <v>920000</v>
      </c>
      <c r="E11" s="128">
        <f>SUM(E10)</f>
        <v>930000</v>
      </c>
      <c r="F11" s="173">
        <f>SUM(F10)</f>
        <v>930000</v>
      </c>
    </row>
    <row r="12" spans="1:6" s="34" customFormat="1" ht="30" customHeight="1">
      <c r="A12" s="145" t="s">
        <v>231</v>
      </c>
      <c r="B12" s="45" t="s">
        <v>86</v>
      </c>
      <c r="C12" s="73">
        <v>100000</v>
      </c>
      <c r="D12" s="73">
        <v>100000</v>
      </c>
      <c r="E12" s="73">
        <v>100000</v>
      </c>
      <c r="F12" s="168"/>
    </row>
    <row r="13" spans="1:6" ht="32.25" customHeight="1">
      <c r="A13" s="145" t="s">
        <v>232</v>
      </c>
      <c r="B13" s="23" t="s">
        <v>113</v>
      </c>
      <c r="C13" s="73">
        <v>450000</v>
      </c>
      <c r="D13" s="73">
        <v>450000</v>
      </c>
      <c r="E13" s="73">
        <v>450000</v>
      </c>
      <c r="F13" s="169">
        <v>70000</v>
      </c>
    </row>
    <row r="14" spans="1:4" s="147" customFormat="1" ht="21.75" customHeight="1">
      <c r="A14" s="146"/>
      <c r="D14" s="148"/>
    </row>
    <row r="17" spans="1:7" ht="15">
      <c r="A17" s="198"/>
      <c r="B17" s="199"/>
      <c r="C17" s="200"/>
      <c r="D17" s="201"/>
      <c r="E17" s="202"/>
      <c r="F17" s="203"/>
      <c r="G17" s="204"/>
    </row>
    <row r="18" spans="1:7" ht="15">
      <c r="A18" s="205"/>
      <c r="B18" s="206"/>
      <c r="C18" s="207"/>
      <c r="D18" s="208"/>
      <c r="E18" s="209"/>
      <c r="F18" s="209"/>
      <c r="G18" s="204"/>
    </row>
    <row r="19" spans="1:7" ht="15">
      <c r="A19" s="210"/>
      <c r="B19" s="211"/>
      <c r="C19" s="209"/>
      <c r="D19" s="212"/>
      <c r="E19" s="209"/>
      <c r="F19" s="209"/>
      <c r="G19" s="204"/>
    </row>
    <row r="20" spans="1:7" ht="15">
      <c r="A20" s="210"/>
      <c r="B20" s="211"/>
      <c r="C20" s="209"/>
      <c r="D20" s="212"/>
      <c r="E20" s="209"/>
      <c r="F20" s="209"/>
      <c r="G20" s="204"/>
    </row>
    <row r="21" spans="1:7" ht="15">
      <c r="A21" s="210"/>
      <c r="B21" s="211"/>
      <c r="C21" s="209"/>
      <c r="D21" s="212"/>
      <c r="E21" s="209"/>
      <c r="F21" s="209"/>
      <c r="G21" s="204"/>
    </row>
    <row r="22" spans="1:7" ht="15">
      <c r="A22" s="210"/>
      <c r="B22" s="211"/>
      <c r="C22" s="209"/>
      <c r="D22" s="212"/>
      <c r="E22" s="209"/>
      <c r="F22" s="209"/>
      <c r="G22" s="204"/>
    </row>
    <row r="23" spans="1:7" ht="15">
      <c r="A23" s="210"/>
      <c r="B23" s="211"/>
      <c r="C23" s="209"/>
      <c r="D23" s="212"/>
      <c r="E23" s="209"/>
      <c r="F23" s="209"/>
      <c r="G23" s="204"/>
    </row>
    <row r="24" spans="1:7" ht="15">
      <c r="A24" s="210"/>
      <c r="B24" s="211"/>
      <c r="C24" s="209"/>
      <c r="D24" s="212"/>
      <c r="E24" s="209"/>
      <c r="F24" s="209"/>
      <c r="G24" s="204"/>
    </row>
    <row r="25" spans="1:7" ht="15">
      <c r="A25" s="210"/>
      <c r="B25" s="211"/>
      <c r="C25" s="209"/>
      <c r="D25" s="212"/>
      <c r="E25" s="209"/>
      <c r="F25" s="209"/>
      <c r="G25" s="204"/>
    </row>
    <row r="26" spans="1:7" ht="15">
      <c r="A26" s="210"/>
      <c r="B26" s="211"/>
      <c r="C26" s="209"/>
      <c r="D26" s="212"/>
      <c r="E26" s="209"/>
      <c r="F26" s="209"/>
      <c r="G26" s="204"/>
    </row>
    <row r="27" spans="1:7" ht="15">
      <c r="A27" s="210"/>
      <c r="B27" s="211"/>
      <c r="C27" s="209"/>
      <c r="D27" s="212"/>
      <c r="E27" s="209"/>
      <c r="F27" s="209"/>
      <c r="G27" s="204"/>
    </row>
    <row r="28" spans="1:7" ht="15">
      <c r="A28" s="210"/>
      <c r="B28" s="211"/>
      <c r="C28" s="209"/>
      <c r="D28" s="212"/>
      <c r="E28" s="209"/>
      <c r="F28" s="209"/>
      <c r="G28" s="204"/>
    </row>
    <row r="29" spans="1:7" ht="15.75">
      <c r="A29" s="213"/>
      <c r="B29" s="214"/>
      <c r="C29" s="215"/>
      <c r="D29" s="216"/>
      <c r="E29" s="217"/>
      <c r="F29" s="217"/>
      <c r="G29" s="204"/>
    </row>
  </sheetData>
  <sheetProtection/>
  <mergeCells count="3">
    <mergeCell ref="A2:F2"/>
    <mergeCell ref="A1:F1"/>
    <mergeCell ref="A3:F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8.140625" style="1" customWidth="1"/>
    <col min="2" max="2" width="9.28125" style="1" customWidth="1"/>
    <col min="3" max="3" width="11.00390625" style="3" customWidth="1"/>
    <col min="4" max="4" width="13.421875" style="1" customWidth="1"/>
    <col min="5" max="5" width="12.140625" style="1" customWidth="1"/>
    <col min="6" max="6" width="11.140625" style="1" customWidth="1"/>
    <col min="7" max="16384" width="9.140625" style="1" customWidth="1"/>
  </cols>
  <sheetData>
    <row r="3" spans="1:8" ht="15">
      <c r="A3" s="259" t="s">
        <v>413</v>
      </c>
      <c r="B3" s="259"/>
      <c r="C3" s="259"/>
      <c r="D3" s="262"/>
      <c r="E3" s="262"/>
      <c r="F3" s="262"/>
      <c r="G3" s="262"/>
      <c r="H3" s="262"/>
    </row>
    <row r="4" spans="1:8" ht="15" customHeight="1">
      <c r="A4" s="274" t="s">
        <v>261</v>
      </c>
      <c r="B4" s="274"/>
      <c r="C4" s="274"/>
      <c r="D4" s="262"/>
      <c r="E4" s="262"/>
      <c r="F4" s="262"/>
      <c r="G4" s="262"/>
      <c r="H4" s="262"/>
    </row>
    <row r="5" spans="1:8" ht="16.5">
      <c r="A5" s="269" t="s">
        <v>240</v>
      </c>
      <c r="B5" s="275"/>
      <c r="C5" s="275"/>
      <c r="D5" s="262"/>
      <c r="E5" s="262"/>
      <c r="F5" s="262"/>
      <c r="G5" s="262"/>
      <c r="H5" s="262"/>
    </row>
    <row r="6" spans="1:3" ht="19.5">
      <c r="A6" s="101"/>
      <c r="B6" s="154"/>
      <c r="C6" s="114"/>
    </row>
    <row r="7" spans="1:3" ht="19.5">
      <c r="A7" s="101"/>
      <c r="B7" s="154"/>
      <c r="C7" s="114"/>
    </row>
    <row r="8" spans="1:3" ht="19.5">
      <c r="A8" s="101"/>
      <c r="B8" s="154"/>
      <c r="C8" s="114"/>
    </row>
    <row r="9" ht="15">
      <c r="A9" s="142"/>
    </row>
    <row r="10" ht="15">
      <c r="A10" s="142"/>
    </row>
    <row r="11" spans="1:6" ht="15">
      <c r="A11" s="142"/>
      <c r="F11" s="1" t="s">
        <v>1</v>
      </c>
    </row>
    <row r="12" spans="1:6" ht="42.75" customHeight="1">
      <c r="A12" s="10" t="s">
        <v>228</v>
      </c>
      <c r="B12" s="18" t="s">
        <v>25</v>
      </c>
      <c r="C12" s="155" t="s">
        <v>241</v>
      </c>
      <c r="D12" s="7" t="s">
        <v>5</v>
      </c>
      <c r="E12" s="7" t="s">
        <v>246</v>
      </c>
      <c r="F12" s="167" t="s">
        <v>251</v>
      </c>
    </row>
    <row r="13" spans="1:6" ht="15">
      <c r="A13" s="38" t="s">
        <v>242</v>
      </c>
      <c r="B13" s="47" t="s">
        <v>86</v>
      </c>
      <c r="C13" s="72">
        <v>343600</v>
      </c>
      <c r="D13" s="72">
        <v>352453</v>
      </c>
      <c r="E13" s="72">
        <v>352453</v>
      </c>
      <c r="F13" s="169">
        <v>295920</v>
      </c>
    </row>
    <row r="14" spans="1:6" ht="15">
      <c r="A14" s="38" t="s">
        <v>243</v>
      </c>
      <c r="B14" s="47" t="s">
        <v>86</v>
      </c>
      <c r="C14" s="72">
        <v>125205</v>
      </c>
      <c r="D14" s="72">
        <v>125205</v>
      </c>
      <c r="E14" s="72">
        <v>125205</v>
      </c>
      <c r="F14" s="169">
        <v>81738</v>
      </c>
    </row>
    <row r="15" spans="1:6" s="172" customFormat="1" ht="15">
      <c r="A15" s="38" t="s">
        <v>395</v>
      </c>
      <c r="B15" s="47" t="s">
        <v>86</v>
      </c>
      <c r="C15" s="168"/>
      <c r="D15" s="168"/>
      <c r="E15" s="168"/>
      <c r="F15" s="169">
        <v>100000</v>
      </c>
    </row>
    <row r="16" spans="1:6" ht="25.5">
      <c r="A16" s="156" t="s">
        <v>85</v>
      </c>
      <c r="B16" s="116" t="s">
        <v>86</v>
      </c>
      <c r="C16" s="77">
        <f>SUM(C13:C14)</f>
        <v>468805</v>
      </c>
      <c r="D16" s="77">
        <f>SUM(D13:D14)</f>
        <v>477658</v>
      </c>
      <c r="E16" s="77">
        <f>SUM(E13:E14)</f>
        <v>477658</v>
      </c>
      <c r="F16" s="170">
        <f>SUM(F13:F15)</f>
        <v>477658</v>
      </c>
    </row>
    <row r="17" spans="1:6" ht="15">
      <c r="A17" s="38" t="s">
        <v>244</v>
      </c>
      <c r="B17" s="28" t="s">
        <v>88</v>
      </c>
      <c r="C17" s="73">
        <v>1360000</v>
      </c>
      <c r="D17" s="73">
        <v>1364600</v>
      </c>
      <c r="E17" s="73">
        <v>1364600</v>
      </c>
      <c r="F17" s="169">
        <v>1374600</v>
      </c>
    </row>
    <row r="18" spans="1:6" ht="25.5">
      <c r="A18" s="124" t="s">
        <v>245</v>
      </c>
      <c r="B18" s="116" t="s">
        <v>88</v>
      </c>
      <c r="C18" s="77">
        <f>SUM(C17:C17)</f>
        <v>1360000</v>
      </c>
      <c r="D18" s="77">
        <f>SUM(D17)</f>
        <v>1364600</v>
      </c>
      <c r="E18" s="77">
        <f>SUM(E17)</f>
        <v>1364600</v>
      </c>
      <c r="F18" s="170">
        <f>SUM(F17)</f>
        <v>1374600</v>
      </c>
    </row>
    <row r="22" spans="1:7" ht="15">
      <c r="A22" s="218"/>
      <c r="B22" s="199"/>
      <c r="C22" s="200"/>
      <c r="D22" s="219"/>
      <c r="E22" s="220"/>
      <c r="F22" s="203"/>
      <c r="G22" s="204"/>
    </row>
    <row r="23" spans="1:7" ht="15">
      <c r="A23" s="221"/>
      <c r="B23" s="222"/>
      <c r="C23" s="223"/>
      <c r="D23" s="223"/>
      <c r="E23" s="223"/>
      <c r="F23" s="209"/>
      <c r="G23" s="204"/>
    </row>
    <row r="24" spans="1:7" ht="15">
      <c r="A24" s="224"/>
      <c r="B24" s="225"/>
      <c r="C24" s="209"/>
      <c r="D24" s="209"/>
      <c r="E24" s="209"/>
      <c r="F24" s="209"/>
      <c r="G24" s="204"/>
    </row>
    <row r="25" spans="1:7" ht="15">
      <c r="A25" s="224"/>
      <c r="B25" s="225"/>
      <c r="C25" s="209"/>
      <c r="D25" s="209"/>
      <c r="E25" s="209"/>
      <c r="F25" s="209"/>
      <c r="G25" s="204"/>
    </row>
    <row r="26" spans="1:7" ht="15">
      <c r="A26" s="226"/>
      <c r="B26" s="227"/>
      <c r="C26" s="217"/>
      <c r="D26" s="217"/>
      <c r="E26" s="217"/>
      <c r="F26" s="217"/>
      <c r="G26" s="204"/>
    </row>
    <row r="27" spans="1:7" ht="15">
      <c r="A27" s="224"/>
      <c r="B27" s="228"/>
      <c r="C27" s="209"/>
      <c r="D27" s="209"/>
      <c r="E27" s="209"/>
      <c r="F27" s="209"/>
      <c r="G27" s="204"/>
    </row>
    <row r="28" spans="1:7" ht="15">
      <c r="A28" s="229"/>
      <c r="B28" s="227"/>
      <c r="C28" s="217"/>
      <c r="D28" s="217"/>
      <c r="E28" s="217"/>
      <c r="F28" s="217"/>
      <c r="G28" s="204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5.7109375" style="1" customWidth="1"/>
    <col min="2" max="2" width="10.57421875" style="1" customWidth="1"/>
    <col min="3" max="3" width="15.8515625" style="3" customWidth="1"/>
    <col min="4" max="4" width="15.140625" style="1" customWidth="1"/>
    <col min="5" max="5" width="15.57421875" style="1" customWidth="1"/>
    <col min="6" max="6" width="11.57421875" style="1" customWidth="1"/>
    <col min="7" max="16384" width="9.140625" style="1" customWidth="1"/>
  </cols>
  <sheetData>
    <row r="1" spans="1:3" ht="15">
      <c r="A1" s="259"/>
      <c r="B1" s="259"/>
      <c r="C1" s="259"/>
    </row>
    <row r="2" spans="1:7" ht="15">
      <c r="A2" s="259" t="s">
        <v>414</v>
      </c>
      <c r="B2" s="259"/>
      <c r="C2" s="259"/>
      <c r="D2" s="260"/>
      <c r="E2" s="262"/>
      <c r="F2" s="262"/>
      <c r="G2" s="262"/>
    </row>
    <row r="3" spans="1:7" ht="18.75">
      <c r="A3" s="273" t="s">
        <v>260</v>
      </c>
      <c r="B3" s="273"/>
      <c r="C3" s="273"/>
      <c r="D3" s="262"/>
      <c r="E3" s="262"/>
      <c r="F3" s="262"/>
      <c r="G3" s="262"/>
    </row>
    <row r="4" spans="1:7" ht="16.5">
      <c r="A4" s="269" t="s">
        <v>233</v>
      </c>
      <c r="B4" s="275"/>
      <c r="C4" s="275"/>
      <c r="D4" s="262"/>
      <c r="E4" s="262"/>
      <c r="F4" s="262"/>
      <c r="G4" s="262"/>
    </row>
    <row r="8" ht="15">
      <c r="F8" s="1" t="s">
        <v>1</v>
      </c>
    </row>
    <row r="9" spans="1:6" ht="28.5">
      <c r="A9" s="149" t="s">
        <v>228</v>
      </c>
      <c r="B9" s="18" t="s">
        <v>25</v>
      </c>
      <c r="C9" s="6" t="s">
        <v>26</v>
      </c>
      <c r="D9" s="7" t="s">
        <v>5</v>
      </c>
      <c r="E9" s="7" t="s">
        <v>246</v>
      </c>
      <c r="F9" s="196" t="s">
        <v>251</v>
      </c>
    </row>
    <row r="10" spans="1:6" ht="15">
      <c r="A10" s="28" t="s">
        <v>234</v>
      </c>
      <c r="B10" s="28" t="s">
        <v>145</v>
      </c>
      <c r="C10" s="73">
        <v>300000</v>
      </c>
      <c r="D10" s="73">
        <v>300000</v>
      </c>
      <c r="E10" s="73">
        <v>300000</v>
      </c>
      <c r="F10" s="169">
        <v>253676</v>
      </c>
    </row>
    <row r="11" spans="1:6" ht="15">
      <c r="A11" s="28" t="s">
        <v>235</v>
      </c>
      <c r="B11" s="28" t="s">
        <v>145</v>
      </c>
      <c r="C11" s="73">
        <v>850000</v>
      </c>
      <c r="D11" s="73">
        <v>850000</v>
      </c>
      <c r="E11" s="73">
        <v>850000</v>
      </c>
      <c r="F11" s="169">
        <v>856720</v>
      </c>
    </row>
    <row r="12" spans="1:6" ht="15">
      <c r="A12" s="28" t="s">
        <v>236</v>
      </c>
      <c r="B12" s="28" t="s">
        <v>145</v>
      </c>
      <c r="C12" s="73">
        <v>100000</v>
      </c>
      <c r="D12" s="73">
        <v>100000</v>
      </c>
      <c r="E12" s="73">
        <v>100000</v>
      </c>
      <c r="F12" s="169">
        <v>76296</v>
      </c>
    </row>
    <row r="13" spans="1:6" ht="15">
      <c r="A13" s="29" t="s">
        <v>144</v>
      </c>
      <c r="B13" s="116" t="s">
        <v>145</v>
      </c>
      <c r="C13" s="77">
        <f>SUM(C10:C12)</f>
        <v>1250000</v>
      </c>
      <c r="D13" s="77">
        <f>SUM(D10:D12)</f>
        <v>1250000</v>
      </c>
      <c r="E13" s="77">
        <f>SUM(E10:E12)</f>
        <v>1250000</v>
      </c>
      <c r="F13" s="170">
        <f>SUM(F10:F12)</f>
        <v>1186692</v>
      </c>
    </row>
    <row r="14" spans="1:6" ht="15">
      <c r="A14" s="28" t="s">
        <v>146</v>
      </c>
      <c r="B14" s="47" t="s">
        <v>147</v>
      </c>
      <c r="C14" s="73">
        <v>2500000</v>
      </c>
      <c r="D14" s="73">
        <v>2500000</v>
      </c>
      <c r="E14" s="73">
        <v>2500000</v>
      </c>
      <c r="F14" s="169">
        <v>3527096</v>
      </c>
    </row>
    <row r="15" spans="1:256" ht="25.5">
      <c r="A15" s="150" t="s">
        <v>237</v>
      </c>
      <c r="B15" s="150" t="s">
        <v>147</v>
      </c>
      <c r="C15" s="151">
        <v>2500000</v>
      </c>
      <c r="D15" s="151">
        <v>2500000</v>
      </c>
      <c r="E15" s="151">
        <v>2500000</v>
      </c>
      <c r="F15" s="151">
        <v>3527096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6" ht="15">
      <c r="A16" s="28" t="s">
        <v>148</v>
      </c>
      <c r="B16" s="47" t="s">
        <v>149</v>
      </c>
      <c r="C16" s="73">
        <v>1171634</v>
      </c>
      <c r="D16" s="73">
        <v>0</v>
      </c>
      <c r="E16" s="73">
        <v>0</v>
      </c>
      <c r="F16" s="169">
        <v>31141</v>
      </c>
    </row>
    <row r="17" spans="1:6" ht="15">
      <c r="A17" s="29" t="s">
        <v>238</v>
      </c>
      <c r="B17" s="116" t="s">
        <v>239</v>
      </c>
      <c r="C17" s="77">
        <f>SUM(C14+C16)</f>
        <v>3671634</v>
      </c>
      <c r="D17" s="77">
        <f>SUM(D14+D16)</f>
        <v>2500000</v>
      </c>
      <c r="E17" s="77">
        <f>SUM(E14+E16)</f>
        <v>2500000</v>
      </c>
      <c r="F17" s="169">
        <v>3558237</v>
      </c>
    </row>
    <row r="18" spans="1:6" s="172" customFormat="1" ht="15">
      <c r="A18" s="29" t="s">
        <v>150</v>
      </c>
      <c r="B18" s="116" t="s">
        <v>257</v>
      </c>
      <c r="C18" s="170"/>
      <c r="D18" s="170"/>
      <c r="E18" s="170"/>
      <c r="F18" s="169">
        <v>49846</v>
      </c>
    </row>
    <row r="19" spans="1:6" ht="15">
      <c r="A19" s="125" t="s">
        <v>249</v>
      </c>
      <c r="B19" s="125" t="s">
        <v>152</v>
      </c>
      <c r="C19" s="77">
        <f>(C13+C17)</f>
        <v>4921634</v>
      </c>
      <c r="D19" s="77">
        <f>(D13+D17)</f>
        <v>3750000</v>
      </c>
      <c r="E19" s="77">
        <f>(E13+E17)</f>
        <v>3750000</v>
      </c>
      <c r="F19" s="170">
        <f>(F13+F17+F18)</f>
        <v>4794775</v>
      </c>
    </row>
  </sheetData>
  <sheetProtection/>
  <mergeCells count="4">
    <mergeCell ref="A1:C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2021-05-25T08:04:41Z</cp:lastPrinted>
  <dcterms:created xsi:type="dcterms:W3CDTF">2020-12-21T10:18:37Z</dcterms:created>
  <dcterms:modified xsi:type="dcterms:W3CDTF">2021-05-28T09:45:01Z</dcterms:modified>
  <cp:category/>
  <cp:version/>
  <cp:contentType/>
  <cp:contentStatus/>
</cp:coreProperties>
</file>