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firstSheet="2" activeTab="8"/>
  </bookViews>
  <sheets>
    <sheet name="1.Kiemelt ei. rovatonként" sheetId="1" r:id="rId1"/>
    <sheet name="Kiadások rovatonkénti bontásban" sheetId="2" r:id="rId2"/>
    <sheet name="Bevételek rovatonként" sheetId="3" r:id="rId3"/>
    <sheet name="Létszám" sheetId="4" r:id="rId4"/>
    <sheet name="Beruházások, felújítások" sheetId="5" r:id="rId5"/>
    <sheet name="Tartalék" sheetId="6" r:id="rId6"/>
    <sheet name="Szociális" sheetId="7" r:id="rId7"/>
    <sheet name="Adott támogatás" sheetId="8" r:id="rId8"/>
    <sheet name="Helyi adók" sheetId="9" r:id="rId9"/>
    <sheet name="Felhasználási ütemterv" sheetId="10" r:id="rId10"/>
    <sheet name="Munka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<sst xmlns="http://schemas.openxmlformats.org/spreadsheetml/2006/main" count="456" uniqueCount="268">
  <si>
    <t>Rovat megnevezése</t>
  </si>
  <si>
    <t>Rovat-szám</t>
  </si>
  <si>
    <t>Összeg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</si>
  <si>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</si>
  <si>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</si>
  <si>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</si>
  <si>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</si>
  <si>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</si>
  <si>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</si>
  <si>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</si>
  <si>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</si>
  <si>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</si>
  <si>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</si>
  <si>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</si>
  <si>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</si>
  <si>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</si>
  <si>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</si>
  <si>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</si>
  <si>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</si>
  <si>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</si>
  <si>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</si>
  <si>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</si>
  <si>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</si>
  <si>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</si>
  <si>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</si>
  <si>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</si>
  <si>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</si>
  <si>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</si>
  <si>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</si>
  <si>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</si>
  <si>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</si>
  <si>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</si>
  <si>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</si>
  <si>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</si>
  <si>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</si>
  <si>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</si>
  <si>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</si>
  <si>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</si>
  <si>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</si>
  <si>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</si>
  <si>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</si>
  <si>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Szolgáltatási kiadások</t>
  </si>
  <si>
    <t>K33</t>
  </si>
  <si>
    <t>K352</t>
  </si>
  <si>
    <t>K35</t>
  </si>
  <si>
    <t xml:space="preserve">Dologi kiadások </t>
  </si>
  <si>
    <t>K3</t>
  </si>
  <si>
    <t>Települési támogatások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</si>
  <si>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</si>
  <si>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</si>
  <si>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</si>
  <si>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</si>
  <si>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</si>
  <si>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</si>
  <si>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</si>
  <si>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</si>
  <si>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</si>
  <si>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</si>
  <si>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</si>
  <si>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</si>
  <si>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</si>
  <si>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</si>
  <si>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beszerzés, létesítés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</si>
  <si>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</si>
  <si>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</si>
  <si>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</si>
  <si>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</si>
  <si>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</si>
  <si>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</si>
  <si>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</si>
  <si>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Felújítások előzetesen felsz. Áfa</t>
  </si>
  <si>
    <t>K74</t>
  </si>
  <si>
    <t>Felújítási célú előzetesen felszámított általános forgalmi adó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</si>
  <si>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</si>
  <si>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</si>
  <si>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</si>
  <si>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</si>
  <si>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</si>
  <si>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</si>
  <si>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</si>
  <si>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mgelőlegezések visszafizetése</t>
  </si>
  <si>
    <t>K914</t>
  </si>
  <si>
    <t>Államháztartáson belüli megelőlegezések visszafizetése</t>
  </si>
  <si>
    <t>K9</t>
  </si>
  <si>
    <t xml:space="preserve">Finanszírozási kiadások </t>
  </si>
  <si>
    <t>KIADÁSOK ÖSSZESEN (K1-9)</t>
  </si>
  <si>
    <t>Működési kiadások előzetesen felszámított általános forgalmia adója</t>
  </si>
  <si>
    <t>Rovat-
szám</t>
  </si>
  <si>
    <t>Helyi önkormányzatok működésének általános támogatása</t>
  </si>
  <si>
    <t>B111</t>
  </si>
  <si>
    <t>B113</t>
  </si>
  <si>
    <t>B114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</si>
  <si>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</si>
  <si>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</si>
  <si>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</si>
  <si>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</si>
  <si>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</si>
  <si>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</si>
  <si>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</si>
  <si>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</si>
  <si>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</si>
  <si>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</si>
  <si>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</si>
  <si>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</si>
  <si>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</si>
  <si>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</si>
  <si>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B407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</si>
  <si>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</si>
  <si>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</si>
  <si>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</si>
  <si>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</si>
  <si>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</si>
  <si>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</si>
  <si>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</si>
  <si>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</si>
  <si>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</si>
  <si>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</si>
  <si>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</si>
  <si>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</si>
  <si>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BEVÉTELEK ÖSSZESEN (B1-8)</t>
  </si>
  <si>
    <t>Megnevezés</t>
  </si>
  <si>
    <t>Szakmai anyag</t>
  </si>
  <si>
    <t>K351</t>
  </si>
  <si>
    <t>Fizetendő áfa</t>
  </si>
  <si>
    <t>Települési önkormányzatok szoc.és gyermekj. Támogatása</t>
  </si>
  <si>
    <t>Települési önkormányzatok kulturális feladatainak támogatása</t>
  </si>
  <si>
    <t>B3511</t>
  </si>
  <si>
    <t>K89</t>
  </si>
  <si>
    <t>Közvetített szolgáltatás</t>
  </si>
  <si>
    <t xml:space="preserve">Egyéb elvonások és befizetések </t>
  </si>
  <si>
    <t>K502</t>
  </si>
  <si>
    <t xml:space="preserve">Felhalmozási c. támoatás áh. Kívülre </t>
  </si>
  <si>
    <t xml:space="preserve">Közvetített szolgáltatások </t>
  </si>
  <si>
    <t>B403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</si>
  <si>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</si>
  <si>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</si>
  <si>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</si>
  <si>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Soproni Vízmű Zrt. Saját rezsis beruházása szvcs., vízközmű hálózat számára egyéb gép beszerzése</t>
  </si>
  <si>
    <t xml:space="preserve">Szvcs saját rezsis felújítás 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</si>
  <si>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</si>
  <si>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</si>
  <si>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</si>
  <si>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</si>
  <si>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</si>
  <si>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</si>
  <si>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</si>
  <si>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</si>
  <si>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</si>
  <si>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</si>
  <si>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</si>
  <si>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</si>
  <si>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</si>
  <si>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</si>
  <si>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Egyéb üzemelétetési anyagok </t>
  </si>
  <si>
    <t xml:space="preserve">Szolgáltatási kiadások </t>
  </si>
  <si>
    <t>Működési célú előzetesen felszámított általános forgalmi adó</t>
  </si>
  <si>
    <t xml:space="preserve">Különféle befizetések és egyéb dologi kiadások </t>
  </si>
  <si>
    <t>Egyéb nem intézményi ellátások</t>
  </si>
  <si>
    <t>Elvonások és befizetések</t>
  </si>
  <si>
    <t>Egyéb felhalmozás c. támogatások áh. Kívülre</t>
  </si>
  <si>
    <t>Rovat
száma</t>
  </si>
  <si>
    <t>Települési önkormányzatok szociális és gyermekjóléti  feladatainak támogatása</t>
  </si>
  <si>
    <t xml:space="preserve">Önkormányzatok működési támogatásai </t>
  </si>
  <si>
    <t>B11</t>
  </si>
  <si>
    <t>Előző évi kv.maradvány igénybevétele</t>
  </si>
  <si>
    <t>Finanszírozási bevételek</t>
  </si>
  <si>
    <t>Értékesítési és forgalmi adók (HIPA)</t>
  </si>
  <si>
    <t>B116</t>
  </si>
  <si>
    <t>Elszámolásból származó bevételek</t>
  </si>
  <si>
    <t>B115</t>
  </si>
  <si>
    <t>Működési célú költségvetési tám.és kieg. Támogatások</t>
  </si>
  <si>
    <t>Áfa visszatérítése</t>
  </si>
  <si>
    <t>K5121</t>
  </si>
  <si>
    <t>Az egységes rovatrend szerint a kiemelt kiadási és bevételi jogcímek (forint)</t>
  </si>
  <si>
    <t>Rovat</t>
  </si>
  <si>
    <t>Eredeti ei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</si>
  <si>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</si>
  <si>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</si>
  <si>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</si>
  <si>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</si>
  <si>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</si>
  <si>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</si>
  <si>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</si>
  <si>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</si>
  <si>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</si>
  <si>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</si>
  <si>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</si>
  <si>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</si>
  <si>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</si>
  <si>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</si>
  <si>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</si>
  <si>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Kötelező feladat</t>
  </si>
  <si>
    <t>Önként vállalt feladatok</t>
  </si>
  <si>
    <t>Foglalkoztatottak létszáma (fő)</t>
  </si>
  <si>
    <t>MEGNEVEZÉS</t>
  </si>
  <si>
    <t xml:space="preserve">Költségvetési engedélyezett létszámkeret (álláshely) (fő) ÖNKORMÁNYZAT </t>
  </si>
  <si>
    <t>;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</si>
  <si>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</si>
  <si>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</si>
  <si>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</si>
  <si>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</si>
  <si>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</si>
  <si>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</si>
  <si>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</si>
  <si>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</si>
  <si>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</si>
  <si>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</si>
  <si>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</si>
  <si>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</si>
  <si>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</si>
  <si>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</si>
  <si>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</si>
  <si>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</si>
  <si>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</si>
  <si>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</si>
  <si>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</si>
  <si>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Beruházások, Felújítások (forint)</t>
  </si>
  <si>
    <t>Eredeti ei.</t>
  </si>
  <si>
    <t>Általános- és céltartalékok (forint)</t>
  </si>
  <si>
    <t>Eredeti előirányzat</t>
  </si>
  <si>
    <t>Általános tartalékok</t>
  </si>
  <si>
    <t>Céltartalékok-</t>
  </si>
  <si>
    <t>Lakosságnak juttatott támogatások, szociális, rászorultsági jellegű ellátások (forint)</t>
  </si>
  <si>
    <t>önkormányzat által saját hatáskörben (nem szociális és gyermekvédelmi előírások alapján) adott pénzügyi ellátás</t>
  </si>
  <si>
    <t>K488</t>
  </si>
  <si>
    <t>Működési célú támogatások államháztartáson belülre - központi költségvetési szervnek</t>
  </si>
  <si>
    <t xml:space="preserve">Egyéb felhalmozási célú támogatások államháztartáson kívülre - háztartásoknak </t>
  </si>
  <si>
    <t>Támogatások, kölcsönök nyújtása és törlesztése (forint)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</si>
  <si>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</si>
  <si>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</si>
  <si>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</si>
  <si>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</si>
  <si>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</si>
  <si>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</si>
  <si>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</si>
  <si>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</si>
  <si>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</si>
  <si>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</si>
  <si>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</si>
  <si>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</si>
  <si>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 xml:space="preserve">1.  melléklet a    4/ 2023.(II.24.)  önkormányzati rendelethez </t>
  </si>
  <si>
    <t>Völcsej Község Önkormányzatának  2023. évi költségvetése</t>
  </si>
  <si>
    <t>Völcsej Község Önkormányzat  2023. évi költségvetésének mérlege</t>
  </si>
  <si>
    <t>Kiadások (Ft)</t>
  </si>
  <si>
    <t xml:space="preserve">2.  melléklet a    4/ 2023.(II.24.)  önkormányzati rendelethez </t>
  </si>
  <si>
    <t>Bevételek (Ft)</t>
  </si>
  <si>
    <t>B1131</t>
  </si>
  <si>
    <t>Egyéb közhatalmú bevételek</t>
  </si>
  <si>
    <t>B36</t>
  </si>
  <si>
    <t xml:space="preserve">  </t>
  </si>
  <si>
    <t xml:space="preserve">3.  melléklet a    4/ 2023.(II.24.)  önkormányzati rendelethez </t>
  </si>
  <si>
    <t xml:space="preserve">4.  melléklet a    4/ 2023.(II.24.)  önkormányzati rendelethez </t>
  </si>
  <si>
    <t>összeg</t>
  </si>
  <si>
    <t>KÖLTSÉGVETÉSI SZERV</t>
  </si>
  <si>
    <t>MINDÖSSZESEN</t>
  </si>
  <si>
    <t xml:space="preserve">MFP Önkormányzati tulajdonban lévő ingatlanok fejlesztése Fő u. 57. </t>
  </si>
  <si>
    <t>Önkormányzati tulajdonban lévő ingatlanok fejlesztése Fő u. 57. (saját ktg)</t>
  </si>
  <si>
    <t>TOP Plusz Energetika Fő u. 57.</t>
  </si>
  <si>
    <t>TOP Plusz Energetika Fő u. 57. (saját ktg.)</t>
  </si>
  <si>
    <t xml:space="preserve">5.  melléklet a    4/ 2023.(II.24.)  önkormányzati rendelethez </t>
  </si>
  <si>
    <t xml:space="preserve">6.  melléklet a    4/ 2023.(II.24.)  önkormányzati rendelethez </t>
  </si>
  <si>
    <t xml:space="preserve">7.  melléklet a    4/ 2023.(II.24.)  önkormányzati rendelethez </t>
  </si>
  <si>
    <t xml:space="preserve">8.  melléklet a    4/ 2023.(II.24.)  önkormányzati rendelethez </t>
  </si>
  <si>
    <t xml:space="preserve">9.  melléklet a    4/ 2023.(II.24.)  önkormányzati rendelethez </t>
  </si>
  <si>
    <t>B341</t>
  </si>
  <si>
    <t>Egyéb közhatalmi bevételek</t>
  </si>
  <si>
    <t xml:space="preserve">10.  melléklet a     4/ 2023.(II.24.)  önkormányzati rendelethez </t>
  </si>
  <si>
    <t>Közhatalmi bevételek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</si>
</sst>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6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6" fillId="0" borderId="0" xfId="0" applyFont="1" applyAlignment="1">
      <alignment/>
    </xf>
    <xf numFmtId="0" fontId="10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3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/>
    </xf>
    <xf numFmtId="3" fontId="0" fillId="33" borderId="10" xfId="0" applyNumberFormat="1" applyFill="1" applyBorder="1" applyAlignment="1">
      <alignment/>
    </xf>
    <xf numFmtId="0" fontId="68" fillId="0" borderId="0" xfId="0" applyFont="1" applyAlignment="1">
      <alignment horizontal="center" wrapText="1"/>
    </xf>
    <xf numFmtId="3" fontId="64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64" fillId="0" borderId="0" xfId="0" applyNumberFormat="1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6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/>
    </xf>
    <xf numFmtId="166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72" fillId="33" borderId="0" xfId="0" applyFont="1" applyFill="1" applyAlignment="1">
      <alignment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4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4" fillId="0" borderId="0" xfId="0" applyFont="1" applyAlignment="1">
      <alignment horizontal="center" wrapText="1"/>
    </xf>
    <xf numFmtId="0" fontId="65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64" fillId="0" borderId="10" xfId="0" applyFont="1" applyBorder="1" applyAlignment="1">
      <alignment wrapText="1"/>
    </xf>
    <xf numFmtId="0" fontId="12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6" fillId="33" borderId="0" xfId="52" applyFill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4" fillId="0" borderId="0" xfId="0" applyFont="1" applyAlignment="1">
      <alignment/>
    </xf>
    <xf numFmtId="0" fontId="7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3" fontId="23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68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8" fillId="0" borderId="11" xfId="56" applyFont="1" applyBorder="1" applyAlignment="1">
      <alignment horizontal="left" vertical="center" wrapText="1"/>
      <protection/>
    </xf>
    <xf numFmtId="0" fontId="8" fillId="0" borderId="0" xfId="56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/>
    </xf>
    <xf numFmtId="3" fontId="75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3" fontId="69" fillId="3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2" fontId="64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INetCache\Content.Outlook\HW18P3IH\V&#246;lcsej%202023.%20&#233;vi%20kv.%20el&#337;terjeszt&#233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rovatonkénti bontásban"/>
      <sheetName val="Bevételek rovatonként"/>
      <sheetName val="Kiadások COFOG-onként"/>
      <sheetName val="Bevételek COFOG-onként"/>
      <sheetName val="Beruházások, felújítások"/>
      <sheetName val="Felhasználási ütemterv"/>
      <sheetName val="Munka1"/>
    </sheetNames>
    <sheetDataSet>
      <sheetData sheetId="2">
        <row r="8">
          <cell r="T8">
            <v>6030000</v>
          </cell>
        </row>
        <row r="10">
          <cell r="T10">
            <v>234375</v>
          </cell>
        </row>
        <row r="12">
          <cell r="T12">
            <v>3588000</v>
          </cell>
        </row>
        <row r="13">
          <cell r="T13">
            <v>690000</v>
          </cell>
        </row>
        <row r="18">
          <cell r="T18">
            <v>1405666</v>
          </cell>
        </row>
        <row r="19">
          <cell r="T19">
            <v>0</v>
          </cell>
        </row>
        <row r="20">
          <cell r="T20">
            <v>3100000</v>
          </cell>
        </row>
        <row r="22">
          <cell r="T22">
            <v>120000</v>
          </cell>
        </row>
        <row r="23">
          <cell r="T23">
            <v>250000</v>
          </cell>
        </row>
        <row r="25">
          <cell r="T25">
            <v>4000000</v>
          </cell>
        </row>
        <row r="26">
          <cell r="T26">
            <v>981381</v>
          </cell>
        </row>
        <row r="27">
          <cell r="T27">
            <v>3500000</v>
          </cell>
        </row>
        <row r="28">
          <cell r="T28">
            <v>140000</v>
          </cell>
        </row>
        <row r="29">
          <cell r="T29">
            <v>5640000</v>
          </cell>
        </row>
        <row r="31">
          <cell r="T31">
            <v>4630973</v>
          </cell>
        </row>
        <row r="32">
          <cell r="T32">
            <v>0</v>
          </cell>
        </row>
        <row r="35">
          <cell r="T35">
            <v>1100000</v>
          </cell>
        </row>
        <row r="37">
          <cell r="T37">
            <v>0</v>
          </cell>
        </row>
        <row r="38">
          <cell r="T38">
            <v>200000</v>
          </cell>
        </row>
        <row r="39">
          <cell r="T39">
            <v>814000</v>
          </cell>
        </row>
        <row r="40">
          <cell r="T40">
            <v>22120433</v>
          </cell>
        </row>
        <row r="42">
          <cell r="T42">
            <v>3000000</v>
          </cell>
        </row>
        <row r="44">
          <cell r="T44">
            <v>600000</v>
          </cell>
        </row>
        <row r="45">
          <cell r="T45">
            <v>972000</v>
          </cell>
        </row>
        <row r="47">
          <cell r="T47">
            <v>36142760</v>
          </cell>
        </row>
        <row r="48">
          <cell r="T48">
            <v>9758546</v>
          </cell>
        </row>
        <row r="50">
          <cell r="T50">
            <v>800000</v>
          </cell>
        </row>
        <row r="52">
          <cell r="T52">
            <v>1116278</v>
          </cell>
        </row>
      </sheetData>
      <sheetData sheetId="3">
        <row r="12">
          <cell r="J12">
            <v>17657226</v>
          </cell>
        </row>
        <row r="13">
          <cell r="J13">
            <v>7979730</v>
          </cell>
        </row>
        <row r="14">
          <cell r="J14">
            <v>2270000</v>
          </cell>
        </row>
        <row r="15">
          <cell r="J15">
            <v>0</v>
          </cell>
        </row>
        <row r="16">
          <cell r="J16">
            <v>0</v>
          </cell>
        </row>
        <row r="18">
          <cell r="J18">
            <v>200000</v>
          </cell>
        </row>
        <row r="19">
          <cell r="J19">
            <v>800000</v>
          </cell>
        </row>
        <row r="20">
          <cell r="J20">
            <v>50000</v>
          </cell>
        </row>
        <row r="21">
          <cell r="J21">
            <v>1050000</v>
          </cell>
        </row>
        <row r="22">
          <cell r="J22">
            <v>4000000</v>
          </cell>
        </row>
        <row r="25">
          <cell r="J25">
            <v>50000</v>
          </cell>
        </row>
        <row r="27">
          <cell r="J27">
            <v>0</v>
          </cell>
        </row>
        <row r="28">
          <cell r="J28">
            <v>5852728</v>
          </cell>
        </row>
        <row r="29">
          <cell r="J29">
            <v>607561</v>
          </cell>
        </row>
        <row r="30">
          <cell r="J30">
            <v>1744278</v>
          </cell>
        </row>
        <row r="31">
          <cell r="J31">
            <v>100000</v>
          </cell>
        </row>
        <row r="34">
          <cell r="J34">
            <v>69622889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7"/>
  <sheetViews>
    <sheetView zoomScalePageLayoutView="0" workbookViewId="0" topLeftCell="A7">
      <selection activeCell="A3" sqref="A3:B4"/>
    </sheetView>
  </sheetViews>
  <sheetFormatPr defaultColWidth="9.140625" defaultRowHeight="15"/>
  <cols>
    <col min="1" max="1" width="75.00390625" style="39" customWidth="1"/>
    <col min="2" max="2" width="12.421875" style="3" bestFit="1" customWidth="1"/>
    <col min="3" max="16384" width="9.140625" style="39" customWidth="1"/>
  </cols>
  <sheetData>
    <row r="3" spans="1:2" ht="15">
      <c r="A3" s="169" t="s">
        <v>240</v>
      </c>
      <c r="B3" s="169"/>
    </row>
    <row r="4" spans="1:2" ht="15.75">
      <c r="A4" s="170" t="s">
        <v>241</v>
      </c>
      <c r="B4" s="171"/>
    </row>
    <row r="5" spans="1:2" ht="20.25" customHeight="1">
      <c r="A5" s="172" t="s">
        <v>173</v>
      </c>
      <c r="B5" s="171"/>
    </row>
    <row r="9" ht="15">
      <c r="B9" s="37"/>
    </row>
    <row r="10" spans="1:2" ht="15">
      <c r="A10" s="94" t="s">
        <v>174</v>
      </c>
      <c r="B10" s="95" t="s">
        <v>175</v>
      </c>
    </row>
    <row r="11" spans="1:2" ht="15">
      <c r="A11" s="7" t="s">
        <v>176</v>
      </c>
      <c r="B11" s="6">
        <v>10542375</v>
      </c>
    </row>
    <row r="12" spans="1:2" ht="15">
      <c r="A12" s="7" t="s">
        <v>177</v>
      </c>
      <c r="B12" s="6">
        <v>1405666</v>
      </c>
    </row>
    <row r="13" spans="1:2" ht="15">
      <c r="A13" s="7" t="s">
        <v>178</v>
      </c>
      <c r="B13" s="6">
        <v>22362354</v>
      </c>
    </row>
    <row r="14" spans="1:2" ht="15">
      <c r="A14" s="7" t="s">
        <v>179</v>
      </c>
      <c r="B14" s="6">
        <v>1100000</v>
      </c>
    </row>
    <row r="15" spans="1:2" ht="15">
      <c r="A15" s="7" t="s">
        <v>180</v>
      </c>
      <c r="B15" s="6">
        <v>23134433</v>
      </c>
    </row>
    <row r="16" spans="1:2" ht="15">
      <c r="A16" s="7" t="s">
        <v>181</v>
      </c>
      <c r="B16" s="6">
        <v>4572000</v>
      </c>
    </row>
    <row r="17" spans="1:2" ht="15">
      <c r="A17" s="7" t="s">
        <v>182</v>
      </c>
      <c r="B17" s="6">
        <v>45901306</v>
      </c>
    </row>
    <row r="18" spans="1:2" ht="15">
      <c r="A18" s="7" t="s">
        <v>183</v>
      </c>
      <c r="B18" s="6">
        <v>800000</v>
      </c>
    </row>
    <row r="19" spans="1:2" ht="15">
      <c r="A19" s="9" t="s">
        <v>184</v>
      </c>
      <c r="B19" s="8">
        <f>SUM(B11:B18)</f>
        <v>109818134</v>
      </c>
    </row>
    <row r="20" spans="1:2" ht="15">
      <c r="A20" s="9" t="s">
        <v>185</v>
      </c>
      <c r="B20" s="8">
        <v>1116278</v>
      </c>
    </row>
    <row r="21" spans="1:2" ht="15">
      <c r="A21" s="96" t="s">
        <v>85</v>
      </c>
      <c r="B21" s="8">
        <f>SUM(B19:B20)</f>
        <v>110934412</v>
      </c>
    </row>
    <row r="22" spans="1:2" ht="15">
      <c r="A22" s="7" t="s">
        <v>186</v>
      </c>
      <c r="B22" s="6">
        <v>27906956</v>
      </c>
    </row>
    <row r="23" spans="1:2" ht="15">
      <c r="A23" s="7" t="s">
        <v>187</v>
      </c>
      <c r="B23" s="6">
        <v>5100000</v>
      </c>
    </row>
    <row r="24" spans="1:2" ht="15">
      <c r="A24" s="7" t="s">
        <v>188</v>
      </c>
      <c r="B24" s="6">
        <v>8304567</v>
      </c>
    </row>
    <row r="25" spans="1:2" ht="15">
      <c r="A25" s="9" t="s">
        <v>189</v>
      </c>
      <c r="B25" s="8">
        <f>SUM(B22:B24)</f>
        <v>41311523</v>
      </c>
    </row>
    <row r="26" spans="1:2" ht="15">
      <c r="A26" s="9" t="s">
        <v>190</v>
      </c>
      <c r="B26" s="8">
        <v>69622889</v>
      </c>
    </row>
    <row r="27" spans="1:2" ht="15">
      <c r="A27" s="96" t="s">
        <v>119</v>
      </c>
      <c r="B27" s="8">
        <f>SUM(B25:B26)</f>
        <v>110934412</v>
      </c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140625" style="39" customWidth="1"/>
    <col min="2" max="2" width="8.57421875" style="39" customWidth="1"/>
    <col min="3" max="3" width="13.7109375" style="39" customWidth="1"/>
    <col min="4" max="4" width="12.28125" style="39" customWidth="1"/>
    <col min="5" max="5" width="12.7109375" style="39" customWidth="1"/>
    <col min="6" max="6" width="13.140625" style="39" customWidth="1"/>
    <col min="7" max="7" width="13.28125" style="39" customWidth="1"/>
    <col min="8" max="8" width="13.8515625" style="39" customWidth="1"/>
    <col min="9" max="9" width="12.7109375" style="39" customWidth="1"/>
    <col min="10" max="13" width="10.7109375" style="39" bestFit="1" customWidth="1"/>
    <col min="14" max="14" width="12.00390625" style="39" customWidth="1"/>
    <col min="15" max="15" width="14.140625" style="39" customWidth="1"/>
    <col min="16" max="16" width="11.8515625" style="3" bestFit="1" customWidth="1"/>
    <col min="17" max="17" width="10.421875" style="39" customWidth="1"/>
    <col min="18" max="16384" width="9.140625" style="39" customWidth="1"/>
  </cols>
  <sheetData>
    <row r="1" spans="1:15" ht="15">
      <c r="A1" s="169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5.75">
      <c r="A2" s="170" t="s">
        <v>242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5">
      <c r="A3" s="189" t="s">
        <v>139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">
      <c r="A4" s="147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7" ht="28.5">
      <c r="A5" s="45" t="s">
        <v>0</v>
      </c>
      <c r="B5" s="46" t="s">
        <v>1</v>
      </c>
      <c r="C5" s="47" t="s">
        <v>140</v>
      </c>
      <c r="D5" s="47" t="s">
        <v>141</v>
      </c>
      <c r="E5" s="47" t="s">
        <v>142</v>
      </c>
      <c r="F5" s="47" t="s">
        <v>143</v>
      </c>
      <c r="G5" s="47" t="s">
        <v>144</v>
      </c>
      <c r="H5" s="47" t="s">
        <v>145</v>
      </c>
      <c r="I5" s="47" t="s">
        <v>146</v>
      </c>
      <c r="J5" s="47" t="s">
        <v>147</v>
      </c>
      <c r="K5" s="47" t="s">
        <v>148</v>
      </c>
      <c r="L5" s="47" t="s">
        <v>149</v>
      </c>
      <c r="M5" s="47" t="s">
        <v>150</v>
      </c>
      <c r="N5" s="47" t="s">
        <v>151</v>
      </c>
      <c r="O5" s="48" t="s">
        <v>152</v>
      </c>
      <c r="P5" s="49"/>
      <c r="Q5" s="50"/>
    </row>
    <row r="6" spans="1:18" ht="15">
      <c r="A6" s="51" t="s">
        <v>3</v>
      </c>
      <c r="B6" s="51" t="s">
        <v>4</v>
      </c>
      <c r="C6" s="25">
        <v>502500</v>
      </c>
      <c r="D6" s="25">
        <v>502500</v>
      </c>
      <c r="E6" s="25">
        <v>502500</v>
      </c>
      <c r="F6" s="25">
        <v>502500</v>
      </c>
      <c r="G6" s="25">
        <v>502500</v>
      </c>
      <c r="H6" s="25">
        <v>502500</v>
      </c>
      <c r="I6" s="25">
        <v>502500</v>
      </c>
      <c r="J6" s="25">
        <v>502500</v>
      </c>
      <c r="K6" s="25">
        <v>502500</v>
      </c>
      <c r="L6" s="25">
        <v>502500</v>
      </c>
      <c r="M6" s="25">
        <v>502500</v>
      </c>
      <c r="N6" s="25">
        <v>502500</v>
      </c>
      <c r="O6" s="6">
        <f>'[1]Kiadások COFOG-onként'!T8</f>
        <v>6030000</v>
      </c>
      <c r="P6" s="49"/>
      <c r="Q6" s="49"/>
      <c r="R6" s="3"/>
    </row>
    <row r="7" spans="1:18" ht="15">
      <c r="A7" s="52" t="s">
        <v>5</v>
      </c>
      <c r="B7" s="53" t="s">
        <v>6</v>
      </c>
      <c r="C7" s="6">
        <v>19531</v>
      </c>
      <c r="D7" s="6">
        <v>19531</v>
      </c>
      <c r="E7" s="6">
        <v>19531</v>
      </c>
      <c r="F7" s="6">
        <v>19531</v>
      </c>
      <c r="G7" s="6">
        <v>19531</v>
      </c>
      <c r="H7" s="6">
        <v>19531</v>
      </c>
      <c r="I7" s="6">
        <v>19531</v>
      </c>
      <c r="J7" s="6">
        <v>19531</v>
      </c>
      <c r="K7" s="6">
        <v>19531</v>
      </c>
      <c r="L7" s="6">
        <v>19531</v>
      </c>
      <c r="M7" s="6">
        <v>19531</v>
      </c>
      <c r="N7" s="6">
        <v>19534</v>
      </c>
      <c r="O7" s="6">
        <f>'[1]Kiadások COFOG-onként'!T10</f>
        <v>234375</v>
      </c>
      <c r="P7" s="49"/>
      <c r="Q7" s="50"/>
      <c r="R7" s="3"/>
    </row>
    <row r="8" spans="1:256" s="59" customFormat="1" ht="15">
      <c r="A8" s="54" t="s">
        <v>7</v>
      </c>
      <c r="B8" s="55" t="s">
        <v>8</v>
      </c>
      <c r="C8" s="56">
        <f>SUM(C6:C7)</f>
        <v>522031</v>
      </c>
      <c r="D8" s="56">
        <f aca="true" t="shared" si="0" ref="D8:O8">SUM(D6:D7)</f>
        <v>522031</v>
      </c>
      <c r="E8" s="56">
        <f t="shared" si="0"/>
        <v>522031</v>
      </c>
      <c r="F8" s="56">
        <f t="shared" si="0"/>
        <v>522031</v>
      </c>
      <c r="G8" s="56">
        <f t="shared" si="0"/>
        <v>522031</v>
      </c>
      <c r="H8" s="56">
        <f t="shared" si="0"/>
        <v>522031</v>
      </c>
      <c r="I8" s="56">
        <f t="shared" si="0"/>
        <v>522031</v>
      </c>
      <c r="J8" s="56">
        <f t="shared" si="0"/>
        <v>522031</v>
      </c>
      <c r="K8" s="56">
        <f t="shared" si="0"/>
        <v>522031</v>
      </c>
      <c r="L8" s="56">
        <f t="shared" si="0"/>
        <v>522031</v>
      </c>
      <c r="M8" s="56">
        <f t="shared" si="0"/>
        <v>522031</v>
      </c>
      <c r="N8" s="56">
        <f t="shared" si="0"/>
        <v>522034</v>
      </c>
      <c r="O8" s="56">
        <f t="shared" si="0"/>
        <v>6264375</v>
      </c>
      <c r="P8" s="49"/>
      <c r="Q8" s="57"/>
      <c r="R8" s="3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18" ht="15">
      <c r="A9" s="60" t="s">
        <v>9</v>
      </c>
      <c r="B9" s="53" t="s">
        <v>10</v>
      </c>
      <c r="C9" s="6">
        <v>299000</v>
      </c>
      <c r="D9" s="6">
        <v>299000</v>
      </c>
      <c r="E9" s="6">
        <v>299000</v>
      </c>
      <c r="F9" s="6">
        <v>299000</v>
      </c>
      <c r="G9" s="6">
        <v>299000</v>
      </c>
      <c r="H9" s="6">
        <v>299000</v>
      </c>
      <c r="I9" s="6">
        <v>299000</v>
      </c>
      <c r="J9" s="6">
        <v>299000</v>
      </c>
      <c r="K9" s="6">
        <v>299000</v>
      </c>
      <c r="L9" s="6">
        <v>299000</v>
      </c>
      <c r="M9" s="6">
        <v>299000</v>
      </c>
      <c r="N9" s="6">
        <v>299000</v>
      </c>
      <c r="O9" s="6">
        <f>'[1]Kiadások COFOG-onként'!T12</f>
        <v>3588000</v>
      </c>
      <c r="P9" s="49"/>
      <c r="Q9" s="50"/>
      <c r="R9" s="3"/>
    </row>
    <row r="10" spans="1:18" ht="30">
      <c r="A10" s="60" t="s">
        <v>11</v>
      </c>
      <c r="B10" s="53" t="s">
        <v>12</v>
      </c>
      <c r="C10" s="6">
        <v>57500</v>
      </c>
      <c r="D10" s="6">
        <v>57500</v>
      </c>
      <c r="E10" s="6">
        <v>57500</v>
      </c>
      <c r="F10" s="6">
        <v>57500</v>
      </c>
      <c r="G10" s="6">
        <v>57500</v>
      </c>
      <c r="H10" s="6">
        <v>57500</v>
      </c>
      <c r="I10" s="6">
        <v>57500</v>
      </c>
      <c r="J10" s="6">
        <v>57500</v>
      </c>
      <c r="K10" s="6">
        <v>57500</v>
      </c>
      <c r="L10" s="6">
        <v>57500</v>
      </c>
      <c r="M10" s="6">
        <v>57500</v>
      </c>
      <c r="N10" s="6">
        <v>57500</v>
      </c>
      <c r="O10" s="6">
        <f>'[1]Kiadások COFOG-onként'!T13</f>
        <v>690000</v>
      </c>
      <c r="P10" s="49"/>
      <c r="Q10" s="50"/>
      <c r="R10" s="3"/>
    </row>
    <row r="11" spans="1:256" s="59" customFormat="1" ht="15">
      <c r="A11" s="61" t="s">
        <v>13</v>
      </c>
      <c r="B11" s="55" t="s">
        <v>14</v>
      </c>
      <c r="C11" s="56">
        <f>SUM(C9:C10)</f>
        <v>356500</v>
      </c>
      <c r="D11" s="56">
        <f aca="true" t="shared" si="1" ref="D11:O11">SUM(D9:D10)</f>
        <v>356500</v>
      </c>
      <c r="E11" s="56">
        <f t="shared" si="1"/>
        <v>356500</v>
      </c>
      <c r="F11" s="56">
        <f t="shared" si="1"/>
        <v>356500</v>
      </c>
      <c r="G11" s="56">
        <f t="shared" si="1"/>
        <v>356500</v>
      </c>
      <c r="H11" s="56">
        <f t="shared" si="1"/>
        <v>356500</v>
      </c>
      <c r="I11" s="56">
        <f t="shared" si="1"/>
        <v>356500</v>
      </c>
      <c r="J11" s="56">
        <f t="shared" si="1"/>
        <v>356500</v>
      </c>
      <c r="K11" s="56">
        <f t="shared" si="1"/>
        <v>356500</v>
      </c>
      <c r="L11" s="56">
        <f t="shared" si="1"/>
        <v>356500</v>
      </c>
      <c r="M11" s="56">
        <f t="shared" si="1"/>
        <v>356500</v>
      </c>
      <c r="N11" s="56">
        <f t="shared" si="1"/>
        <v>356500</v>
      </c>
      <c r="O11" s="56">
        <f t="shared" si="1"/>
        <v>4278000</v>
      </c>
      <c r="P11" s="49"/>
      <c r="Q11" s="57"/>
      <c r="R11" s="3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5">
      <c r="A12" s="62" t="s">
        <v>15</v>
      </c>
      <c r="B12" s="63" t="s">
        <v>16</v>
      </c>
      <c r="C12" s="8">
        <f>SUM(C11,C8)</f>
        <v>878531</v>
      </c>
      <c r="D12" s="8">
        <f aca="true" t="shared" si="2" ref="D12:O12">SUM(D11,D8)</f>
        <v>878531</v>
      </c>
      <c r="E12" s="8">
        <f t="shared" si="2"/>
        <v>878531</v>
      </c>
      <c r="F12" s="8">
        <f t="shared" si="2"/>
        <v>878531</v>
      </c>
      <c r="G12" s="8">
        <f t="shared" si="2"/>
        <v>878531</v>
      </c>
      <c r="H12" s="8">
        <f t="shared" si="2"/>
        <v>878531</v>
      </c>
      <c r="I12" s="8">
        <f t="shared" si="2"/>
        <v>878531</v>
      </c>
      <c r="J12" s="8">
        <f t="shared" si="2"/>
        <v>878531</v>
      </c>
      <c r="K12" s="8">
        <f t="shared" si="2"/>
        <v>878531</v>
      </c>
      <c r="L12" s="8">
        <f t="shared" si="2"/>
        <v>878531</v>
      </c>
      <c r="M12" s="8">
        <f t="shared" si="2"/>
        <v>878531</v>
      </c>
      <c r="N12" s="8">
        <f t="shared" si="2"/>
        <v>878534</v>
      </c>
      <c r="O12" s="8">
        <f t="shared" si="2"/>
        <v>10542375</v>
      </c>
      <c r="P12" s="49"/>
      <c r="Q12" s="64"/>
      <c r="R12" s="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5">
      <c r="A13" s="65" t="s">
        <v>17</v>
      </c>
      <c r="B13" s="63" t="s">
        <v>18</v>
      </c>
      <c r="C13" s="8">
        <v>117139</v>
      </c>
      <c r="D13" s="8">
        <v>117139</v>
      </c>
      <c r="E13" s="8">
        <v>117139</v>
      </c>
      <c r="F13" s="8">
        <v>117139</v>
      </c>
      <c r="G13" s="8">
        <v>117139</v>
      </c>
      <c r="H13" s="8">
        <v>117139</v>
      </c>
      <c r="I13" s="8">
        <v>117139</v>
      </c>
      <c r="J13" s="8">
        <v>117139</v>
      </c>
      <c r="K13" s="8">
        <v>117139</v>
      </c>
      <c r="L13" s="8">
        <v>117139</v>
      </c>
      <c r="M13" s="8">
        <v>117139</v>
      </c>
      <c r="N13" s="8">
        <v>117137</v>
      </c>
      <c r="O13" s="8">
        <f>'[1]Kiadások COFOG-onként'!T18</f>
        <v>1405666</v>
      </c>
      <c r="P13" s="49"/>
      <c r="Q13" s="64"/>
      <c r="R13" s="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18" ht="15">
      <c r="A14" s="60" t="s">
        <v>121</v>
      </c>
      <c r="B14" s="53" t="s">
        <v>20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>'[1]Kiadások COFOG-onként'!T19</f>
        <v>0</v>
      </c>
      <c r="P14" s="49"/>
      <c r="Q14" s="50"/>
      <c r="R14" s="3"/>
    </row>
    <row r="15" spans="1:18" ht="15">
      <c r="A15" s="60" t="s">
        <v>153</v>
      </c>
      <c r="B15" s="53" t="s">
        <v>22</v>
      </c>
      <c r="C15" s="6">
        <v>258333</v>
      </c>
      <c r="D15" s="6">
        <v>258333</v>
      </c>
      <c r="E15" s="6">
        <v>258333</v>
      </c>
      <c r="F15" s="6">
        <v>258333</v>
      </c>
      <c r="G15" s="6">
        <v>258333</v>
      </c>
      <c r="H15" s="6">
        <v>258333</v>
      </c>
      <c r="I15" s="6">
        <v>258333</v>
      </c>
      <c r="J15" s="6">
        <v>258333</v>
      </c>
      <c r="K15" s="6">
        <v>258333</v>
      </c>
      <c r="L15" s="6">
        <v>258333</v>
      </c>
      <c r="M15" s="6">
        <v>258333</v>
      </c>
      <c r="N15" s="6">
        <v>258337</v>
      </c>
      <c r="O15" s="6">
        <f>'[1]Kiadások COFOG-onként'!T20</f>
        <v>3100000</v>
      </c>
      <c r="P15" s="49"/>
      <c r="Q15" s="50"/>
      <c r="R15" s="3"/>
    </row>
    <row r="16" spans="1:256" s="59" customFormat="1" ht="15">
      <c r="A16" s="61" t="s">
        <v>23</v>
      </c>
      <c r="B16" s="55" t="s">
        <v>24</v>
      </c>
      <c r="C16" s="56">
        <f>SUM(C14:C15)</f>
        <v>258333</v>
      </c>
      <c r="D16" s="56">
        <f aca="true" t="shared" si="3" ref="D16:N16">SUM(D14:D15)</f>
        <v>258333</v>
      </c>
      <c r="E16" s="56">
        <f t="shared" si="3"/>
        <v>258333</v>
      </c>
      <c r="F16" s="56">
        <f t="shared" si="3"/>
        <v>258333</v>
      </c>
      <c r="G16" s="56">
        <f t="shared" si="3"/>
        <v>258333</v>
      </c>
      <c r="H16" s="56">
        <f t="shared" si="3"/>
        <v>258333</v>
      </c>
      <c r="I16" s="56">
        <f t="shared" si="3"/>
        <v>258333</v>
      </c>
      <c r="J16" s="56">
        <f t="shared" si="3"/>
        <v>258333</v>
      </c>
      <c r="K16" s="56">
        <f t="shared" si="3"/>
        <v>258333</v>
      </c>
      <c r="L16" s="56">
        <f t="shared" si="3"/>
        <v>258333</v>
      </c>
      <c r="M16" s="56">
        <f t="shared" si="3"/>
        <v>258333</v>
      </c>
      <c r="N16" s="56">
        <f t="shared" si="3"/>
        <v>258337</v>
      </c>
      <c r="O16" s="56">
        <f>SUM(O14:O15)</f>
        <v>3100000</v>
      </c>
      <c r="P16" s="49"/>
      <c r="Q16" s="57"/>
      <c r="R16" s="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18" ht="15">
      <c r="A17" s="60" t="s">
        <v>25</v>
      </c>
      <c r="B17" s="53" t="s">
        <v>26</v>
      </c>
      <c r="C17" s="6">
        <v>10000</v>
      </c>
      <c r="D17" s="6">
        <v>10000</v>
      </c>
      <c r="E17" s="6">
        <v>10000</v>
      </c>
      <c r="F17" s="6">
        <v>10000</v>
      </c>
      <c r="G17" s="6">
        <v>10000</v>
      </c>
      <c r="H17" s="6">
        <v>10000</v>
      </c>
      <c r="I17" s="6">
        <v>10000</v>
      </c>
      <c r="J17" s="6">
        <v>10000</v>
      </c>
      <c r="K17" s="6">
        <v>10000</v>
      </c>
      <c r="L17" s="6">
        <v>10000</v>
      </c>
      <c r="M17" s="6">
        <v>10000</v>
      </c>
      <c r="N17" s="6">
        <v>10000</v>
      </c>
      <c r="O17" s="6">
        <f>'[1]Kiadások COFOG-onként'!T22</f>
        <v>120000</v>
      </c>
      <c r="P17" s="49"/>
      <c r="Q17" s="50"/>
      <c r="R17" s="3"/>
    </row>
    <row r="18" spans="1:18" ht="15">
      <c r="A18" s="60" t="s">
        <v>27</v>
      </c>
      <c r="B18" s="53" t="s">
        <v>28</v>
      </c>
      <c r="C18" s="6">
        <v>20833</v>
      </c>
      <c r="D18" s="6">
        <v>20833</v>
      </c>
      <c r="E18" s="6">
        <v>20833</v>
      </c>
      <c r="F18" s="6">
        <v>20833</v>
      </c>
      <c r="G18" s="6">
        <v>20833</v>
      </c>
      <c r="H18" s="6">
        <v>20833</v>
      </c>
      <c r="I18" s="6">
        <v>20833</v>
      </c>
      <c r="J18" s="6">
        <v>20833</v>
      </c>
      <c r="K18" s="6">
        <v>20833</v>
      </c>
      <c r="L18" s="6">
        <v>20833</v>
      </c>
      <c r="M18" s="6">
        <v>20833</v>
      </c>
      <c r="N18" s="6">
        <v>20837</v>
      </c>
      <c r="O18" s="6">
        <f>'[1]Kiadások COFOG-onként'!T23</f>
        <v>250000</v>
      </c>
      <c r="P18" s="49"/>
      <c r="Q18" s="50"/>
      <c r="R18" s="3"/>
    </row>
    <row r="19" spans="1:256" s="59" customFormat="1" ht="15">
      <c r="A19" s="61" t="s">
        <v>29</v>
      </c>
      <c r="B19" s="55" t="s">
        <v>30</v>
      </c>
      <c r="C19" s="56">
        <f>SUM(C17:C18)</f>
        <v>30833</v>
      </c>
      <c r="D19" s="56">
        <f aca="true" t="shared" si="4" ref="D19:O19">SUM(D17:D18)</f>
        <v>30833</v>
      </c>
      <c r="E19" s="56">
        <f t="shared" si="4"/>
        <v>30833</v>
      </c>
      <c r="F19" s="56">
        <f t="shared" si="4"/>
        <v>30833</v>
      </c>
      <c r="G19" s="56">
        <f t="shared" si="4"/>
        <v>30833</v>
      </c>
      <c r="H19" s="56">
        <f t="shared" si="4"/>
        <v>30833</v>
      </c>
      <c r="I19" s="56">
        <f t="shared" si="4"/>
        <v>30833</v>
      </c>
      <c r="J19" s="56">
        <f t="shared" si="4"/>
        <v>30833</v>
      </c>
      <c r="K19" s="56">
        <f t="shared" si="4"/>
        <v>30833</v>
      </c>
      <c r="L19" s="56">
        <f t="shared" si="4"/>
        <v>30833</v>
      </c>
      <c r="M19" s="56">
        <f t="shared" si="4"/>
        <v>30833</v>
      </c>
      <c r="N19" s="56">
        <f t="shared" si="4"/>
        <v>30837</v>
      </c>
      <c r="O19" s="56">
        <f t="shared" si="4"/>
        <v>370000</v>
      </c>
      <c r="P19" s="49"/>
      <c r="Q19" s="57"/>
      <c r="R19" s="3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18" ht="15">
      <c r="A20" s="60" t="s">
        <v>31</v>
      </c>
      <c r="B20" s="53" t="s">
        <v>32</v>
      </c>
      <c r="C20" s="25">
        <v>333333</v>
      </c>
      <c r="D20" s="25">
        <v>333333</v>
      </c>
      <c r="E20" s="25">
        <v>333333</v>
      </c>
      <c r="F20" s="25">
        <v>333333</v>
      </c>
      <c r="G20" s="25">
        <v>333333</v>
      </c>
      <c r="H20" s="25">
        <v>333333</v>
      </c>
      <c r="I20" s="25">
        <v>333333</v>
      </c>
      <c r="J20" s="25">
        <v>333333</v>
      </c>
      <c r="K20" s="25">
        <v>333333</v>
      </c>
      <c r="L20" s="25">
        <v>333333</v>
      </c>
      <c r="M20" s="25">
        <v>333333</v>
      </c>
      <c r="N20" s="25">
        <v>333337</v>
      </c>
      <c r="O20" s="6">
        <f>'[1]Kiadások COFOG-onként'!T25</f>
        <v>4000000</v>
      </c>
      <c r="P20" s="49"/>
      <c r="Q20" s="50"/>
      <c r="R20" s="3"/>
    </row>
    <row r="21" spans="1:18" ht="15">
      <c r="A21" s="60" t="s">
        <v>33</v>
      </c>
      <c r="B21" s="53" t="s">
        <v>34</v>
      </c>
      <c r="C21" s="6">
        <v>81782</v>
      </c>
      <c r="D21" s="6">
        <v>81782</v>
      </c>
      <c r="E21" s="6">
        <v>81782</v>
      </c>
      <c r="F21" s="6">
        <v>81782</v>
      </c>
      <c r="G21" s="6">
        <v>81782</v>
      </c>
      <c r="H21" s="6">
        <v>81782</v>
      </c>
      <c r="I21" s="6">
        <v>81782</v>
      </c>
      <c r="J21" s="6">
        <v>81782</v>
      </c>
      <c r="K21" s="6">
        <v>81782</v>
      </c>
      <c r="L21" s="6">
        <v>81782</v>
      </c>
      <c r="M21" s="6">
        <v>81782</v>
      </c>
      <c r="N21" s="6">
        <v>81779</v>
      </c>
      <c r="O21" s="6">
        <f>'[1]Kiadások COFOG-onként'!T26</f>
        <v>981381</v>
      </c>
      <c r="P21" s="49"/>
      <c r="Q21" s="50"/>
      <c r="R21" s="3"/>
    </row>
    <row r="22" spans="1:18" ht="15">
      <c r="A22" s="60" t="s">
        <v>35</v>
      </c>
      <c r="B22" s="53" t="s">
        <v>36</v>
      </c>
      <c r="C22" s="6">
        <v>291667</v>
      </c>
      <c r="D22" s="6">
        <v>291667</v>
      </c>
      <c r="E22" s="6">
        <v>291667</v>
      </c>
      <c r="F22" s="6">
        <v>291667</v>
      </c>
      <c r="G22" s="6">
        <v>291667</v>
      </c>
      <c r="H22" s="6">
        <v>291667</v>
      </c>
      <c r="I22" s="6">
        <v>291667</v>
      </c>
      <c r="J22" s="6">
        <v>291667</v>
      </c>
      <c r="K22" s="6">
        <v>291667</v>
      </c>
      <c r="L22" s="6">
        <v>291667</v>
      </c>
      <c r="M22" s="6">
        <v>291667</v>
      </c>
      <c r="N22" s="6">
        <v>291663</v>
      </c>
      <c r="O22" s="6">
        <f>'[1]Kiadások COFOG-onként'!T27</f>
        <v>3500000</v>
      </c>
      <c r="P22" s="49"/>
      <c r="Q22" s="50"/>
      <c r="R22" s="3"/>
    </row>
    <row r="23" spans="1:18" ht="15">
      <c r="A23" s="60" t="s">
        <v>37</v>
      </c>
      <c r="B23" s="53" t="s">
        <v>38</v>
      </c>
      <c r="C23" s="6">
        <v>11667</v>
      </c>
      <c r="D23" s="6">
        <v>11667</v>
      </c>
      <c r="E23" s="6">
        <v>11667</v>
      </c>
      <c r="F23" s="6">
        <v>11667</v>
      </c>
      <c r="G23" s="6">
        <v>11667</v>
      </c>
      <c r="H23" s="6">
        <v>11667</v>
      </c>
      <c r="I23" s="6">
        <v>11667</v>
      </c>
      <c r="J23" s="6">
        <v>11667</v>
      </c>
      <c r="K23" s="6">
        <v>11667</v>
      </c>
      <c r="L23" s="6">
        <v>11667</v>
      </c>
      <c r="M23" s="6">
        <v>11667</v>
      </c>
      <c r="N23" s="6">
        <v>11663</v>
      </c>
      <c r="O23" s="6">
        <f>'[1]Kiadások COFOG-onként'!T28</f>
        <v>140000</v>
      </c>
      <c r="P23" s="49"/>
      <c r="Q23" s="50"/>
      <c r="R23" s="3"/>
    </row>
    <row r="24" spans="1:18" ht="15">
      <c r="A24" s="60" t="s">
        <v>39</v>
      </c>
      <c r="B24" s="53" t="s">
        <v>40</v>
      </c>
      <c r="C24" s="6">
        <v>470000</v>
      </c>
      <c r="D24" s="6">
        <v>470000</v>
      </c>
      <c r="E24" s="6">
        <v>470000</v>
      </c>
      <c r="F24" s="6">
        <v>470000</v>
      </c>
      <c r="G24" s="6">
        <v>470000</v>
      </c>
      <c r="H24" s="6">
        <v>470000</v>
      </c>
      <c r="I24" s="6">
        <v>470000</v>
      </c>
      <c r="J24" s="6">
        <v>470000</v>
      </c>
      <c r="K24" s="6">
        <v>470000</v>
      </c>
      <c r="L24" s="6">
        <v>470000</v>
      </c>
      <c r="M24" s="6">
        <v>470000</v>
      </c>
      <c r="N24" s="6">
        <v>470000</v>
      </c>
      <c r="O24" s="6">
        <f>'[1]Kiadások COFOG-onként'!T29</f>
        <v>5640000</v>
      </c>
      <c r="P24" s="49"/>
      <c r="Q24" s="50"/>
      <c r="R24" s="3"/>
    </row>
    <row r="25" spans="1:256" s="59" customFormat="1" ht="15">
      <c r="A25" s="61" t="s">
        <v>154</v>
      </c>
      <c r="B25" s="55" t="s">
        <v>42</v>
      </c>
      <c r="C25" s="56">
        <f>SUM(C20:C24)</f>
        <v>1188449</v>
      </c>
      <c r="D25" s="56">
        <f aca="true" t="shared" si="5" ref="D25:O25">SUM(D20:D24)</f>
        <v>1188449</v>
      </c>
      <c r="E25" s="56">
        <f t="shared" si="5"/>
        <v>1188449</v>
      </c>
      <c r="F25" s="56">
        <f t="shared" si="5"/>
        <v>1188449</v>
      </c>
      <c r="G25" s="56">
        <f t="shared" si="5"/>
        <v>1188449</v>
      </c>
      <c r="H25" s="56">
        <f t="shared" si="5"/>
        <v>1188449</v>
      </c>
      <c r="I25" s="56">
        <f t="shared" si="5"/>
        <v>1188449</v>
      </c>
      <c r="J25" s="56">
        <f t="shared" si="5"/>
        <v>1188449</v>
      </c>
      <c r="K25" s="56">
        <f t="shared" si="5"/>
        <v>1188449</v>
      </c>
      <c r="L25" s="56">
        <f t="shared" si="5"/>
        <v>1188449</v>
      </c>
      <c r="M25" s="56">
        <f t="shared" si="5"/>
        <v>1188449</v>
      </c>
      <c r="N25" s="56">
        <f t="shared" si="5"/>
        <v>1188442</v>
      </c>
      <c r="O25" s="56">
        <f t="shared" si="5"/>
        <v>14261381</v>
      </c>
      <c r="P25" s="49"/>
      <c r="Q25" s="57"/>
      <c r="R25" s="3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18" ht="15">
      <c r="A26" s="60" t="s">
        <v>155</v>
      </c>
      <c r="B26" s="53" t="s">
        <v>122</v>
      </c>
      <c r="C26" s="6">
        <v>385915</v>
      </c>
      <c r="D26" s="6">
        <v>385915</v>
      </c>
      <c r="E26" s="6">
        <v>385915</v>
      </c>
      <c r="F26" s="6">
        <v>385915</v>
      </c>
      <c r="G26" s="6">
        <v>385915</v>
      </c>
      <c r="H26" s="6">
        <v>385915</v>
      </c>
      <c r="I26" s="6">
        <v>385915</v>
      </c>
      <c r="J26" s="6">
        <v>385915</v>
      </c>
      <c r="K26" s="6">
        <v>385915</v>
      </c>
      <c r="L26" s="6">
        <v>385915</v>
      </c>
      <c r="M26" s="6">
        <v>385915</v>
      </c>
      <c r="N26" s="6">
        <v>385908</v>
      </c>
      <c r="O26" s="6">
        <f>'[1]Kiadások COFOG-onként'!T31</f>
        <v>4630973</v>
      </c>
      <c r="P26" s="49"/>
      <c r="Q26" s="50"/>
      <c r="R26" s="3"/>
    </row>
    <row r="27" spans="1:18" ht="15">
      <c r="A27" s="60" t="s">
        <v>123</v>
      </c>
      <c r="B27" s="53" t="s">
        <v>43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>'[1]Kiadások COFOG-onként'!T32</f>
        <v>0</v>
      </c>
      <c r="P27" s="49"/>
      <c r="Q27" s="50"/>
      <c r="R27" s="3"/>
    </row>
    <row r="28" spans="1:256" s="59" customFormat="1" ht="15">
      <c r="A28" s="61" t="s">
        <v>156</v>
      </c>
      <c r="B28" s="55" t="s">
        <v>44</v>
      </c>
      <c r="C28" s="56">
        <f>SUM(C26:C27)</f>
        <v>385915</v>
      </c>
      <c r="D28" s="56">
        <f aca="true" t="shared" si="6" ref="D28:N28">SUM(D26:D27)</f>
        <v>385915</v>
      </c>
      <c r="E28" s="56">
        <f t="shared" si="6"/>
        <v>385915</v>
      </c>
      <c r="F28" s="56">
        <f t="shared" si="6"/>
        <v>385915</v>
      </c>
      <c r="G28" s="56">
        <f t="shared" si="6"/>
        <v>385915</v>
      </c>
      <c r="H28" s="56">
        <f t="shared" si="6"/>
        <v>385915</v>
      </c>
      <c r="I28" s="56">
        <f t="shared" si="6"/>
        <v>385915</v>
      </c>
      <c r="J28" s="56">
        <f t="shared" si="6"/>
        <v>385915</v>
      </c>
      <c r="K28" s="56">
        <f t="shared" si="6"/>
        <v>385915</v>
      </c>
      <c r="L28" s="56">
        <f t="shared" si="6"/>
        <v>385915</v>
      </c>
      <c r="M28" s="56">
        <f t="shared" si="6"/>
        <v>385915</v>
      </c>
      <c r="N28" s="56">
        <f t="shared" si="6"/>
        <v>385908</v>
      </c>
      <c r="O28" s="56">
        <f>SUM(O26:O27)</f>
        <v>4630973</v>
      </c>
      <c r="P28" s="49"/>
      <c r="Q28" s="57"/>
      <c r="R28" s="3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5">
      <c r="A29" s="65" t="s">
        <v>45</v>
      </c>
      <c r="B29" s="63" t="s">
        <v>46</v>
      </c>
      <c r="C29" s="8">
        <f>C16+C19+C25+C28</f>
        <v>1863530</v>
      </c>
      <c r="D29" s="8">
        <f aca="true" t="shared" si="7" ref="D29:N29">D16+D19+D25+D28</f>
        <v>1863530</v>
      </c>
      <c r="E29" s="8">
        <f t="shared" si="7"/>
        <v>1863530</v>
      </c>
      <c r="F29" s="8">
        <f t="shared" si="7"/>
        <v>1863530</v>
      </c>
      <c r="G29" s="8">
        <f t="shared" si="7"/>
        <v>1863530</v>
      </c>
      <c r="H29" s="8">
        <f t="shared" si="7"/>
        <v>1863530</v>
      </c>
      <c r="I29" s="8">
        <f t="shared" si="7"/>
        <v>1863530</v>
      </c>
      <c r="J29" s="8">
        <f t="shared" si="7"/>
        <v>1863530</v>
      </c>
      <c r="K29" s="8">
        <f t="shared" si="7"/>
        <v>1863530</v>
      </c>
      <c r="L29" s="8">
        <f t="shared" si="7"/>
        <v>1863530</v>
      </c>
      <c r="M29" s="8">
        <f t="shared" si="7"/>
        <v>1863530</v>
      </c>
      <c r="N29" s="8">
        <f t="shared" si="7"/>
        <v>1863524</v>
      </c>
      <c r="O29" s="8">
        <f>O16+O19+O25+O28</f>
        <v>22362354</v>
      </c>
      <c r="P29" s="49"/>
      <c r="Q29" s="64"/>
      <c r="R29" s="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18" ht="15">
      <c r="A30" s="66" t="s">
        <v>157</v>
      </c>
      <c r="B30" s="53" t="s">
        <v>48</v>
      </c>
      <c r="C30" s="6">
        <v>91667</v>
      </c>
      <c r="D30" s="6">
        <v>91667</v>
      </c>
      <c r="E30" s="6">
        <v>91667</v>
      </c>
      <c r="F30" s="6">
        <v>91667</v>
      </c>
      <c r="G30" s="6">
        <v>91667</v>
      </c>
      <c r="H30" s="6">
        <v>91667</v>
      </c>
      <c r="I30" s="6">
        <v>91667</v>
      </c>
      <c r="J30" s="6">
        <v>91667</v>
      </c>
      <c r="K30" s="6">
        <v>91667</v>
      </c>
      <c r="L30" s="6">
        <v>91667</v>
      </c>
      <c r="M30" s="6">
        <v>91667</v>
      </c>
      <c r="N30" s="6">
        <v>91663</v>
      </c>
      <c r="O30" s="6">
        <f>'[1]Kiadások COFOG-onként'!T35</f>
        <v>1100000</v>
      </c>
      <c r="P30" s="49"/>
      <c r="Q30" s="50"/>
      <c r="R30" s="3"/>
    </row>
    <row r="31" spans="1:256" ht="15">
      <c r="A31" s="67" t="s">
        <v>49</v>
      </c>
      <c r="B31" s="63" t="s">
        <v>50</v>
      </c>
      <c r="C31" s="8">
        <f>SUM(C30)</f>
        <v>91667</v>
      </c>
      <c r="D31" s="8">
        <f aca="true" t="shared" si="8" ref="D31:O31">SUM(D30)</f>
        <v>91667</v>
      </c>
      <c r="E31" s="8">
        <f t="shared" si="8"/>
        <v>91667</v>
      </c>
      <c r="F31" s="8">
        <f t="shared" si="8"/>
        <v>91667</v>
      </c>
      <c r="G31" s="8">
        <f t="shared" si="8"/>
        <v>91667</v>
      </c>
      <c r="H31" s="8">
        <f t="shared" si="8"/>
        <v>91667</v>
      </c>
      <c r="I31" s="8">
        <f t="shared" si="8"/>
        <v>91667</v>
      </c>
      <c r="J31" s="8">
        <f t="shared" si="8"/>
        <v>91667</v>
      </c>
      <c r="K31" s="8">
        <f t="shared" si="8"/>
        <v>91667</v>
      </c>
      <c r="L31" s="8">
        <f t="shared" si="8"/>
        <v>91667</v>
      </c>
      <c r="M31" s="8">
        <f t="shared" si="8"/>
        <v>91667</v>
      </c>
      <c r="N31" s="8">
        <f t="shared" si="8"/>
        <v>91663</v>
      </c>
      <c r="O31" s="8">
        <f t="shared" si="8"/>
        <v>1100000</v>
      </c>
      <c r="P31" s="49"/>
      <c r="Q31" s="64"/>
      <c r="R31" s="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18" ht="15">
      <c r="A32" s="66" t="s">
        <v>158</v>
      </c>
      <c r="B32" s="53" t="s">
        <v>130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>'[1]Kiadások COFOG-onként'!T37</f>
        <v>0</v>
      </c>
      <c r="P32" s="49"/>
      <c r="Q32" s="50"/>
      <c r="R32" s="3"/>
    </row>
    <row r="33" spans="1:18" ht="15">
      <c r="A33" s="68" t="s">
        <v>51</v>
      </c>
      <c r="B33" s="53" t="s">
        <v>52</v>
      </c>
      <c r="C33" s="6">
        <v>16667</v>
      </c>
      <c r="D33" s="6">
        <v>16667</v>
      </c>
      <c r="E33" s="6">
        <v>16667</v>
      </c>
      <c r="F33" s="6">
        <v>16667</v>
      </c>
      <c r="G33" s="6">
        <v>16667</v>
      </c>
      <c r="H33" s="6">
        <v>16667</v>
      </c>
      <c r="I33" s="6">
        <v>16667</v>
      </c>
      <c r="J33" s="6">
        <v>16667</v>
      </c>
      <c r="K33" s="6">
        <v>16667</v>
      </c>
      <c r="L33" s="6">
        <v>16667</v>
      </c>
      <c r="M33" s="6">
        <v>16667</v>
      </c>
      <c r="N33" s="6">
        <v>16663</v>
      </c>
      <c r="O33" s="6">
        <f>'[1]Kiadások COFOG-onként'!T38</f>
        <v>200000</v>
      </c>
      <c r="P33" s="49"/>
      <c r="Q33" s="50"/>
      <c r="R33" s="3"/>
    </row>
    <row r="34" spans="1:18" ht="15">
      <c r="A34" s="68" t="s">
        <v>53</v>
      </c>
      <c r="B34" s="53" t="s">
        <v>54</v>
      </c>
      <c r="C34" s="6">
        <v>59500</v>
      </c>
      <c r="D34" s="6">
        <v>59500</v>
      </c>
      <c r="E34" s="6">
        <v>59500</v>
      </c>
      <c r="F34" s="6">
        <v>59500</v>
      </c>
      <c r="G34" s="6">
        <v>59500</v>
      </c>
      <c r="H34" s="6">
        <v>59500</v>
      </c>
      <c r="I34" s="6">
        <v>59500</v>
      </c>
      <c r="J34" s="6">
        <v>59500</v>
      </c>
      <c r="K34" s="6">
        <v>59500</v>
      </c>
      <c r="L34" s="6">
        <v>59500</v>
      </c>
      <c r="M34" s="6">
        <v>59500</v>
      </c>
      <c r="N34" s="6">
        <v>59500</v>
      </c>
      <c r="O34" s="6">
        <f>'[1]Kiadások COFOG-onként'!T39</f>
        <v>814000</v>
      </c>
      <c r="P34" s="49"/>
      <c r="Q34" s="50"/>
      <c r="R34" s="3"/>
    </row>
    <row r="35" spans="1:18" ht="15">
      <c r="A35" s="69" t="s">
        <v>55</v>
      </c>
      <c r="B35" s="53" t="s">
        <v>172</v>
      </c>
      <c r="C35" s="6">
        <v>1851703</v>
      </c>
      <c r="D35" s="6">
        <v>1851703</v>
      </c>
      <c r="E35" s="6">
        <v>1851703</v>
      </c>
      <c r="F35" s="6">
        <v>1851703</v>
      </c>
      <c r="G35" s="6">
        <v>1851703</v>
      </c>
      <c r="H35" s="6">
        <v>1851703</v>
      </c>
      <c r="I35" s="6">
        <v>1851703</v>
      </c>
      <c r="J35" s="6">
        <v>1851703</v>
      </c>
      <c r="K35" s="6">
        <v>1851703</v>
      </c>
      <c r="L35" s="6">
        <v>1851703</v>
      </c>
      <c r="M35" s="6">
        <v>1851703</v>
      </c>
      <c r="N35" s="6">
        <v>1851700</v>
      </c>
      <c r="O35" s="6">
        <f>'[1]Kiadások COFOG-onként'!T40</f>
        <v>22120433</v>
      </c>
      <c r="P35" s="49"/>
      <c r="Q35" s="50"/>
      <c r="R35" s="3"/>
    </row>
    <row r="36" spans="1:256" ht="15">
      <c r="A36" s="67" t="s">
        <v>57</v>
      </c>
      <c r="B36" s="63" t="s">
        <v>58</v>
      </c>
      <c r="C36" s="8">
        <f>SUM(C32:C35)</f>
        <v>1927870</v>
      </c>
      <c r="D36" s="8">
        <f aca="true" t="shared" si="9" ref="D36:O36">SUM(D32:D35)</f>
        <v>1927870</v>
      </c>
      <c r="E36" s="8">
        <f t="shared" si="9"/>
        <v>1927870</v>
      </c>
      <c r="F36" s="8">
        <f t="shared" si="9"/>
        <v>1927870</v>
      </c>
      <c r="G36" s="8">
        <f t="shared" si="9"/>
        <v>1927870</v>
      </c>
      <c r="H36" s="8">
        <f t="shared" si="9"/>
        <v>1927870</v>
      </c>
      <c r="I36" s="8">
        <f t="shared" si="9"/>
        <v>1927870</v>
      </c>
      <c r="J36" s="8">
        <f t="shared" si="9"/>
        <v>1927870</v>
      </c>
      <c r="K36" s="8">
        <f t="shared" si="9"/>
        <v>1927870</v>
      </c>
      <c r="L36" s="8">
        <f t="shared" si="9"/>
        <v>1927870</v>
      </c>
      <c r="M36" s="8">
        <f t="shared" si="9"/>
        <v>1927870</v>
      </c>
      <c r="N36" s="8">
        <f t="shared" si="9"/>
        <v>1927863</v>
      </c>
      <c r="O36" s="8">
        <f t="shared" si="9"/>
        <v>23134433</v>
      </c>
      <c r="P36" s="49"/>
      <c r="Q36" s="64"/>
      <c r="R36" s="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5">
      <c r="A37" s="70" t="s">
        <v>59</v>
      </c>
      <c r="B37" s="71"/>
      <c r="C37" s="72">
        <f>SUM(C12+C13+C29+C31+C36)</f>
        <v>4878737</v>
      </c>
      <c r="D37" s="72">
        <f aca="true" t="shared" si="10" ref="D37:O37">SUM(D12+D13+D29+D31+D36)</f>
        <v>4878737</v>
      </c>
      <c r="E37" s="72">
        <f t="shared" si="10"/>
        <v>4878737</v>
      </c>
      <c r="F37" s="72">
        <f t="shared" si="10"/>
        <v>4878737</v>
      </c>
      <c r="G37" s="72">
        <f t="shared" si="10"/>
        <v>4878737</v>
      </c>
      <c r="H37" s="72">
        <f t="shared" si="10"/>
        <v>4878737</v>
      </c>
      <c r="I37" s="72">
        <f t="shared" si="10"/>
        <v>4878737</v>
      </c>
      <c r="J37" s="72">
        <f t="shared" si="10"/>
        <v>4878737</v>
      </c>
      <c r="K37" s="72">
        <f t="shared" si="10"/>
        <v>4878737</v>
      </c>
      <c r="L37" s="72">
        <f t="shared" si="10"/>
        <v>4878737</v>
      </c>
      <c r="M37" s="72">
        <f t="shared" si="10"/>
        <v>4878737</v>
      </c>
      <c r="N37" s="72">
        <f t="shared" si="10"/>
        <v>4878721</v>
      </c>
      <c r="O37" s="72">
        <f t="shared" si="10"/>
        <v>58544828</v>
      </c>
      <c r="P37" s="49"/>
      <c r="Q37" s="73"/>
      <c r="R37" s="3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18" ht="15">
      <c r="A38" s="75" t="s">
        <v>60</v>
      </c>
      <c r="B38" s="53" t="s">
        <v>61</v>
      </c>
      <c r="C38" s="6">
        <v>250000</v>
      </c>
      <c r="D38" s="6">
        <v>250000</v>
      </c>
      <c r="E38" s="6">
        <v>250000</v>
      </c>
      <c r="F38" s="6">
        <v>250000</v>
      </c>
      <c r="G38" s="6">
        <v>250000</v>
      </c>
      <c r="H38" s="6">
        <v>250000</v>
      </c>
      <c r="I38" s="6">
        <v>250000</v>
      </c>
      <c r="J38" s="6">
        <v>250000</v>
      </c>
      <c r="K38" s="6">
        <v>250000</v>
      </c>
      <c r="L38" s="6">
        <v>250000</v>
      </c>
      <c r="M38" s="6">
        <v>250000</v>
      </c>
      <c r="N38" s="6">
        <v>250000</v>
      </c>
      <c r="O38" s="6">
        <f>'[1]Kiadások COFOG-onként'!T42</f>
        <v>3000000</v>
      </c>
      <c r="P38" s="49"/>
      <c r="Q38" s="50"/>
      <c r="R38" s="3"/>
    </row>
    <row r="39" spans="1:18" ht="15">
      <c r="A39" s="75" t="s">
        <v>62</v>
      </c>
      <c r="B39" s="53" t="s">
        <v>63</v>
      </c>
      <c r="C39" s="6">
        <v>50000</v>
      </c>
      <c r="D39" s="6">
        <v>50000</v>
      </c>
      <c r="E39" s="6">
        <v>50000</v>
      </c>
      <c r="F39" s="6">
        <v>50000</v>
      </c>
      <c r="G39" s="6">
        <v>50000</v>
      </c>
      <c r="H39" s="6">
        <v>50000</v>
      </c>
      <c r="I39" s="6">
        <v>50000</v>
      </c>
      <c r="J39" s="6">
        <v>50000</v>
      </c>
      <c r="K39" s="6">
        <v>50000</v>
      </c>
      <c r="L39" s="6">
        <v>50000</v>
      </c>
      <c r="M39" s="6">
        <v>50000</v>
      </c>
      <c r="N39" s="6">
        <v>50000</v>
      </c>
      <c r="O39" s="6">
        <f>'[1]Kiadások COFOG-onként'!T44</f>
        <v>600000</v>
      </c>
      <c r="P39" s="49"/>
      <c r="Q39" s="50"/>
      <c r="R39" s="3"/>
    </row>
    <row r="40" spans="1:18" ht="15">
      <c r="A40" s="76" t="s">
        <v>64</v>
      </c>
      <c r="B40" s="53" t="s">
        <v>65</v>
      </c>
      <c r="C40" s="6">
        <v>81000</v>
      </c>
      <c r="D40" s="6">
        <v>81000</v>
      </c>
      <c r="E40" s="6">
        <v>81000</v>
      </c>
      <c r="F40" s="6">
        <v>81000</v>
      </c>
      <c r="G40" s="6">
        <v>81000</v>
      </c>
      <c r="H40" s="6">
        <v>81000</v>
      </c>
      <c r="I40" s="6">
        <v>81000</v>
      </c>
      <c r="J40" s="6">
        <v>81000</v>
      </c>
      <c r="K40" s="6">
        <v>81000</v>
      </c>
      <c r="L40" s="6">
        <v>81000</v>
      </c>
      <c r="M40" s="6">
        <v>81000</v>
      </c>
      <c r="N40" s="6">
        <v>81000</v>
      </c>
      <c r="O40" s="6">
        <f>'[1]Kiadások COFOG-onként'!T45</f>
        <v>972000</v>
      </c>
      <c r="P40" s="49"/>
      <c r="Q40" s="50"/>
      <c r="R40" s="3"/>
    </row>
    <row r="41" spans="1:256" ht="15">
      <c r="A41" s="77" t="s">
        <v>66</v>
      </c>
      <c r="B41" s="63" t="s">
        <v>67</v>
      </c>
      <c r="C41" s="8">
        <f>SUM(C38:C40)</f>
        <v>381000</v>
      </c>
      <c r="D41" s="8">
        <f aca="true" t="shared" si="11" ref="D41:O41">SUM(D38:D40)</f>
        <v>381000</v>
      </c>
      <c r="E41" s="8">
        <f t="shared" si="11"/>
        <v>381000</v>
      </c>
      <c r="F41" s="8">
        <f t="shared" si="11"/>
        <v>381000</v>
      </c>
      <c r="G41" s="8">
        <f t="shared" si="11"/>
        <v>381000</v>
      </c>
      <c r="H41" s="8">
        <f t="shared" si="11"/>
        <v>381000</v>
      </c>
      <c r="I41" s="8">
        <f t="shared" si="11"/>
        <v>381000</v>
      </c>
      <c r="J41" s="8">
        <f t="shared" si="11"/>
        <v>381000</v>
      </c>
      <c r="K41" s="8">
        <f t="shared" si="11"/>
        <v>381000</v>
      </c>
      <c r="L41" s="8">
        <f t="shared" si="11"/>
        <v>381000</v>
      </c>
      <c r="M41" s="8">
        <f t="shared" si="11"/>
        <v>381000</v>
      </c>
      <c r="N41" s="8">
        <f t="shared" si="11"/>
        <v>381000</v>
      </c>
      <c r="O41" s="8">
        <f t="shared" si="11"/>
        <v>4572000</v>
      </c>
      <c r="P41" s="49"/>
      <c r="Q41" s="64"/>
      <c r="R41" s="3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18" ht="15">
      <c r="A42" s="66" t="s">
        <v>68</v>
      </c>
      <c r="B42" s="53" t="s">
        <v>69</v>
      </c>
      <c r="C42" s="6">
        <v>3011897</v>
      </c>
      <c r="D42" s="6">
        <v>3011897</v>
      </c>
      <c r="E42" s="6">
        <v>3011897</v>
      </c>
      <c r="F42" s="6">
        <v>3011897</v>
      </c>
      <c r="G42" s="6">
        <v>3011897</v>
      </c>
      <c r="H42" s="6">
        <v>3011897</v>
      </c>
      <c r="I42" s="6">
        <v>3011897</v>
      </c>
      <c r="J42" s="6">
        <v>3011897</v>
      </c>
      <c r="K42" s="6">
        <v>3011897</v>
      </c>
      <c r="L42" s="6">
        <v>3011897</v>
      </c>
      <c r="M42" s="6">
        <v>3011897</v>
      </c>
      <c r="N42" s="6">
        <v>3011893</v>
      </c>
      <c r="O42" s="6">
        <f>'[1]Kiadások COFOG-onként'!T47</f>
        <v>36142760</v>
      </c>
      <c r="P42" s="49"/>
      <c r="Q42" s="50"/>
      <c r="R42" s="3"/>
    </row>
    <row r="43" spans="1:18" ht="15">
      <c r="A43" s="66" t="s">
        <v>72</v>
      </c>
      <c r="B43" s="53" t="s">
        <v>71</v>
      </c>
      <c r="C43" s="6">
        <v>813212</v>
      </c>
      <c r="D43" s="6">
        <v>813212</v>
      </c>
      <c r="E43" s="6">
        <v>813212</v>
      </c>
      <c r="F43" s="6">
        <v>813212</v>
      </c>
      <c r="G43" s="6">
        <v>813212</v>
      </c>
      <c r="H43" s="6">
        <v>813212</v>
      </c>
      <c r="I43" s="6">
        <v>813212</v>
      </c>
      <c r="J43" s="6">
        <v>813212</v>
      </c>
      <c r="K43" s="6">
        <v>813212</v>
      </c>
      <c r="L43" s="6">
        <v>813212</v>
      </c>
      <c r="M43" s="6">
        <v>813212</v>
      </c>
      <c r="N43" s="6">
        <v>813214</v>
      </c>
      <c r="O43" s="6">
        <f>'[1]Kiadások COFOG-onként'!T48</f>
        <v>9758546</v>
      </c>
      <c r="P43" s="49"/>
      <c r="Q43" s="50"/>
      <c r="R43" s="3"/>
    </row>
    <row r="44" spans="1:256" ht="15">
      <c r="A44" s="67" t="s">
        <v>73</v>
      </c>
      <c r="B44" s="63" t="s">
        <v>74</v>
      </c>
      <c r="C44" s="8">
        <f>SUM(C42:C43)</f>
        <v>3825109</v>
      </c>
      <c r="D44" s="8">
        <f aca="true" t="shared" si="12" ref="D44:O44">SUM(D42:D43)</f>
        <v>3825109</v>
      </c>
      <c r="E44" s="8">
        <f t="shared" si="12"/>
        <v>3825109</v>
      </c>
      <c r="F44" s="8">
        <f t="shared" si="12"/>
        <v>3825109</v>
      </c>
      <c r="G44" s="8">
        <f t="shared" si="12"/>
        <v>3825109</v>
      </c>
      <c r="H44" s="8">
        <f t="shared" si="12"/>
        <v>3825109</v>
      </c>
      <c r="I44" s="8">
        <f t="shared" si="12"/>
        <v>3825109</v>
      </c>
      <c r="J44" s="8">
        <f t="shared" si="12"/>
        <v>3825109</v>
      </c>
      <c r="K44" s="8">
        <f t="shared" si="12"/>
        <v>3825109</v>
      </c>
      <c r="L44" s="8">
        <f t="shared" si="12"/>
        <v>3825109</v>
      </c>
      <c r="M44" s="8">
        <f t="shared" si="12"/>
        <v>3825109</v>
      </c>
      <c r="N44" s="8">
        <f t="shared" si="12"/>
        <v>3825107</v>
      </c>
      <c r="O44" s="8">
        <f t="shared" si="12"/>
        <v>45901306</v>
      </c>
      <c r="P44" s="49"/>
      <c r="Q44" s="64"/>
      <c r="R44" s="3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">
      <c r="A45" s="67" t="s">
        <v>159</v>
      </c>
      <c r="B45" s="63" t="s">
        <v>127</v>
      </c>
      <c r="C45" s="8">
        <v>66667</v>
      </c>
      <c r="D45" s="8">
        <v>66667</v>
      </c>
      <c r="E45" s="8">
        <v>66667</v>
      </c>
      <c r="F45" s="8">
        <v>66667</v>
      </c>
      <c r="G45" s="8">
        <v>66667</v>
      </c>
      <c r="H45" s="8">
        <v>66667</v>
      </c>
      <c r="I45" s="8">
        <v>66667</v>
      </c>
      <c r="J45" s="8">
        <v>66667</v>
      </c>
      <c r="K45" s="8">
        <v>66667</v>
      </c>
      <c r="L45" s="8">
        <v>66667</v>
      </c>
      <c r="M45" s="8">
        <v>66667</v>
      </c>
      <c r="N45" s="8">
        <v>66663</v>
      </c>
      <c r="O45" s="8">
        <f>'[1]Kiadások COFOG-onként'!T50</f>
        <v>800000</v>
      </c>
      <c r="P45" s="49"/>
      <c r="Q45" s="64"/>
      <c r="R45" s="3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">
      <c r="A46" s="70" t="s">
        <v>77</v>
      </c>
      <c r="B46" s="71"/>
      <c r="C46" s="72">
        <f>SUM(C41+C44+C45)</f>
        <v>4272776</v>
      </c>
      <c r="D46" s="72">
        <f aca="true" t="shared" si="13" ref="D46:N46">SUM(D41+D44+D45)</f>
        <v>4272776</v>
      </c>
      <c r="E46" s="72">
        <f t="shared" si="13"/>
        <v>4272776</v>
      </c>
      <c r="F46" s="72">
        <f t="shared" si="13"/>
        <v>4272776</v>
      </c>
      <c r="G46" s="72">
        <f t="shared" si="13"/>
        <v>4272776</v>
      </c>
      <c r="H46" s="72">
        <f t="shared" si="13"/>
        <v>4272776</v>
      </c>
      <c r="I46" s="72">
        <f t="shared" si="13"/>
        <v>4272776</v>
      </c>
      <c r="J46" s="72">
        <f t="shared" si="13"/>
        <v>4272776</v>
      </c>
      <c r="K46" s="72">
        <f t="shared" si="13"/>
        <v>4272776</v>
      </c>
      <c r="L46" s="72">
        <f t="shared" si="13"/>
        <v>4272776</v>
      </c>
      <c r="M46" s="72">
        <f t="shared" si="13"/>
        <v>4272776</v>
      </c>
      <c r="N46" s="72">
        <f t="shared" si="13"/>
        <v>4272770</v>
      </c>
      <c r="O46" s="72">
        <f>SUM(O41+O44+O45)</f>
        <v>51273306</v>
      </c>
      <c r="P46" s="49"/>
      <c r="Q46" s="73"/>
      <c r="R46" s="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ht="15">
      <c r="A47" s="78" t="s">
        <v>78</v>
      </c>
      <c r="B47" s="15" t="s">
        <v>79</v>
      </c>
      <c r="C47" s="18">
        <f>SUM(C37+C46)</f>
        <v>9151513</v>
      </c>
      <c r="D47" s="18">
        <f aca="true" t="shared" si="14" ref="D47:O47">SUM(D37+D46)</f>
        <v>9151513</v>
      </c>
      <c r="E47" s="18">
        <f t="shared" si="14"/>
        <v>9151513</v>
      </c>
      <c r="F47" s="18">
        <f t="shared" si="14"/>
        <v>9151513</v>
      </c>
      <c r="G47" s="18">
        <f t="shared" si="14"/>
        <v>9151513</v>
      </c>
      <c r="H47" s="18">
        <f t="shared" si="14"/>
        <v>9151513</v>
      </c>
      <c r="I47" s="18">
        <f t="shared" si="14"/>
        <v>9151513</v>
      </c>
      <c r="J47" s="18">
        <f t="shared" si="14"/>
        <v>9151513</v>
      </c>
      <c r="K47" s="18">
        <f t="shared" si="14"/>
        <v>9151513</v>
      </c>
      <c r="L47" s="18">
        <f t="shared" si="14"/>
        <v>9151513</v>
      </c>
      <c r="M47" s="18">
        <f t="shared" si="14"/>
        <v>9151513</v>
      </c>
      <c r="N47" s="18">
        <f t="shared" si="14"/>
        <v>9151491</v>
      </c>
      <c r="O47" s="18">
        <f t="shared" si="14"/>
        <v>109818134</v>
      </c>
      <c r="P47" s="49"/>
      <c r="Q47" s="50"/>
      <c r="R47" s="3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15">
      <c r="A48" s="80" t="s">
        <v>82</v>
      </c>
      <c r="B48" s="81" t="s">
        <v>81</v>
      </c>
      <c r="C48" s="82">
        <v>1116278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6">
        <f>'[1]Kiadások COFOG-onként'!T52</f>
        <v>1116278</v>
      </c>
      <c r="P48" s="49"/>
      <c r="Q48" s="50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15">
      <c r="A49" s="83" t="s">
        <v>84</v>
      </c>
      <c r="B49" s="84" t="s">
        <v>83</v>
      </c>
      <c r="C49" s="18">
        <v>1116278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8">
        <f>SUM(O48)</f>
        <v>1116278</v>
      </c>
      <c r="P49" s="49"/>
      <c r="Q49" s="64"/>
      <c r="R49" s="3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15">
      <c r="A50" s="19" t="s">
        <v>85</v>
      </c>
      <c r="B50" s="19"/>
      <c r="C50" s="18">
        <f>SUM(C47+C49)</f>
        <v>10267791</v>
      </c>
      <c r="D50" s="18">
        <f aca="true" t="shared" si="15" ref="D50:N50">SUM(D47+D49)</f>
        <v>9151513</v>
      </c>
      <c r="E50" s="18">
        <f t="shared" si="15"/>
        <v>9151513</v>
      </c>
      <c r="F50" s="18">
        <f t="shared" si="15"/>
        <v>9151513</v>
      </c>
      <c r="G50" s="18">
        <f t="shared" si="15"/>
        <v>9151513</v>
      </c>
      <c r="H50" s="18">
        <f t="shared" si="15"/>
        <v>9151513</v>
      </c>
      <c r="I50" s="18">
        <f t="shared" si="15"/>
        <v>9151513</v>
      </c>
      <c r="J50" s="18">
        <f t="shared" si="15"/>
        <v>9151513</v>
      </c>
      <c r="K50" s="18">
        <f t="shared" si="15"/>
        <v>9151513</v>
      </c>
      <c r="L50" s="18">
        <f t="shared" si="15"/>
        <v>9151513</v>
      </c>
      <c r="M50" s="18">
        <f t="shared" si="15"/>
        <v>9151513</v>
      </c>
      <c r="N50" s="18">
        <f t="shared" si="15"/>
        <v>9151491</v>
      </c>
      <c r="O50" s="8">
        <f>SUM(O47+O49)</f>
        <v>110934412</v>
      </c>
      <c r="P50" s="49"/>
      <c r="Q50" s="64"/>
      <c r="R50" s="3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5">
      <c r="A51" s="85"/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  <c r="P51" s="49"/>
      <c r="Q51" s="64"/>
      <c r="R51" s="3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5">
      <c r="A52" s="85"/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7"/>
      <c r="P52" s="49"/>
      <c r="Q52" s="64"/>
      <c r="R52" s="3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ht="15">
      <c r="A53" s="85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49"/>
      <c r="Q53" s="64"/>
      <c r="R53" s="3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ht="15">
      <c r="A54" s="85"/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49"/>
      <c r="Q54" s="64"/>
      <c r="R54" s="3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ht="15">
      <c r="A55" s="85"/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7"/>
      <c r="P55" s="49"/>
      <c r="Q55" s="64"/>
      <c r="R55" s="3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18" ht="28.5">
      <c r="A56" s="45" t="s">
        <v>0</v>
      </c>
      <c r="B56" s="46" t="s">
        <v>160</v>
      </c>
      <c r="C56" s="47" t="s">
        <v>140</v>
      </c>
      <c r="D56" s="47" t="s">
        <v>141</v>
      </c>
      <c r="E56" s="47" t="s">
        <v>142</v>
      </c>
      <c r="F56" s="47" t="s">
        <v>143</v>
      </c>
      <c r="G56" s="47" t="s">
        <v>144</v>
      </c>
      <c r="H56" s="47" t="s">
        <v>145</v>
      </c>
      <c r="I56" s="47" t="s">
        <v>146</v>
      </c>
      <c r="J56" s="47" t="s">
        <v>147</v>
      </c>
      <c r="K56" s="47" t="s">
        <v>148</v>
      </c>
      <c r="L56" s="47" t="s">
        <v>149</v>
      </c>
      <c r="M56" s="47" t="s">
        <v>150</v>
      </c>
      <c r="N56" s="47" t="s">
        <v>151</v>
      </c>
      <c r="O56" s="48" t="s">
        <v>152</v>
      </c>
      <c r="P56" s="49"/>
      <c r="Q56" s="50"/>
      <c r="R56" s="3"/>
    </row>
    <row r="57" spans="1:18" ht="15">
      <c r="A57" s="52" t="s">
        <v>88</v>
      </c>
      <c r="B57" s="76" t="s">
        <v>89</v>
      </c>
      <c r="C57" s="6">
        <v>1471435</v>
      </c>
      <c r="D57" s="6">
        <v>1471435</v>
      </c>
      <c r="E57" s="6">
        <v>1471435</v>
      </c>
      <c r="F57" s="6">
        <v>1471435</v>
      </c>
      <c r="G57" s="6">
        <v>1471435</v>
      </c>
      <c r="H57" s="6">
        <v>1471435</v>
      </c>
      <c r="I57" s="6">
        <v>1471435</v>
      </c>
      <c r="J57" s="6">
        <v>1471435</v>
      </c>
      <c r="K57" s="6">
        <v>1471435</v>
      </c>
      <c r="L57" s="6">
        <v>1471435</v>
      </c>
      <c r="M57" s="6">
        <v>1471435</v>
      </c>
      <c r="N57" s="6">
        <v>1471441</v>
      </c>
      <c r="O57" s="6">
        <f>'[1]Bevételek COFOG-onként'!J12</f>
        <v>17657226</v>
      </c>
      <c r="P57" s="49"/>
      <c r="Q57" s="49"/>
      <c r="R57" s="3"/>
    </row>
    <row r="58" spans="1:18" ht="30">
      <c r="A58" s="60" t="s">
        <v>161</v>
      </c>
      <c r="B58" s="76" t="s">
        <v>90</v>
      </c>
      <c r="C58" s="6">
        <v>664978</v>
      </c>
      <c r="D58" s="6">
        <v>664978</v>
      </c>
      <c r="E58" s="6">
        <v>664978</v>
      </c>
      <c r="F58" s="6">
        <v>664978</v>
      </c>
      <c r="G58" s="6">
        <v>664978</v>
      </c>
      <c r="H58" s="6">
        <v>664978</v>
      </c>
      <c r="I58" s="6">
        <v>664978</v>
      </c>
      <c r="J58" s="6">
        <v>664978</v>
      </c>
      <c r="K58" s="6">
        <v>664978</v>
      </c>
      <c r="L58" s="6">
        <v>664978</v>
      </c>
      <c r="M58" s="6">
        <v>664978</v>
      </c>
      <c r="N58" s="6">
        <v>664972</v>
      </c>
      <c r="O58" s="6">
        <f>'[1]Bevételek COFOG-onként'!J13</f>
        <v>7979730</v>
      </c>
      <c r="P58" s="49"/>
      <c r="Q58" s="49"/>
      <c r="R58" s="3"/>
    </row>
    <row r="59" spans="1:18" ht="15">
      <c r="A59" s="60" t="s">
        <v>125</v>
      </c>
      <c r="B59" s="76" t="s">
        <v>91</v>
      </c>
      <c r="C59" s="6">
        <v>189167</v>
      </c>
      <c r="D59" s="6">
        <v>189167</v>
      </c>
      <c r="E59" s="6">
        <v>189167</v>
      </c>
      <c r="F59" s="6">
        <v>189167</v>
      </c>
      <c r="G59" s="6">
        <v>189167</v>
      </c>
      <c r="H59" s="6">
        <v>189167</v>
      </c>
      <c r="I59" s="6">
        <v>189167</v>
      </c>
      <c r="J59" s="6">
        <v>189167</v>
      </c>
      <c r="K59" s="6">
        <v>189167</v>
      </c>
      <c r="L59" s="6">
        <v>189167</v>
      </c>
      <c r="M59" s="6">
        <v>189167</v>
      </c>
      <c r="N59" s="6">
        <v>189163</v>
      </c>
      <c r="O59" s="6">
        <f>'[1]Bevételek COFOG-onként'!J14</f>
        <v>2270000</v>
      </c>
      <c r="P59" s="49"/>
      <c r="Q59" s="49"/>
      <c r="R59" s="3"/>
    </row>
    <row r="60" spans="1:18" ht="15">
      <c r="A60" s="33" t="s">
        <v>170</v>
      </c>
      <c r="B60" s="76" t="s">
        <v>169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f>'[1]Bevételek COFOG-onként'!J15</f>
        <v>0</v>
      </c>
      <c r="P60" s="49"/>
      <c r="Q60" s="49"/>
      <c r="R60" s="3"/>
    </row>
    <row r="61" spans="1:18" ht="15">
      <c r="A61" s="33" t="s">
        <v>168</v>
      </c>
      <c r="B61" s="76" t="s">
        <v>167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f>'[1]Bevételek COFOG-onként'!J16</f>
        <v>0</v>
      </c>
      <c r="P61" s="49"/>
      <c r="Q61" s="49"/>
      <c r="R61" s="3"/>
    </row>
    <row r="62" spans="1:256" ht="15">
      <c r="A62" s="65" t="s">
        <v>162</v>
      </c>
      <c r="B62" s="77" t="s">
        <v>163</v>
      </c>
      <c r="C62" s="8">
        <f>SUM(C57:C61)</f>
        <v>2325580</v>
      </c>
      <c r="D62" s="8">
        <f aca="true" t="shared" si="16" ref="D62:N62">SUM(D57:D61)</f>
        <v>2325580</v>
      </c>
      <c r="E62" s="8">
        <f t="shared" si="16"/>
        <v>2325580</v>
      </c>
      <c r="F62" s="8">
        <f t="shared" si="16"/>
        <v>2325580</v>
      </c>
      <c r="G62" s="8">
        <f t="shared" si="16"/>
        <v>2325580</v>
      </c>
      <c r="H62" s="8">
        <f t="shared" si="16"/>
        <v>2325580</v>
      </c>
      <c r="I62" s="8">
        <f t="shared" si="16"/>
        <v>2325580</v>
      </c>
      <c r="J62" s="8">
        <f t="shared" si="16"/>
        <v>2325580</v>
      </c>
      <c r="K62" s="8">
        <f t="shared" si="16"/>
        <v>2325580</v>
      </c>
      <c r="L62" s="8">
        <f t="shared" si="16"/>
        <v>2325580</v>
      </c>
      <c r="M62" s="8">
        <f t="shared" si="16"/>
        <v>2325580</v>
      </c>
      <c r="N62" s="8">
        <f t="shared" si="16"/>
        <v>2325576</v>
      </c>
      <c r="O62" s="8">
        <f>SUM(O57:O61)</f>
        <v>27906956</v>
      </c>
      <c r="P62" s="49"/>
      <c r="Q62" s="49"/>
      <c r="R62" s="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18" ht="15">
      <c r="A63" s="60" t="s">
        <v>94</v>
      </c>
      <c r="B63" s="76" t="s">
        <v>95</v>
      </c>
      <c r="C63" s="6">
        <v>87500</v>
      </c>
      <c r="D63" s="6">
        <v>87500</v>
      </c>
      <c r="E63" s="6">
        <v>87500</v>
      </c>
      <c r="F63" s="6">
        <v>87500</v>
      </c>
      <c r="G63" s="6">
        <v>87500</v>
      </c>
      <c r="H63" s="6">
        <v>87500</v>
      </c>
      <c r="I63" s="6">
        <v>87500</v>
      </c>
      <c r="J63" s="6">
        <v>87500</v>
      </c>
      <c r="K63" s="6">
        <v>87500</v>
      </c>
      <c r="L63" s="6">
        <v>87500</v>
      </c>
      <c r="M63" s="6">
        <v>87500</v>
      </c>
      <c r="N63" s="6">
        <v>87500</v>
      </c>
      <c r="O63" s="6">
        <f>'[1]Bevételek COFOG-onként'!J21</f>
        <v>1050000</v>
      </c>
      <c r="P63" s="49"/>
      <c r="Q63" s="49"/>
      <c r="R63" s="3"/>
    </row>
    <row r="64" spans="1:18" ht="15">
      <c r="A64" s="60" t="s">
        <v>166</v>
      </c>
      <c r="B64" s="76" t="s">
        <v>97</v>
      </c>
      <c r="C64" s="6">
        <v>333333</v>
      </c>
      <c r="D64" s="6">
        <v>333333</v>
      </c>
      <c r="E64" s="6">
        <v>333333</v>
      </c>
      <c r="F64" s="6">
        <v>333333</v>
      </c>
      <c r="G64" s="6">
        <v>333333</v>
      </c>
      <c r="H64" s="6">
        <v>333333</v>
      </c>
      <c r="I64" s="6">
        <v>333333</v>
      </c>
      <c r="J64" s="6">
        <v>333333</v>
      </c>
      <c r="K64" s="6">
        <v>333333</v>
      </c>
      <c r="L64" s="6">
        <v>333333</v>
      </c>
      <c r="M64" s="6">
        <v>333333</v>
      </c>
      <c r="N64" s="6">
        <v>333337</v>
      </c>
      <c r="O64" s="6">
        <f>'[1]Bevételek COFOG-onként'!J22</f>
        <v>4000000</v>
      </c>
      <c r="P64" s="49"/>
      <c r="Q64" s="49"/>
      <c r="R64" s="3"/>
    </row>
    <row r="65" spans="1:18" ht="15">
      <c r="A65" s="60" t="s">
        <v>265</v>
      </c>
      <c r="B65" s="76" t="s">
        <v>248</v>
      </c>
      <c r="C65" s="6">
        <v>4167</v>
      </c>
      <c r="D65" s="6">
        <v>4167</v>
      </c>
      <c r="E65" s="6">
        <v>4167</v>
      </c>
      <c r="F65" s="6">
        <v>4167</v>
      </c>
      <c r="G65" s="6">
        <v>4167</v>
      </c>
      <c r="H65" s="6">
        <v>4167</v>
      </c>
      <c r="I65" s="6">
        <v>4167</v>
      </c>
      <c r="J65" s="6">
        <v>4167</v>
      </c>
      <c r="K65" s="6">
        <v>4167</v>
      </c>
      <c r="L65" s="6">
        <v>4167</v>
      </c>
      <c r="M65" s="6">
        <v>4167</v>
      </c>
      <c r="N65" s="6">
        <v>4163</v>
      </c>
      <c r="O65" s="6">
        <f>'[1]Bevételek COFOG-onként'!J25</f>
        <v>50000</v>
      </c>
      <c r="P65" s="49"/>
      <c r="Q65" s="49"/>
      <c r="R65" s="3"/>
    </row>
    <row r="66" spans="1:256" ht="15">
      <c r="A66" s="65" t="s">
        <v>98</v>
      </c>
      <c r="B66" s="77" t="s">
        <v>99</v>
      </c>
      <c r="C66" s="27">
        <f>SUM(C63:C65)</f>
        <v>425000</v>
      </c>
      <c r="D66" s="27">
        <f aca="true" t="shared" si="17" ref="D66:N66">SUM(D63:D65)</f>
        <v>425000</v>
      </c>
      <c r="E66" s="27">
        <f t="shared" si="17"/>
        <v>425000</v>
      </c>
      <c r="F66" s="27">
        <f t="shared" si="17"/>
        <v>425000</v>
      </c>
      <c r="G66" s="27">
        <f t="shared" si="17"/>
        <v>425000</v>
      </c>
      <c r="H66" s="27">
        <f t="shared" si="17"/>
        <v>425000</v>
      </c>
      <c r="I66" s="27">
        <f t="shared" si="17"/>
        <v>425000</v>
      </c>
      <c r="J66" s="27">
        <f t="shared" si="17"/>
        <v>425000</v>
      </c>
      <c r="K66" s="27">
        <f t="shared" si="17"/>
        <v>425000</v>
      </c>
      <c r="L66" s="27">
        <f t="shared" si="17"/>
        <v>425000</v>
      </c>
      <c r="M66" s="27">
        <f t="shared" si="17"/>
        <v>425000</v>
      </c>
      <c r="N66" s="27">
        <f t="shared" si="17"/>
        <v>425000</v>
      </c>
      <c r="O66" s="8">
        <f>SUM(O63:O65)</f>
        <v>5100000</v>
      </c>
      <c r="P66" s="49"/>
      <c r="Q66" s="49"/>
      <c r="R66" s="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18" ht="15">
      <c r="A67" s="66" t="s">
        <v>100</v>
      </c>
      <c r="B67" s="76" t="s">
        <v>101</v>
      </c>
      <c r="C67" s="6">
        <v>487727</v>
      </c>
      <c r="D67" s="6">
        <v>487727</v>
      </c>
      <c r="E67" s="6">
        <v>487727</v>
      </c>
      <c r="F67" s="6">
        <v>487727</v>
      </c>
      <c r="G67" s="6">
        <v>487727</v>
      </c>
      <c r="H67" s="6">
        <v>487727</v>
      </c>
      <c r="I67" s="6">
        <v>487727</v>
      </c>
      <c r="J67" s="6">
        <v>487727</v>
      </c>
      <c r="K67" s="6">
        <v>487727</v>
      </c>
      <c r="L67" s="6">
        <v>487727</v>
      </c>
      <c r="M67" s="6">
        <v>487727</v>
      </c>
      <c r="N67" s="6">
        <v>487731</v>
      </c>
      <c r="O67" s="6">
        <f>'[1]Bevételek COFOG-onként'!J28</f>
        <v>5852728</v>
      </c>
      <c r="P67" s="49"/>
      <c r="Q67" s="49"/>
      <c r="R67" s="3"/>
    </row>
    <row r="68" spans="1:18" ht="15">
      <c r="A68" s="66" t="s">
        <v>128</v>
      </c>
      <c r="B68" s="76" t="s">
        <v>133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f>'[1]Bevételek COFOG-onként'!J27</f>
        <v>0</v>
      </c>
      <c r="P68" s="49"/>
      <c r="Q68" s="49"/>
      <c r="R68" s="3"/>
    </row>
    <row r="69" spans="1:18" ht="15">
      <c r="A69" s="66" t="s">
        <v>102</v>
      </c>
      <c r="B69" s="76" t="s">
        <v>103</v>
      </c>
      <c r="C69" s="6">
        <v>50630</v>
      </c>
      <c r="D69" s="6">
        <v>50630</v>
      </c>
      <c r="E69" s="6">
        <v>50630</v>
      </c>
      <c r="F69" s="6">
        <v>50630</v>
      </c>
      <c r="G69" s="6">
        <v>50630</v>
      </c>
      <c r="H69" s="6">
        <v>50630</v>
      </c>
      <c r="I69" s="6">
        <v>50630</v>
      </c>
      <c r="J69" s="6">
        <v>50630</v>
      </c>
      <c r="K69" s="6">
        <v>50630</v>
      </c>
      <c r="L69" s="6">
        <v>50630</v>
      </c>
      <c r="M69" s="6">
        <v>50630</v>
      </c>
      <c r="N69" s="6">
        <v>50631</v>
      </c>
      <c r="O69" s="6">
        <f>'[1]Bevételek COFOG-onként'!J29</f>
        <v>607561</v>
      </c>
      <c r="P69" s="49"/>
      <c r="Q69" s="49"/>
      <c r="R69" s="3"/>
    </row>
    <row r="70" spans="1:18" ht="15">
      <c r="A70" s="66" t="s">
        <v>104</v>
      </c>
      <c r="B70" s="76" t="s">
        <v>105</v>
      </c>
      <c r="C70" s="6">
        <v>145357</v>
      </c>
      <c r="D70" s="6">
        <v>145357</v>
      </c>
      <c r="E70" s="6">
        <v>145357</v>
      </c>
      <c r="F70" s="6">
        <v>145357</v>
      </c>
      <c r="G70" s="6">
        <v>145357</v>
      </c>
      <c r="H70" s="6">
        <v>145357</v>
      </c>
      <c r="I70" s="6">
        <v>145357</v>
      </c>
      <c r="J70" s="6">
        <v>145357</v>
      </c>
      <c r="K70" s="6">
        <v>145357</v>
      </c>
      <c r="L70" s="6">
        <v>145357</v>
      </c>
      <c r="M70" s="6">
        <v>145357</v>
      </c>
      <c r="N70" s="6">
        <v>145351</v>
      </c>
      <c r="O70" s="6">
        <f>'[1]Bevételek COFOG-onként'!J30</f>
        <v>1744278</v>
      </c>
      <c r="P70" s="49"/>
      <c r="Q70" s="49"/>
      <c r="R70" s="3"/>
    </row>
    <row r="71" spans="1:18" ht="15">
      <c r="A71" s="66" t="s">
        <v>171</v>
      </c>
      <c r="B71" s="76" t="s">
        <v>106</v>
      </c>
      <c r="C71" s="6">
        <v>8333</v>
      </c>
      <c r="D71" s="6">
        <v>8333</v>
      </c>
      <c r="E71" s="6">
        <v>8333</v>
      </c>
      <c r="F71" s="6">
        <v>8333</v>
      </c>
      <c r="G71" s="6">
        <v>8333</v>
      </c>
      <c r="H71" s="6">
        <v>8333</v>
      </c>
      <c r="I71" s="6">
        <v>8333</v>
      </c>
      <c r="J71" s="6">
        <v>8333</v>
      </c>
      <c r="K71" s="6">
        <v>8333</v>
      </c>
      <c r="L71" s="6">
        <v>8333</v>
      </c>
      <c r="M71" s="6">
        <v>8333</v>
      </c>
      <c r="N71" s="6">
        <v>8337</v>
      </c>
      <c r="O71" s="6">
        <f>'[1]Bevételek COFOG-onként'!J31</f>
        <v>100000</v>
      </c>
      <c r="P71" s="49"/>
      <c r="Q71" s="49"/>
      <c r="R71" s="3"/>
    </row>
    <row r="72" spans="1:256" ht="15">
      <c r="A72" s="67" t="s">
        <v>107</v>
      </c>
      <c r="B72" s="77" t="s">
        <v>108</v>
      </c>
      <c r="C72" s="8">
        <f>SUM(C67:C71)</f>
        <v>692047</v>
      </c>
      <c r="D72" s="8">
        <f aca="true" t="shared" si="18" ref="D72:N72">SUM(D67:D71)</f>
        <v>692047</v>
      </c>
      <c r="E72" s="8">
        <f t="shared" si="18"/>
        <v>692047</v>
      </c>
      <c r="F72" s="8">
        <f t="shared" si="18"/>
        <v>692047</v>
      </c>
      <c r="G72" s="8">
        <f t="shared" si="18"/>
        <v>692047</v>
      </c>
      <c r="H72" s="8">
        <f t="shared" si="18"/>
        <v>692047</v>
      </c>
      <c r="I72" s="8">
        <f t="shared" si="18"/>
        <v>692047</v>
      </c>
      <c r="J72" s="8">
        <f t="shared" si="18"/>
        <v>692047</v>
      </c>
      <c r="K72" s="8">
        <f t="shared" si="18"/>
        <v>692047</v>
      </c>
      <c r="L72" s="8">
        <f t="shared" si="18"/>
        <v>692047</v>
      </c>
      <c r="M72" s="8">
        <f t="shared" si="18"/>
        <v>692047</v>
      </c>
      <c r="N72" s="8">
        <f t="shared" si="18"/>
        <v>692050</v>
      </c>
      <c r="O72" s="8">
        <f>SUM(O67:O71)</f>
        <v>8304567</v>
      </c>
      <c r="P72" s="49"/>
      <c r="Q72" s="49"/>
      <c r="R72" s="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5">
      <c r="A73" s="88" t="s">
        <v>109</v>
      </c>
      <c r="B73" s="78" t="s">
        <v>110</v>
      </c>
      <c r="C73" s="18">
        <f>SUM(C72,C66,C62)</f>
        <v>3442627</v>
      </c>
      <c r="D73" s="18">
        <f aca="true" t="shared" si="19" ref="D73:O73">SUM(D72,D66,D62)</f>
        <v>3442627</v>
      </c>
      <c r="E73" s="18">
        <f t="shared" si="19"/>
        <v>3442627</v>
      </c>
      <c r="F73" s="18">
        <f t="shared" si="19"/>
        <v>3442627</v>
      </c>
      <c r="G73" s="18">
        <f t="shared" si="19"/>
        <v>3442627</v>
      </c>
      <c r="H73" s="18">
        <f t="shared" si="19"/>
        <v>3442627</v>
      </c>
      <c r="I73" s="18">
        <f t="shared" si="19"/>
        <v>3442627</v>
      </c>
      <c r="J73" s="18">
        <f t="shared" si="19"/>
        <v>3442627</v>
      </c>
      <c r="K73" s="18">
        <f t="shared" si="19"/>
        <v>3442627</v>
      </c>
      <c r="L73" s="18">
        <f t="shared" si="19"/>
        <v>3442627</v>
      </c>
      <c r="M73" s="18">
        <f t="shared" si="19"/>
        <v>3442627</v>
      </c>
      <c r="N73" s="18">
        <f t="shared" si="19"/>
        <v>3442626</v>
      </c>
      <c r="O73" s="18">
        <f t="shared" si="19"/>
        <v>41311523</v>
      </c>
      <c r="P73" s="49"/>
      <c r="Q73" s="49"/>
      <c r="R73" s="3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</row>
    <row r="74" spans="1:256" ht="15">
      <c r="A74" s="89" t="s">
        <v>164</v>
      </c>
      <c r="B74" s="81" t="s">
        <v>114</v>
      </c>
      <c r="C74" s="82">
        <v>69622889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6">
        <f>'[1]Bevételek COFOG-onként'!J34</f>
        <v>69622889</v>
      </c>
      <c r="P74" s="49"/>
      <c r="Q74" s="49"/>
      <c r="R74" s="3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ht="15">
      <c r="A75" s="88" t="s">
        <v>165</v>
      </c>
      <c r="B75" s="84" t="s">
        <v>118</v>
      </c>
      <c r="C75" s="18">
        <f>SUM(C74)</f>
        <v>69622889</v>
      </c>
      <c r="D75" s="18">
        <f aca="true" t="shared" si="20" ref="D75:O75">SUM(D74)</f>
        <v>0</v>
      </c>
      <c r="E75" s="18">
        <f t="shared" si="20"/>
        <v>0</v>
      </c>
      <c r="F75" s="18">
        <f t="shared" si="20"/>
        <v>0</v>
      </c>
      <c r="G75" s="18">
        <f t="shared" si="20"/>
        <v>0</v>
      </c>
      <c r="H75" s="18">
        <f t="shared" si="20"/>
        <v>0</v>
      </c>
      <c r="I75" s="18">
        <f t="shared" si="20"/>
        <v>0</v>
      </c>
      <c r="J75" s="18">
        <f t="shared" si="20"/>
        <v>0</v>
      </c>
      <c r="K75" s="18">
        <f t="shared" si="20"/>
        <v>0</v>
      </c>
      <c r="L75" s="18">
        <f t="shared" si="20"/>
        <v>0</v>
      </c>
      <c r="M75" s="18">
        <f t="shared" si="20"/>
        <v>0</v>
      </c>
      <c r="N75" s="18">
        <f t="shared" si="20"/>
        <v>0</v>
      </c>
      <c r="O75" s="18">
        <f t="shared" si="20"/>
        <v>69622889</v>
      </c>
      <c r="P75" s="49"/>
      <c r="Q75" s="49"/>
      <c r="R75" s="3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</row>
    <row r="76" spans="1:256" ht="15">
      <c r="A76" s="19" t="s">
        <v>119</v>
      </c>
      <c r="B76" s="19"/>
      <c r="C76" s="18">
        <f>SUM(C73+C75)</f>
        <v>73065516</v>
      </c>
      <c r="D76" s="18">
        <f aca="true" t="shared" si="21" ref="D76:O76">SUM(D73+D75)</f>
        <v>3442627</v>
      </c>
      <c r="E76" s="18">
        <f t="shared" si="21"/>
        <v>3442627</v>
      </c>
      <c r="F76" s="18">
        <f t="shared" si="21"/>
        <v>3442627</v>
      </c>
      <c r="G76" s="18">
        <f t="shared" si="21"/>
        <v>3442627</v>
      </c>
      <c r="H76" s="18">
        <f t="shared" si="21"/>
        <v>3442627</v>
      </c>
      <c r="I76" s="18">
        <f t="shared" si="21"/>
        <v>3442627</v>
      </c>
      <c r="J76" s="18">
        <f t="shared" si="21"/>
        <v>3442627</v>
      </c>
      <c r="K76" s="18">
        <f t="shared" si="21"/>
        <v>3442627</v>
      </c>
      <c r="L76" s="18">
        <f t="shared" si="21"/>
        <v>3442627</v>
      </c>
      <c r="M76" s="18">
        <f t="shared" si="21"/>
        <v>3442627</v>
      </c>
      <c r="N76" s="18">
        <f t="shared" si="21"/>
        <v>3442626</v>
      </c>
      <c r="O76" s="18">
        <f t="shared" si="21"/>
        <v>110934412</v>
      </c>
      <c r="P76" s="49"/>
      <c r="Q76" s="49"/>
      <c r="R76" s="3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</row>
    <row r="77" spans="2:17" ht="1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49"/>
      <c r="Q77" s="50"/>
    </row>
    <row r="78" spans="1:17" ht="15">
      <c r="A78" s="190">
        <v>2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49"/>
      <c r="Q78" s="50"/>
    </row>
    <row r="79" spans="2:17" ht="1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49"/>
      <c r="Q79" s="50"/>
    </row>
    <row r="80" spans="2:17" ht="1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49"/>
      <c r="Q80" s="50"/>
    </row>
    <row r="81" spans="2:17" ht="1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49"/>
      <c r="Q81" s="50"/>
    </row>
    <row r="82" spans="2:17" ht="1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49"/>
      <c r="Q82" s="50"/>
    </row>
    <row r="83" spans="2:17" ht="1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49"/>
      <c r="Q83" s="50"/>
    </row>
    <row r="84" spans="2:17" ht="1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49"/>
      <c r="Q84" s="50"/>
    </row>
    <row r="85" spans="2:17" ht="1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49"/>
      <c r="Q85" s="50"/>
    </row>
    <row r="86" spans="2:17" ht="1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49"/>
      <c r="Q86" s="50"/>
    </row>
    <row r="87" spans="2:17" ht="1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49"/>
      <c r="Q87" s="50"/>
    </row>
    <row r="88" spans="2:17" ht="1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49"/>
      <c r="Q88" s="50"/>
    </row>
    <row r="89" spans="2:17" ht="1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49"/>
      <c r="Q89" s="50"/>
    </row>
  </sheetData>
  <sheetProtection/>
  <mergeCells count="4">
    <mergeCell ref="A1:O1"/>
    <mergeCell ref="A2:O2"/>
    <mergeCell ref="A3:O3"/>
    <mergeCell ref="A78:O7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46.8515625" style="32" customWidth="1"/>
    <col min="2" max="2" width="6.8515625" style="32" customWidth="1"/>
    <col min="3" max="3" width="12.140625" style="32" customWidth="1"/>
    <col min="4" max="4" width="8.7109375" style="32" customWidth="1"/>
    <col min="5" max="5" width="12.140625" style="32" customWidth="1"/>
    <col min="6" max="16384" width="9.140625" style="32" customWidth="1"/>
  </cols>
  <sheetData>
    <row r="1" spans="1:5" ht="15.75" customHeight="1">
      <c r="A1" s="169" t="s">
        <v>244</v>
      </c>
      <c r="B1" s="169"/>
      <c r="C1" s="173"/>
      <c r="D1" s="173"/>
      <c r="E1" s="173"/>
    </row>
    <row r="2" spans="1:5" ht="15.75">
      <c r="A2" s="170" t="s">
        <v>241</v>
      </c>
      <c r="B2" s="171"/>
      <c r="C2" s="173"/>
      <c r="D2" s="173"/>
      <c r="E2" s="173"/>
    </row>
    <row r="3" spans="1:5" ht="15.75">
      <c r="A3" s="174" t="s">
        <v>243</v>
      </c>
      <c r="B3" s="175"/>
      <c r="C3" s="175"/>
      <c r="D3" s="175"/>
      <c r="E3" s="175"/>
    </row>
    <row r="4" spans="1:5" ht="40.5" customHeight="1">
      <c r="A4" s="107" t="s">
        <v>0</v>
      </c>
      <c r="B4" s="5" t="s">
        <v>1</v>
      </c>
      <c r="C4" s="4" t="s">
        <v>2</v>
      </c>
      <c r="D4" s="4" t="s">
        <v>192</v>
      </c>
      <c r="E4" s="4" t="s">
        <v>191</v>
      </c>
    </row>
    <row r="5" spans="1:5" ht="15">
      <c r="A5" s="148" t="s">
        <v>3</v>
      </c>
      <c r="B5" s="148" t="s">
        <v>4</v>
      </c>
      <c r="C5" s="6">
        <f>'[1]Kiadások COFOG-onként'!T8</f>
        <v>6030000</v>
      </c>
      <c r="D5" s="7">
        <v>0</v>
      </c>
      <c r="E5" s="6">
        <v>6030000</v>
      </c>
    </row>
    <row r="6" spans="1:5" ht="15">
      <c r="A6" s="149" t="s">
        <v>5</v>
      </c>
      <c r="B6" s="150" t="s">
        <v>6</v>
      </c>
      <c r="C6" s="6">
        <f>'[1]Kiadások COFOG-onként'!T10</f>
        <v>234375</v>
      </c>
      <c r="D6" s="7">
        <v>0</v>
      </c>
      <c r="E6" s="6">
        <v>234375</v>
      </c>
    </row>
    <row r="7" spans="1:5" ht="15">
      <c r="A7" s="151" t="s">
        <v>7</v>
      </c>
      <c r="B7" s="152" t="s">
        <v>8</v>
      </c>
      <c r="C7" s="8">
        <f>SUM(C5:C6)</f>
        <v>6264375</v>
      </c>
      <c r="D7" s="7">
        <v>0</v>
      </c>
      <c r="E7" s="8">
        <v>6264375</v>
      </c>
    </row>
    <row r="8" spans="1:5" ht="15">
      <c r="A8" s="126" t="s">
        <v>9</v>
      </c>
      <c r="B8" s="150" t="s">
        <v>10</v>
      </c>
      <c r="C8" s="6">
        <f>'[1]Kiadások COFOG-onként'!T12</f>
        <v>3588000</v>
      </c>
      <c r="D8" s="7">
        <v>0</v>
      </c>
      <c r="E8" s="6">
        <v>3588000</v>
      </c>
    </row>
    <row r="9" spans="1:5" ht="25.5">
      <c r="A9" s="126" t="s">
        <v>11</v>
      </c>
      <c r="B9" s="150" t="s">
        <v>12</v>
      </c>
      <c r="C9" s="6">
        <f>'[1]Kiadások COFOG-onként'!T13</f>
        <v>690000</v>
      </c>
      <c r="D9" s="7">
        <v>0</v>
      </c>
      <c r="E9" s="6">
        <v>690000</v>
      </c>
    </row>
    <row r="10" spans="1:5" ht="15">
      <c r="A10" s="130" t="s">
        <v>13</v>
      </c>
      <c r="B10" s="152" t="s">
        <v>14</v>
      </c>
      <c r="C10" s="8">
        <f>SUM(C8:C9)</f>
        <v>4278000</v>
      </c>
      <c r="D10" s="7">
        <v>0</v>
      </c>
      <c r="E10" s="8">
        <v>4278000</v>
      </c>
    </row>
    <row r="11" spans="1:5" ht="15">
      <c r="A11" s="62" t="s">
        <v>15</v>
      </c>
      <c r="B11" s="63" t="s">
        <v>16</v>
      </c>
      <c r="C11" s="8">
        <f>SUM(C10,C7)</f>
        <v>10542375</v>
      </c>
      <c r="D11" s="7">
        <v>0</v>
      </c>
      <c r="E11" s="8">
        <v>10542375</v>
      </c>
    </row>
    <row r="12" spans="1:5" ht="28.5">
      <c r="A12" s="65" t="s">
        <v>17</v>
      </c>
      <c r="B12" s="63" t="s">
        <v>18</v>
      </c>
      <c r="C12" s="8">
        <f>'[1]Kiadások COFOG-onként'!T18</f>
        <v>1405666</v>
      </c>
      <c r="D12" s="7">
        <v>0</v>
      </c>
      <c r="E12" s="8">
        <v>1405666</v>
      </c>
    </row>
    <row r="13" spans="1:5" ht="15">
      <c r="A13" s="60" t="s">
        <v>19</v>
      </c>
      <c r="B13" s="53" t="s">
        <v>20</v>
      </c>
      <c r="C13" s="6">
        <f>'[1]Kiadások COFOG-onként'!T19</f>
        <v>0</v>
      </c>
      <c r="D13" s="7">
        <v>0</v>
      </c>
      <c r="E13" s="6">
        <v>0</v>
      </c>
    </row>
    <row r="14" spans="1:5" ht="15">
      <c r="A14" s="126" t="s">
        <v>21</v>
      </c>
      <c r="B14" s="150" t="s">
        <v>22</v>
      </c>
      <c r="C14" s="6">
        <f>'[1]Kiadások COFOG-onként'!T20</f>
        <v>3100000</v>
      </c>
      <c r="D14" s="7">
        <v>0</v>
      </c>
      <c r="E14" s="6">
        <v>3100000</v>
      </c>
    </row>
    <row r="15" spans="1:5" ht="15">
      <c r="A15" s="130" t="s">
        <v>23</v>
      </c>
      <c r="B15" s="152" t="s">
        <v>24</v>
      </c>
      <c r="C15" s="8">
        <f>SUM(C13:C14)</f>
        <v>3100000</v>
      </c>
      <c r="D15" s="7">
        <v>0</v>
      </c>
      <c r="E15" s="8">
        <v>3100000</v>
      </c>
    </row>
    <row r="16" spans="1:5" ht="15">
      <c r="A16" s="126" t="s">
        <v>25</v>
      </c>
      <c r="B16" s="150" t="s">
        <v>26</v>
      </c>
      <c r="C16" s="6">
        <f>'[1]Kiadások COFOG-onként'!T22</f>
        <v>120000</v>
      </c>
      <c r="D16" s="7">
        <v>0</v>
      </c>
      <c r="E16" s="6">
        <v>120000</v>
      </c>
    </row>
    <row r="17" spans="1:5" ht="15">
      <c r="A17" s="126" t="s">
        <v>27</v>
      </c>
      <c r="B17" s="150" t="s">
        <v>28</v>
      </c>
      <c r="C17" s="6">
        <f>'[1]Kiadások COFOG-onként'!T23</f>
        <v>250000</v>
      </c>
      <c r="D17" s="7">
        <v>0</v>
      </c>
      <c r="E17" s="6">
        <v>250000</v>
      </c>
    </row>
    <row r="18" spans="1:5" ht="15">
      <c r="A18" s="130" t="s">
        <v>29</v>
      </c>
      <c r="B18" s="152" t="s">
        <v>30</v>
      </c>
      <c r="C18" s="8">
        <f>SUM(C16:C17)</f>
        <v>370000</v>
      </c>
      <c r="D18" s="7">
        <v>0</v>
      </c>
      <c r="E18" s="8">
        <v>370000</v>
      </c>
    </row>
    <row r="19" spans="1:5" ht="15">
      <c r="A19" s="126" t="s">
        <v>31</v>
      </c>
      <c r="B19" s="150" t="s">
        <v>32</v>
      </c>
      <c r="C19" s="6">
        <f>'[1]Kiadások COFOG-onként'!T25</f>
        <v>4000000</v>
      </c>
      <c r="D19" s="7">
        <v>0</v>
      </c>
      <c r="E19" s="6">
        <v>4000000</v>
      </c>
    </row>
    <row r="20" spans="1:5" ht="15">
      <c r="A20" s="126" t="s">
        <v>33</v>
      </c>
      <c r="B20" s="150" t="s">
        <v>34</v>
      </c>
      <c r="C20" s="6">
        <f>'[1]Kiadások COFOG-onként'!T26</f>
        <v>981381</v>
      </c>
      <c r="D20" s="7">
        <v>0</v>
      </c>
      <c r="E20" s="6">
        <v>981381</v>
      </c>
    </row>
    <row r="21" spans="1:5" ht="15">
      <c r="A21" s="126" t="s">
        <v>35</v>
      </c>
      <c r="B21" s="150" t="s">
        <v>36</v>
      </c>
      <c r="C21" s="6">
        <f>'[1]Kiadások COFOG-onként'!T27</f>
        <v>3500000</v>
      </c>
      <c r="D21" s="7">
        <v>0</v>
      </c>
      <c r="E21" s="6">
        <v>3500000</v>
      </c>
    </row>
    <row r="22" spans="1:5" ht="15">
      <c r="A22" s="126" t="s">
        <v>37</v>
      </c>
      <c r="B22" s="150" t="s">
        <v>38</v>
      </c>
      <c r="C22" s="6">
        <f>'[1]Kiadások COFOG-onként'!T28</f>
        <v>140000</v>
      </c>
      <c r="D22" s="7">
        <v>0</v>
      </c>
      <c r="E22" s="6">
        <v>140000</v>
      </c>
    </row>
    <row r="23" spans="1:5" ht="15">
      <c r="A23" s="126" t="s">
        <v>39</v>
      </c>
      <c r="B23" s="150" t="s">
        <v>40</v>
      </c>
      <c r="C23" s="6">
        <f>'[1]Kiadások COFOG-onként'!T29</f>
        <v>5640000</v>
      </c>
      <c r="D23" s="7">
        <v>0</v>
      </c>
      <c r="E23" s="6">
        <v>5640000</v>
      </c>
    </row>
    <row r="24" spans="1:5" ht="15">
      <c r="A24" s="130" t="s">
        <v>41</v>
      </c>
      <c r="B24" s="152" t="s">
        <v>42</v>
      </c>
      <c r="C24" s="8">
        <f>SUM(C19:C23)</f>
        <v>14261381</v>
      </c>
      <c r="D24" s="7">
        <v>0</v>
      </c>
      <c r="E24" s="8">
        <v>14261381</v>
      </c>
    </row>
    <row r="25" spans="1:5" ht="22.5" customHeight="1">
      <c r="A25" s="126" t="s">
        <v>86</v>
      </c>
      <c r="B25" s="150" t="s">
        <v>122</v>
      </c>
      <c r="C25" s="6">
        <f>'[1]Kiadások COFOG-onként'!T31</f>
        <v>4630973</v>
      </c>
      <c r="D25" s="7">
        <v>0</v>
      </c>
      <c r="E25" s="6">
        <v>4630973</v>
      </c>
    </row>
    <row r="26" spans="1:5" ht="15">
      <c r="A26" s="65" t="s">
        <v>45</v>
      </c>
      <c r="B26" s="63" t="s">
        <v>46</v>
      </c>
      <c r="C26" s="8">
        <f>(C15+C18+C24+C25)</f>
        <v>22362354</v>
      </c>
      <c r="D26" s="7">
        <v>0</v>
      </c>
      <c r="E26" s="8">
        <v>22362354</v>
      </c>
    </row>
    <row r="27" spans="1:5" ht="15">
      <c r="A27" s="119" t="s">
        <v>47</v>
      </c>
      <c r="B27" s="150" t="s">
        <v>48</v>
      </c>
      <c r="C27" s="6">
        <f>'[1]Kiadások COFOG-onként'!T35</f>
        <v>1100000</v>
      </c>
      <c r="D27" s="7">
        <v>0</v>
      </c>
      <c r="E27" s="6">
        <v>1100000</v>
      </c>
    </row>
    <row r="28" spans="1:5" ht="15">
      <c r="A28" s="67" t="s">
        <v>49</v>
      </c>
      <c r="B28" s="63" t="s">
        <v>50</v>
      </c>
      <c r="C28" s="8">
        <f>SUM(C27)</f>
        <v>1100000</v>
      </c>
      <c r="D28" s="7">
        <v>0</v>
      </c>
      <c r="E28" s="8">
        <v>1100000</v>
      </c>
    </row>
    <row r="29" spans="1:5" s="38" customFormat="1" ht="15">
      <c r="A29" s="119" t="s">
        <v>129</v>
      </c>
      <c r="B29" s="150" t="s">
        <v>130</v>
      </c>
      <c r="C29" s="11">
        <f>'[1]Kiadások COFOG-onként'!T37</f>
        <v>0</v>
      </c>
      <c r="D29" s="7">
        <v>0</v>
      </c>
      <c r="E29" s="11">
        <v>0</v>
      </c>
    </row>
    <row r="30" spans="1:5" ht="25.5">
      <c r="A30" s="153" t="s">
        <v>51</v>
      </c>
      <c r="B30" s="150" t="s">
        <v>52</v>
      </c>
      <c r="C30" s="6">
        <f>'[1]Kiadások COFOG-onként'!T38</f>
        <v>200000</v>
      </c>
      <c r="D30" s="7">
        <v>0</v>
      </c>
      <c r="E30" s="6">
        <v>200000</v>
      </c>
    </row>
    <row r="31" spans="1:5" ht="25.5">
      <c r="A31" s="153" t="s">
        <v>53</v>
      </c>
      <c r="B31" s="150" t="s">
        <v>54</v>
      </c>
      <c r="C31" s="6">
        <f>'[1]Kiadások COFOG-onként'!T39</f>
        <v>814000</v>
      </c>
      <c r="D31" s="7">
        <v>0</v>
      </c>
      <c r="E31" s="6">
        <v>814000</v>
      </c>
    </row>
    <row r="32" spans="1:5" ht="15">
      <c r="A32" s="154" t="s">
        <v>55</v>
      </c>
      <c r="B32" s="150" t="s">
        <v>56</v>
      </c>
      <c r="C32" s="35">
        <f>'[1]Kiadások COFOG-onként'!T40</f>
        <v>22120433</v>
      </c>
      <c r="D32" s="7">
        <v>0</v>
      </c>
      <c r="E32" s="35">
        <v>22120433</v>
      </c>
    </row>
    <row r="33" spans="1:5" ht="15">
      <c r="A33" s="67" t="s">
        <v>57</v>
      </c>
      <c r="B33" s="63" t="s">
        <v>58</v>
      </c>
      <c r="C33" s="8">
        <f>SUM(C29:C32)</f>
        <v>23134433</v>
      </c>
      <c r="D33" s="7">
        <v>0</v>
      </c>
      <c r="E33" s="8">
        <v>23134433</v>
      </c>
    </row>
    <row r="34" spans="1:5" ht="15.75">
      <c r="A34" s="14" t="s">
        <v>59</v>
      </c>
      <c r="B34" s="15"/>
      <c r="C34" s="16">
        <f>SUM(C11+C12+C26+C28+C33)</f>
        <v>58544828</v>
      </c>
      <c r="D34" s="7">
        <v>0</v>
      </c>
      <c r="E34" s="16">
        <v>58544828</v>
      </c>
    </row>
    <row r="35" spans="1:5" ht="15">
      <c r="A35" s="155" t="s">
        <v>60</v>
      </c>
      <c r="B35" s="150" t="s">
        <v>61</v>
      </c>
      <c r="C35" s="6">
        <f>'[1]Kiadások COFOG-onként'!T42</f>
        <v>3000000</v>
      </c>
      <c r="D35" s="7">
        <v>0</v>
      </c>
      <c r="E35" s="6">
        <v>3000000</v>
      </c>
    </row>
    <row r="36" spans="1:5" ht="15">
      <c r="A36" s="155" t="s">
        <v>62</v>
      </c>
      <c r="B36" s="150" t="s">
        <v>63</v>
      </c>
      <c r="C36" s="6">
        <f>'[1]Kiadások COFOG-onként'!T44</f>
        <v>600000</v>
      </c>
      <c r="D36" s="7">
        <v>0</v>
      </c>
      <c r="E36" s="6">
        <v>600000</v>
      </c>
    </row>
    <row r="37" spans="1:5" ht="15">
      <c r="A37" s="120" t="s">
        <v>64</v>
      </c>
      <c r="B37" s="150" t="s">
        <v>65</v>
      </c>
      <c r="C37" s="6">
        <f>'[1]Kiadások COFOG-onként'!T45</f>
        <v>972000</v>
      </c>
      <c r="D37" s="7">
        <v>0</v>
      </c>
      <c r="E37" s="6">
        <v>972000</v>
      </c>
    </row>
    <row r="38" spans="1:5" ht="15">
      <c r="A38" s="77" t="s">
        <v>66</v>
      </c>
      <c r="B38" s="63" t="s">
        <v>67</v>
      </c>
      <c r="C38" s="8">
        <f>SUM(C35:C37)</f>
        <v>4572000</v>
      </c>
      <c r="D38" s="7">
        <v>0</v>
      </c>
      <c r="E38" s="8">
        <v>4572000</v>
      </c>
    </row>
    <row r="39" spans="1:5" ht="15">
      <c r="A39" s="119" t="s">
        <v>68</v>
      </c>
      <c r="B39" s="150" t="s">
        <v>69</v>
      </c>
      <c r="C39" s="6">
        <f>'[1]Kiadások COFOG-onként'!T47</f>
        <v>36142760</v>
      </c>
      <c r="D39" s="7">
        <v>0</v>
      </c>
      <c r="E39" s="6">
        <v>36142760</v>
      </c>
    </row>
    <row r="40" spans="1:5" ht="15">
      <c r="A40" s="119" t="s">
        <v>70</v>
      </c>
      <c r="B40" s="150" t="s">
        <v>71</v>
      </c>
      <c r="C40" s="6">
        <f>'[1]Kiadások COFOG-onként'!T48</f>
        <v>9758546</v>
      </c>
      <c r="D40" s="7">
        <v>0</v>
      </c>
      <c r="E40" s="6">
        <v>9758546</v>
      </c>
    </row>
    <row r="41" spans="1:5" ht="15">
      <c r="A41" s="67" t="s">
        <v>73</v>
      </c>
      <c r="B41" s="63" t="s">
        <v>74</v>
      </c>
      <c r="C41" s="8">
        <f>SUM(C39:C40)</f>
        <v>45901306</v>
      </c>
      <c r="D41" s="7">
        <v>0</v>
      </c>
      <c r="E41" s="8">
        <v>45901306</v>
      </c>
    </row>
    <row r="42" spans="1:5" ht="15">
      <c r="A42" s="119" t="s">
        <v>131</v>
      </c>
      <c r="B42" s="53" t="s">
        <v>127</v>
      </c>
      <c r="C42" s="6">
        <f>'[1]Kiadások COFOG-onként'!T50</f>
        <v>800000</v>
      </c>
      <c r="D42" s="7">
        <v>0</v>
      </c>
      <c r="E42" s="6">
        <v>800000</v>
      </c>
    </row>
    <row r="43" spans="1:5" ht="15">
      <c r="A43" s="67" t="s">
        <v>75</v>
      </c>
      <c r="B43" s="63" t="s">
        <v>76</v>
      </c>
      <c r="C43" s="8">
        <f>SUM(C42)</f>
        <v>800000</v>
      </c>
      <c r="D43" s="7">
        <v>0</v>
      </c>
      <c r="E43" s="8">
        <v>800000</v>
      </c>
    </row>
    <row r="44" spans="1:5" ht="15.75">
      <c r="A44" s="14" t="s">
        <v>77</v>
      </c>
      <c r="B44" s="15"/>
      <c r="C44" s="16">
        <f>SUM(C43,C41,C38)</f>
        <v>51273306</v>
      </c>
      <c r="D44" s="7">
        <v>0</v>
      </c>
      <c r="E44" s="16">
        <v>51273306</v>
      </c>
    </row>
    <row r="45" spans="1:5" ht="15.75">
      <c r="A45" s="22" t="s">
        <v>78</v>
      </c>
      <c r="B45" s="17" t="s">
        <v>79</v>
      </c>
      <c r="C45" s="18">
        <f>SUM(C34+C44)</f>
        <v>109818134</v>
      </c>
      <c r="D45" s="7">
        <v>0</v>
      </c>
      <c r="E45" s="18">
        <v>109818134</v>
      </c>
    </row>
    <row r="46" spans="1:5" ht="15">
      <c r="A46" s="119" t="s">
        <v>80</v>
      </c>
      <c r="B46" s="126" t="s">
        <v>81</v>
      </c>
      <c r="C46" s="156">
        <f>'[1]Kiadások COFOG-onként'!T52</f>
        <v>1116278</v>
      </c>
      <c r="D46" s="7">
        <v>0</v>
      </c>
      <c r="E46" s="156">
        <v>1116278</v>
      </c>
    </row>
    <row r="47" spans="1:5" s="21" customFormat="1" ht="15.75">
      <c r="A47" s="29" t="s">
        <v>84</v>
      </c>
      <c r="B47" s="30" t="s">
        <v>83</v>
      </c>
      <c r="C47" s="20">
        <f>SUM(C46)</f>
        <v>1116278</v>
      </c>
      <c r="D47" s="7">
        <v>0</v>
      </c>
      <c r="E47" s="20">
        <v>1116278</v>
      </c>
    </row>
    <row r="48" spans="1:5" ht="15.75">
      <c r="A48" s="23" t="s">
        <v>85</v>
      </c>
      <c r="B48" s="24"/>
      <c r="C48" s="18">
        <f>SUM(C34+C44+C47)</f>
        <v>110934412</v>
      </c>
      <c r="D48" s="7">
        <v>0</v>
      </c>
      <c r="E48" s="18">
        <v>110934412</v>
      </c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9.7109375" style="32" customWidth="1"/>
    <col min="2" max="2" width="6.140625" style="32" customWidth="1"/>
    <col min="3" max="3" width="11.28125" style="32" customWidth="1"/>
    <col min="4" max="4" width="7.8515625" style="32" customWidth="1"/>
    <col min="5" max="5" width="12.00390625" style="32" customWidth="1"/>
    <col min="6" max="16384" width="9.140625" style="32" customWidth="1"/>
  </cols>
  <sheetData>
    <row r="1" spans="1:3" ht="15">
      <c r="A1" s="176"/>
      <c r="B1" s="176"/>
      <c r="C1" s="176"/>
    </row>
    <row r="2" spans="1:5" ht="15.75" customHeight="1">
      <c r="A2" s="169" t="s">
        <v>250</v>
      </c>
      <c r="B2" s="169"/>
      <c r="C2" s="173"/>
      <c r="D2" s="173"/>
      <c r="E2" s="173"/>
    </row>
    <row r="3" spans="1:5" ht="15.75">
      <c r="A3" s="170" t="s">
        <v>241</v>
      </c>
      <c r="B3" s="171"/>
      <c r="C3" s="173"/>
      <c r="D3" s="173"/>
      <c r="E3" s="173"/>
    </row>
    <row r="4" spans="1:5" ht="15.75">
      <c r="A4" s="178" t="s">
        <v>245</v>
      </c>
      <c r="B4" s="179"/>
      <c r="C4" s="179"/>
      <c r="D4" s="179"/>
      <c r="E4" s="179"/>
    </row>
    <row r="5" spans="1:3" ht="15.75">
      <c r="A5" s="1"/>
      <c r="B5" s="36"/>
      <c r="C5" s="36"/>
    </row>
    <row r="6" spans="1:3" ht="15.75">
      <c r="A6" s="1"/>
      <c r="B6" s="36"/>
      <c r="C6" s="36"/>
    </row>
    <row r="7" spans="1:5" ht="51">
      <c r="A7" s="107" t="s">
        <v>0</v>
      </c>
      <c r="B7" s="5" t="s">
        <v>87</v>
      </c>
      <c r="C7" s="4" t="s">
        <v>2</v>
      </c>
      <c r="D7" s="4" t="s">
        <v>192</v>
      </c>
      <c r="E7" s="4" t="s">
        <v>191</v>
      </c>
    </row>
    <row r="8" spans="1:5" ht="15">
      <c r="A8" s="149" t="s">
        <v>88</v>
      </c>
      <c r="B8" s="120" t="s">
        <v>89</v>
      </c>
      <c r="C8" s="128">
        <f>'[1]Bevételek COFOG-onként'!J12</f>
        <v>17657226</v>
      </c>
      <c r="D8" s="158">
        <v>0</v>
      </c>
      <c r="E8" s="128">
        <v>17657226</v>
      </c>
    </row>
    <row r="9" spans="1:5" ht="15">
      <c r="A9" s="90" t="s">
        <v>124</v>
      </c>
      <c r="B9" s="120" t="s">
        <v>246</v>
      </c>
      <c r="C9" s="128">
        <f>'[1]Bevételek COFOG-onként'!J13</f>
        <v>7979730</v>
      </c>
      <c r="D9" s="158">
        <v>0</v>
      </c>
      <c r="E9" s="128">
        <v>7979730</v>
      </c>
    </row>
    <row r="10" spans="1:5" ht="15">
      <c r="A10" s="158" t="s">
        <v>125</v>
      </c>
      <c r="B10" s="120" t="s">
        <v>91</v>
      </c>
      <c r="C10" s="128">
        <f>'[1]Bevételek COFOG-onként'!J14</f>
        <v>2270000</v>
      </c>
      <c r="D10" s="158">
        <v>0</v>
      </c>
      <c r="E10" s="128">
        <v>2270000</v>
      </c>
    </row>
    <row r="11" spans="1:5" ht="15">
      <c r="A11" s="158" t="s">
        <v>170</v>
      </c>
      <c r="B11" s="120" t="s">
        <v>169</v>
      </c>
      <c r="C11" s="128">
        <f>'[1]Bevételek COFOG-onként'!J15</f>
        <v>0</v>
      </c>
      <c r="D11" s="158">
        <v>0</v>
      </c>
      <c r="E11" s="128">
        <v>0</v>
      </c>
    </row>
    <row r="12" spans="1:5" ht="15">
      <c r="A12" s="158" t="s">
        <v>168</v>
      </c>
      <c r="B12" s="120" t="s">
        <v>167</v>
      </c>
      <c r="C12" s="128">
        <f>'[1]Bevételek COFOG-onként'!J16</f>
        <v>0</v>
      </c>
      <c r="D12" s="158">
        <v>0</v>
      </c>
      <c r="E12" s="128">
        <v>0</v>
      </c>
    </row>
    <row r="13" spans="1:5" ht="15">
      <c r="A13" s="130" t="s">
        <v>92</v>
      </c>
      <c r="B13" s="109" t="s">
        <v>93</v>
      </c>
      <c r="C13" s="159">
        <f>SUM(C8:C12)</f>
        <v>27906956</v>
      </c>
      <c r="D13" s="158">
        <v>0</v>
      </c>
      <c r="E13" s="159">
        <v>27906956</v>
      </c>
    </row>
    <row r="14" spans="1:5" ht="15">
      <c r="A14" s="126" t="s">
        <v>94</v>
      </c>
      <c r="B14" s="120" t="s">
        <v>95</v>
      </c>
      <c r="C14" s="128">
        <f>'[1]Bevételek COFOG-onként'!J18+'[1]Bevételek COFOG-onként'!J19+'[1]Bevételek COFOG-onként'!J20</f>
        <v>1050000</v>
      </c>
      <c r="D14" s="158">
        <v>0</v>
      </c>
      <c r="E14" s="128">
        <v>1050000</v>
      </c>
    </row>
    <row r="15" spans="1:5" ht="15">
      <c r="A15" s="126" t="s">
        <v>96</v>
      </c>
      <c r="B15" s="120" t="s">
        <v>126</v>
      </c>
      <c r="C15" s="128">
        <f>'[1]Bevételek COFOG-onként'!J22</f>
        <v>4000000</v>
      </c>
      <c r="D15" s="158">
        <v>0</v>
      </c>
      <c r="E15" s="128">
        <v>4000000</v>
      </c>
    </row>
    <row r="16" spans="1:5" ht="15">
      <c r="A16" s="126" t="s">
        <v>247</v>
      </c>
      <c r="B16" s="120" t="s">
        <v>248</v>
      </c>
      <c r="C16" s="128">
        <f>'[1]Bevételek COFOG-onként'!J25</f>
        <v>50000</v>
      </c>
      <c r="D16" s="158">
        <v>0</v>
      </c>
      <c r="E16" s="128">
        <v>50000</v>
      </c>
    </row>
    <row r="17" spans="1:5" ht="15">
      <c r="A17" s="130" t="s">
        <v>98</v>
      </c>
      <c r="B17" s="109" t="s">
        <v>99</v>
      </c>
      <c r="C17" s="159">
        <f>SUM(C14:C16)</f>
        <v>5100000</v>
      </c>
      <c r="D17" s="158">
        <v>0</v>
      </c>
      <c r="E17" s="159">
        <v>5100000</v>
      </c>
    </row>
    <row r="18" spans="1:5" ht="15">
      <c r="A18" s="119" t="s">
        <v>100</v>
      </c>
      <c r="B18" s="120" t="s">
        <v>101</v>
      </c>
      <c r="C18" s="128">
        <f>'[1]Bevételek COFOG-onként'!J28</f>
        <v>5852728</v>
      </c>
      <c r="D18" s="158">
        <v>0</v>
      </c>
      <c r="E18" s="128">
        <v>5852728</v>
      </c>
    </row>
    <row r="19" spans="1:5" ht="15">
      <c r="A19" s="119" t="s">
        <v>132</v>
      </c>
      <c r="B19" s="120" t="s">
        <v>133</v>
      </c>
      <c r="C19" s="128">
        <f>'[1]Bevételek COFOG-onként'!J27</f>
        <v>0</v>
      </c>
      <c r="D19" s="158">
        <v>0</v>
      </c>
      <c r="E19" s="128">
        <v>0</v>
      </c>
    </row>
    <row r="20" spans="1:6" ht="15">
      <c r="A20" s="119" t="s">
        <v>102</v>
      </c>
      <c r="B20" s="120" t="s">
        <v>103</v>
      </c>
      <c r="C20" s="128">
        <f>'[1]Bevételek COFOG-onként'!J29</f>
        <v>607561</v>
      </c>
      <c r="D20" s="158">
        <v>0</v>
      </c>
      <c r="E20" s="128">
        <v>607561</v>
      </c>
      <c r="F20" s="145"/>
    </row>
    <row r="21" spans="1:5" ht="15">
      <c r="A21" s="119" t="s">
        <v>104</v>
      </c>
      <c r="B21" s="120" t="s">
        <v>105</v>
      </c>
      <c r="C21" s="128">
        <f>'[1]Bevételek COFOG-onként'!J30</f>
        <v>1744278</v>
      </c>
      <c r="D21" s="158">
        <v>0</v>
      </c>
      <c r="E21" s="128">
        <v>1744278</v>
      </c>
    </row>
    <row r="22" spans="1:5" ht="15">
      <c r="A22" s="119" t="s">
        <v>171</v>
      </c>
      <c r="B22" s="120" t="s">
        <v>106</v>
      </c>
      <c r="C22" s="128">
        <f>'[1]Bevételek COFOG-onként'!J31</f>
        <v>100000</v>
      </c>
      <c r="D22" s="158">
        <v>0</v>
      </c>
      <c r="E22" s="128">
        <v>100000</v>
      </c>
    </row>
    <row r="23" spans="1:10" ht="15">
      <c r="A23" s="108" t="s">
        <v>107</v>
      </c>
      <c r="B23" s="109" t="s">
        <v>108</v>
      </c>
      <c r="C23" s="159">
        <f>C18+C19+C20+C21+C22</f>
        <v>8304567</v>
      </c>
      <c r="D23" s="158">
        <v>0</v>
      </c>
      <c r="E23" s="159">
        <v>8304567</v>
      </c>
      <c r="J23" s="32" t="s">
        <v>249</v>
      </c>
    </row>
    <row r="24" spans="1:5" ht="15">
      <c r="A24" s="160" t="s">
        <v>109</v>
      </c>
      <c r="B24" s="122" t="s">
        <v>110</v>
      </c>
      <c r="C24" s="159">
        <f>SUM(C23,C17,C13)</f>
        <v>41311523</v>
      </c>
      <c r="D24" s="158">
        <v>0</v>
      </c>
      <c r="E24" s="159">
        <v>41311523</v>
      </c>
    </row>
    <row r="25" spans="1:5" ht="15">
      <c r="A25" s="161" t="s">
        <v>111</v>
      </c>
      <c r="B25" s="122"/>
      <c r="C25" s="159">
        <v>-17233305</v>
      </c>
      <c r="D25" s="158">
        <v>0</v>
      </c>
      <c r="E25" s="159">
        <v>-17233305</v>
      </c>
    </row>
    <row r="26" spans="1:5" ht="15">
      <c r="A26" s="161" t="s">
        <v>112</v>
      </c>
      <c r="B26" s="122"/>
      <c r="C26" s="159">
        <v>-51273306</v>
      </c>
      <c r="D26" s="158">
        <v>0</v>
      </c>
      <c r="E26" s="159">
        <v>-51273306</v>
      </c>
    </row>
    <row r="27" spans="1:5" ht="25.5">
      <c r="A27" s="126" t="s">
        <v>113</v>
      </c>
      <c r="B27" s="126" t="s">
        <v>114</v>
      </c>
      <c r="C27" s="162">
        <f>'[1]Bevételek COFOG-onként'!J34</f>
        <v>69622889</v>
      </c>
      <c r="D27" s="158">
        <v>0</v>
      </c>
      <c r="E27" s="162">
        <v>69622889</v>
      </c>
    </row>
    <row r="28" spans="1:5" ht="15">
      <c r="A28" s="130" t="s">
        <v>115</v>
      </c>
      <c r="B28" s="130" t="s">
        <v>116</v>
      </c>
      <c r="C28" s="159">
        <f>SUM(C27)</f>
        <v>69622889</v>
      </c>
      <c r="D28" s="158">
        <v>0</v>
      </c>
      <c r="E28" s="159">
        <v>69622889</v>
      </c>
    </row>
    <row r="29" spans="1:5" ht="15">
      <c r="A29" s="157" t="s">
        <v>117</v>
      </c>
      <c r="B29" s="163" t="s">
        <v>118</v>
      </c>
      <c r="C29" s="159">
        <f>SUM(C28)</f>
        <v>69622889</v>
      </c>
      <c r="D29" s="158">
        <v>0</v>
      </c>
      <c r="E29" s="159">
        <v>69622889</v>
      </c>
    </row>
    <row r="30" spans="1:5" ht="15">
      <c r="A30" s="161" t="s">
        <v>119</v>
      </c>
      <c r="B30" s="164"/>
      <c r="C30" s="159">
        <f>SUM(C24+C29)</f>
        <v>110934412</v>
      </c>
      <c r="D30" s="158">
        <v>0</v>
      </c>
      <c r="E30" s="159">
        <v>110934412</v>
      </c>
    </row>
    <row r="32" spans="1:3" ht="15">
      <c r="A32" s="176"/>
      <c r="B32" s="176"/>
      <c r="C32" s="177"/>
    </row>
  </sheetData>
  <sheetProtection/>
  <mergeCells count="5">
    <mergeCell ref="A32:C32"/>
    <mergeCell ref="A2:E2"/>
    <mergeCell ref="A3:E3"/>
    <mergeCell ref="A1:C1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5.00390625" style="39" customWidth="1"/>
    <col min="2" max="2" width="23.00390625" style="39" bestFit="1" customWidth="1"/>
    <col min="3" max="3" width="10.7109375" style="39" customWidth="1"/>
    <col min="4" max="4" width="12.8515625" style="39" customWidth="1"/>
    <col min="5" max="5" width="13.28125" style="39" customWidth="1"/>
    <col min="6" max="16384" width="9.140625" style="39" customWidth="1"/>
  </cols>
  <sheetData>
    <row r="1" spans="1:2" ht="15">
      <c r="A1" s="176"/>
      <c r="B1" s="176"/>
    </row>
    <row r="2" spans="1:6" ht="15">
      <c r="A2" s="169" t="s">
        <v>251</v>
      </c>
      <c r="B2" s="180"/>
      <c r="C2" s="135"/>
      <c r="D2" s="135"/>
      <c r="E2" s="135"/>
      <c r="F2" s="91"/>
    </row>
    <row r="3" spans="1:6" ht="15.75">
      <c r="A3" s="170" t="s">
        <v>242</v>
      </c>
      <c r="B3" s="180"/>
      <c r="C3" s="134"/>
      <c r="D3" s="134"/>
      <c r="E3" s="136"/>
      <c r="F3" s="92"/>
    </row>
    <row r="4" spans="1:5" ht="16.5">
      <c r="A4" s="181" t="s">
        <v>193</v>
      </c>
      <c r="B4" s="182"/>
      <c r="C4" s="137"/>
      <c r="D4" s="137"/>
      <c r="E4" s="137"/>
    </row>
    <row r="7" spans="1:11" ht="38.25">
      <c r="A7" s="98" t="s">
        <v>194</v>
      </c>
      <c r="B7" s="99" t="s">
        <v>195</v>
      </c>
      <c r="C7" s="138"/>
      <c r="D7" s="139"/>
      <c r="E7" s="140"/>
      <c r="K7" s="39" t="s">
        <v>196</v>
      </c>
    </row>
    <row r="8" spans="1:5" ht="15">
      <c r="A8" s="100" t="s">
        <v>197</v>
      </c>
      <c r="B8" s="101">
        <v>1</v>
      </c>
      <c r="C8" s="141"/>
      <c r="D8" s="142"/>
      <c r="E8" s="106"/>
    </row>
    <row r="9" spans="1:5" ht="15">
      <c r="A9" s="100" t="s">
        <v>198</v>
      </c>
      <c r="B9" s="101"/>
      <c r="C9" s="141"/>
      <c r="D9" s="142"/>
      <c r="E9" s="106"/>
    </row>
    <row r="10" spans="1:5" ht="15">
      <c r="A10" s="100" t="s">
        <v>199</v>
      </c>
      <c r="B10" s="101"/>
      <c r="C10" s="141"/>
      <c r="D10" s="142"/>
      <c r="E10" s="106"/>
    </row>
    <row r="11" spans="1:5" ht="15">
      <c r="A11" s="100" t="s">
        <v>200</v>
      </c>
      <c r="B11" s="101"/>
      <c r="C11" s="141"/>
      <c r="D11" s="142"/>
      <c r="E11" s="106"/>
    </row>
    <row r="12" spans="1:5" ht="15">
      <c r="A12" s="102" t="s">
        <v>201</v>
      </c>
      <c r="B12" s="103">
        <f>SUM(B8:B11)</f>
        <v>1</v>
      </c>
      <c r="C12" s="141"/>
      <c r="D12" s="142"/>
      <c r="E12" s="106"/>
    </row>
    <row r="13" spans="1:5" ht="38.25">
      <c r="A13" s="100" t="s">
        <v>202</v>
      </c>
      <c r="B13" s="101">
        <v>1</v>
      </c>
      <c r="C13" s="141"/>
      <c r="D13" s="142"/>
      <c r="E13" s="106"/>
    </row>
    <row r="14" spans="1:5" ht="15">
      <c r="A14" s="100" t="s">
        <v>203</v>
      </c>
      <c r="B14" s="101">
        <v>0</v>
      </c>
      <c r="C14" s="141"/>
      <c r="D14" s="142"/>
      <c r="E14" s="106"/>
    </row>
    <row r="15" spans="1:5" ht="15">
      <c r="A15" s="100" t="s">
        <v>204</v>
      </c>
      <c r="B15" s="101">
        <v>0</v>
      </c>
      <c r="C15" s="141"/>
      <c r="D15" s="142"/>
      <c r="E15" s="106"/>
    </row>
    <row r="16" spans="1:5" ht="15">
      <c r="A16" s="102" t="s">
        <v>205</v>
      </c>
      <c r="B16" s="103">
        <f>SUM(B13:B15)</f>
        <v>1</v>
      </c>
      <c r="C16" s="141"/>
      <c r="D16" s="142"/>
      <c r="E16" s="106"/>
    </row>
    <row r="17" spans="1:5" ht="15">
      <c r="A17" s="100" t="s">
        <v>206</v>
      </c>
      <c r="B17" s="101">
        <v>1</v>
      </c>
      <c r="C17" s="141"/>
      <c r="D17" s="142"/>
      <c r="E17" s="106"/>
    </row>
    <row r="18" spans="1:5" ht="15">
      <c r="A18" s="100" t="s">
        <v>207</v>
      </c>
      <c r="B18" s="101">
        <v>4</v>
      </c>
      <c r="C18" s="141"/>
      <c r="D18" s="142"/>
      <c r="E18" s="106"/>
    </row>
    <row r="19" spans="1:5" ht="25.5">
      <c r="A19" s="100" t="s">
        <v>208</v>
      </c>
      <c r="B19" s="101">
        <v>0</v>
      </c>
      <c r="C19" s="141"/>
      <c r="D19" s="142"/>
      <c r="E19" s="106"/>
    </row>
    <row r="20" spans="1:5" ht="15">
      <c r="A20" s="102" t="s">
        <v>209</v>
      </c>
      <c r="B20" s="103">
        <f>SUM(B17:B19)</f>
        <v>5</v>
      </c>
      <c r="C20" s="141"/>
      <c r="D20" s="142"/>
      <c r="E20" s="106"/>
    </row>
    <row r="21" spans="1:5" ht="38.25">
      <c r="A21" s="102" t="s">
        <v>210</v>
      </c>
      <c r="B21" s="46">
        <v>2</v>
      </c>
      <c r="C21" s="143"/>
      <c r="D21" s="144"/>
      <c r="E21" s="106"/>
    </row>
    <row r="22" spans="1:5" ht="38.25">
      <c r="A22" s="100" t="s">
        <v>211</v>
      </c>
      <c r="B22" s="101">
        <v>0</v>
      </c>
      <c r="C22" s="141"/>
      <c r="D22" s="142"/>
      <c r="E22" s="106"/>
    </row>
    <row r="23" spans="1:5" ht="38.25">
      <c r="A23" s="100" t="s">
        <v>212</v>
      </c>
      <c r="B23" s="101">
        <v>0</v>
      </c>
      <c r="C23" s="141"/>
      <c r="D23" s="142"/>
      <c r="E23" s="106"/>
    </row>
    <row r="24" spans="1:5" ht="25.5">
      <c r="A24" s="100" t="s">
        <v>213</v>
      </c>
      <c r="B24" s="101">
        <v>0</v>
      </c>
      <c r="C24" s="141"/>
      <c r="D24" s="142"/>
      <c r="E24" s="106"/>
    </row>
    <row r="25" spans="1:5" ht="15">
      <c r="A25" s="100" t="s">
        <v>214</v>
      </c>
      <c r="B25" s="101">
        <v>0</v>
      </c>
      <c r="C25" s="141"/>
      <c r="D25" s="142"/>
      <c r="E25" s="106"/>
    </row>
    <row r="26" spans="1:5" ht="38.25">
      <c r="A26" s="102" t="s">
        <v>215</v>
      </c>
      <c r="B26" s="103">
        <v>7</v>
      </c>
      <c r="C26" s="141"/>
      <c r="D26" s="142"/>
      <c r="E26" s="106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6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6.00390625" style="39" customWidth="1"/>
    <col min="2" max="2" width="9.421875" style="145" customWidth="1"/>
    <col min="3" max="3" width="14.421875" style="3" customWidth="1"/>
    <col min="4" max="4" width="16.7109375" style="39" hidden="1" customWidth="1"/>
    <col min="5" max="5" width="17.00390625" style="39" hidden="1" customWidth="1"/>
    <col min="6" max="6" width="13.8515625" style="39" hidden="1" customWidth="1"/>
    <col min="7" max="7" width="10.7109375" style="39" hidden="1" customWidth="1"/>
    <col min="8" max="8" width="11.57421875" style="39" hidden="1" customWidth="1"/>
    <col min="9" max="9" width="9.140625" style="39" customWidth="1"/>
    <col min="10" max="10" width="10.140625" style="39" bestFit="1" customWidth="1"/>
    <col min="11" max="16384" width="9.140625" style="39" customWidth="1"/>
  </cols>
  <sheetData>
    <row r="2" spans="1:8" ht="15.75">
      <c r="A2" s="169" t="s">
        <v>259</v>
      </c>
      <c r="B2" s="183"/>
      <c r="C2" s="183"/>
      <c r="D2" s="183"/>
      <c r="E2" s="183"/>
      <c r="F2" s="104"/>
      <c r="G2" s="114"/>
      <c r="H2" s="114"/>
    </row>
    <row r="3" spans="1:8" ht="15.75">
      <c r="A3" s="170" t="s">
        <v>242</v>
      </c>
      <c r="B3" s="183"/>
      <c r="C3" s="183"/>
      <c r="D3" s="183"/>
      <c r="E3" s="183"/>
      <c r="F3" s="145"/>
      <c r="G3" s="145"/>
      <c r="H3" s="145"/>
    </row>
    <row r="4" spans="1:8" ht="19.5">
      <c r="A4" s="184" t="s">
        <v>216</v>
      </c>
      <c r="B4" s="180"/>
      <c r="C4" s="180"/>
      <c r="D4" s="180"/>
      <c r="E4" s="180"/>
      <c r="F4" s="146"/>
      <c r="G4" s="146"/>
      <c r="H4" s="146"/>
    </row>
    <row r="5" spans="1:8" ht="19.5">
      <c r="A5" s="40"/>
      <c r="B5" s="146"/>
      <c r="C5" s="41"/>
      <c r="D5" s="146"/>
      <c r="E5" s="146"/>
      <c r="F5" s="146"/>
      <c r="G5" s="146"/>
      <c r="H5" s="146"/>
    </row>
    <row r="6" spans="1:8" ht="19.5">
      <c r="A6" s="40"/>
      <c r="B6" s="146"/>
      <c r="C6" s="41"/>
      <c r="D6" s="146"/>
      <c r="E6" s="146"/>
      <c r="F6" s="146"/>
      <c r="G6" s="146"/>
      <c r="H6" s="146"/>
    </row>
    <row r="7" ht="15">
      <c r="C7" s="37"/>
    </row>
    <row r="8" spans="1:8" ht="38.25">
      <c r="A8" s="107" t="s">
        <v>0</v>
      </c>
      <c r="B8" s="5" t="s">
        <v>1</v>
      </c>
      <c r="C8" s="4" t="s">
        <v>252</v>
      </c>
      <c r="D8" s="165" t="s">
        <v>253</v>
      </c>
      <c r="E8" s="165" t="s">
        <v>253</v>
      </c>
      <c r="F8" s="165" t="s">
        <v>253</v>
      </c>
      <c r="G8" s="165" t="s">
        <v>253</v>
      </c>
      <c r="H8" s="5" t="s">
        <v>254</v>
      </c>
    </row>
    <row r="9" spans="1:256" ht="15">
      <c r="A9" s="108" t="s">
        <v>134</v>
      </c>
      <c r="B9" s="107" t="s">
        <v>61</v>
      </c>
      <c r="C9" s="27">
        <f>SUM(C10:C11)</f>
        <v>3000000</v>
      </c>
      <c r="D9" s="166"/>
      <c r="E9" s="166"/>
      <c r="F9" s="166"/>
      <c r="G9" s="166"/>
      <c r="H9" s="16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8" ht="15">
      <c r="A10" s="119" t="s">
        <v>135</v>
      </c>
      <c r="B10" s="167" t="s">
        <v>61</v>
      </c>
      <c r="C10" s="25">
        <v>1500000</v>
      </c>
      <c r="D10" s="26"/>
      <c r="E10" s="26"/>
      <c r="F10" s="26"/>
      <c r="G10" s="26"/>
      <c r="H10" s="26"/>
    </row>
    <row r="11" spans="1:8" ht="15">
      <c r="A11" s="119" t="s">
        <v>136</v>
      </c>
      <c r="B11" s="167" t="s">
        <v>61</v>
      </c>
      <c r="C11" s="25">
        <v>1500000</v>
      </c>
      <c r="D11" s="26"/>
      <c r="E11" s="26"/>
      <c r="F11" s="26"/>
      <c r="G11" s="26"/>
      <c r="H11" s="26"/>
    </row>
    <row r="12" spans="1:256" s="32" customFormat="1" ht="15">
      <c r="A12" s="108" t="s">
        <v>62</v>
      </c>
      <c r="B12" s="107" t="s">
        <v>63</v>
      </c>
      <c r="C12" s="27">
        <v>600000</v>
      </c>
      <c r="D12" s="26"/>
      <c r="E12" s="26"/>
      <c r="F12" s="26"/>
      <c r="G12" s="26"/>
      <c r="H12" s="2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32" customFormat="1" ht="25.5">
      <c r="A13" s="119" t="s">
        <v>137</v>
      </c>
      <c r="B13" s="167" t="s">
        <v>63</v>
      </c>
      <c r="C13" s="25">
        <v>600000</v>
      </c>
      <c r="D13" s="26"/>
      <c r="E13" s="26"/>
      <c r="F13" s="26"/>
      <c r="G13" s="26"/>
      <c r="H13" s="2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32" customFormat="1" ht="15">
      <c r="A14" s="130" t="s">
        <v>64</v>
      </c>
      <c r="B14" s="107" t="s">
        <v>65</v>
      </c>
      <c r="C14" s="27">
        <v>972000</v>
      </c>
      <c r="D14" s="166"/>
      <c r="E14" s="166"/>
      <c r="F14" s="166"/>
      <c r="G14" s="166"/>
      <c r="H14" s="16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8" ht="15.75">
      <c r="A15" s="28" t="s">
        <v>66</v>
      </c>
      <c r="B15" s="42" t="s">
        <v>67</v>
      </c>
      <c r="C15" s="43">
        <f>C9+C12+C14</f>
        <v>4572000</v>
      </c>
      <c r="D15" s="26"/>
      <c r="E15" s="26"/>
      <c r="F15" s="26"/>
      <c r="G15" s="26"/>
      <c r="H15" s="26"/>
    </row>
    <row r="16" spans="1:8" ht="15">
      <c r="A16" s="119" t="s">
        <v>255</v>
      </c>
      <c r="B16" s="167" t="s">
        <v>69</v>
      </c>
      <c r="C16" s="25">
        <v>5495050</v>
      </c>
      <c r="D16" s="26"/>
      <c r="E16" s="26"/>
      <c r="F16" s="26"/>
      <c r="G16" s="26"/>
      <c r="H16" s="26"/>
    </row>
    <row r="17" spans="1:8" ht="20.25" customHeight="1">
      <c r="A17" s="119" t="s">
        <v>256</v>
      </c>
      <c r="B17" s="167" t="s">
        <v>69</v>
      </c>
      <c r="C17" s="25">
        <v>3937008</v>
      </c>
      <c r="D17" s="26"/>
      <c r="E17" s="26"/>
      <c r="F17" s="26"/>
      <c r="G17" s="26"/>
      <c r="H17" s="26"/>
    </row>
    <row r="18" spans="1:8" ht="21.75" customHeight="1">
      <c r="A18" s="119" t="s">
        <v>257</v>
      </c>
      <c r="B18" s="167" t="s">
        <v>69</v>
      </c>
      <c r="C18" s="25">
        <v>20713694</v>
      </c>
      <c r="D18" s="26"/>
      <c r="E18" s="26"/>
      <c r="F18" s="26"/>
      <c r="G18" s="26"/>
      <c r="H18" s="26"/>
    </row>
    <row r="19" spans="1:8" ht="21.75" customHeight="1">
      <c r="A19" s="119" t="s">
        <v>258</v>
      </c>
      <c r="B19" s="167" t="s">
        <v>69</v>
      </c>
      <c r="C19" s="25">
        <v>3937008</v>
      </c>
      <c r="D19" s="26"/>
      <c r="E19" s="26"/>
      <c r="F19" s="26"/>
      <c r="G19" s="26"/>
      <c r="H19" s="26"/>
    </row>
    <row r="20" spans="1:8" ht="15">
      <c r="A20" s="119" t="s">
        <v>138</v>
      </c>
      <c r="B20" s="167" t="s">
        <v>69</v>
      </c>
      <c r="C20" s="25">
        <v>2060000</v>
      </c>
      <c r="D20" s="26"/>
      <c r="E20" s="26"/>
      <c r="F20" s="26"/>
      <c r="G20" s="26"/>
      <c r="H20" s="26"/>
    </row>
    <row r="21" spans="1:8" ht="15">
      <c r="A21" s="108" t="s">
        <v>72</v>
      </c>
      <c r="B21" s="107" t="s">
        <v>71</v>
      </c>
      <c r="C21" s="27">
        <v>9758546</v>
      </c>
      <c r="D21" s="26"/>
      <c r="E21" s="26"/>
      <c r="F21" s="26"/>
      <c r="G21" s="26"/>
      <c r="H21" s="26"/>
    </row>
    <row r="22" spans="1:8" ht="15.75">
      <c r="A22" s="28" t="s">
        <v>73</v>
      </c>
      <c r="B22" s="42" t="s">
        <v>74</v>
      </c>
      <c r="C22" s="43">
        <f>SUM(C16:C21)</f>
        <v>45901306</v>
      </c>
      <c r="D22" s="26"/>
      <c r="E22" s="26"/>
      <c r="F22" s="26"/>
      <c r="G22" s="26"/>
      <c r="H22" s="26"/>
    </row>
    <row r="23" spans="4:10" ht="15">
      <c r="D23" s="26"/>
      <c r="E23" s="26"/>
      <c r="F23" s="26"/>
      <c r="G23" s="26"/>
      <c r="H23" s="26"/>
      <c r="J23" s="3"/>
    </row>
    <row r="24" spans="4:10" ht="15">
      <c r="D24" s="26"/>
      <c r="E24" s="26"/>
      <c r="F24" s="26"/>
      <c r="G24" s="26"/>
      <c r="H24" s="26"/>
      <c r="J24" s="3"/>
    </row>
    <row r="25" spans="4:8" ht="15">
      <c r="D25" s="26"/>
      <c r="E25" s="26"/>
      <c r="F25" s="26"/>
      <c r="G25" s="26"/>
      <c r="H25" s="26"/>
    </row>
    <row r="26" spans="4:256" ht="15">
      <c r="D26" s="168"/>
      <c r="E26" s="168"/>
      <c r="F26" s="168"/>
      <c r="G26" s="168"/>
      <c r="H26" s="168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</sheetData>
  <sheetProtection/>
  <mergeCells count="3"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7.140625" style="39" customWidth="1"/>
    <col min="2" max="2" width="16.421875" style="39" customWidth="1"/>
    <col min="3" max="3" width="25.7109375" style="3" customWidth="1"/>
    <col min="4" max="7" width="8.8515625" style="39" bestFit="1" customWidth="1"/>
    <col min="8" max="8" width="8.28125" style="39" bestFit="1" customWidth="1"/>
    <col min="9" max="16384" width="9.140625" style="39" customWidth="1"/>
  </cols>
  <sheetData>
    <row r="1" spans="1:3" ht="15">
      <c r="A1" s="176"/>
      <c r="B1" s="176"/>
      <c r="C1" s="176"/>
    </row>
    <row r="2" spans="1:8" ht="15">
      <c r="A2" s="169" t="s">
        <v>260</v>
      </c>
      <c r="B2" s="173"/>
      <c r="C2" s="173"/>
      <c r="D2" s="31"/>
      <c r="E2" s="31"/>
      <c r="F2" s="91"/>
      <c r="G2" s="114"/>
      <c r="H2" s="114"/>
    </row>
    <row r="3" spans="1:8" ht="15.75">
      <c r="A3" s="170" t="s">
        <v>242</v>
      </c>
      <c r="B3" s="173"/>
      <c r="C3" s="173"/>
      <c r="D3" s="31"/>
      <c r="E3" s="31"/>
      <c r="F3" s="104"/>
      <c r="G3" s="114"/>
      <c r="H3" s="114"/>
    </row>
    <row r="4" spans="1:8" ht="15">
      <c r="A4" s="185" t="s">
        <v>218</v>
      </c>
      <c r="B4" s="186"/>
      <c r="C4" s="186"/>
      <c r="D4" s="91"/>
      <c r="E4" s="91"/>
      <c r="F4" s="91"/>
      <c r="G4" s="91"/>
      <c r="H4" s="91"/>
    </row>
    <row r="5" ht="19.5">
      <c r="A5" s="2"/>
    </row>
    <row r="6" ht="15">
      <c r="C6" s="37"/>
    </row>
    <row r="7" spans="1:8" ht="39.75" customHeight="1">
      <c r="A7" s="107" t="s">
        <v>0</v>
      </c>
      <c r="B7" s="5" t="s">
        <v>1</v>
      </c>
      <c r="C7" s="4" t="s">
        <v>219</v>
      </c>
      <c r="D7" s="111"/>
      <c r="E7" s="112"/>
      <c r="F7" s="112"/>
      <c r="G7" s="112"/>
      <c r="H7" s="113"/>
    </row>
    <row r="8" spans="1:8" ht="27.75" customHeight="1">
      <c r="A8" s="108" t="s">
        <v>220</v>
      </c>
      <c r="B8" s="109" t="s">
        <v>56</v>
      </c>
      <c r="C8" s="27">
        <v>22120433</v>
      </c>
      <c r="D8" s="105"/>
      <c r="E8" s="106"/>
      <c r="F8" s="106"/>
      <c r="G8" s="106"/>
      <c r="H8" s="106"/>
    </row>
    <row r="9" spans="1:8" ht="30" customHeight="1">
      <c r="A9" s="108" t="s">
        <v>221</v>
      </c>
      <c r="B9" s="109" t="s">
        <v>56</v>
      </c>
      <c r="C9" s="27">
        <v>0</v>
      </c>
      <c r="D9" s="105"/>
      <c r="E9" s="106"/>
      <c r="F9" s="106"/>
      <c r="G9" s="106"/>
      <c r="H9" s="106"/>
    </row>
    <row r="19" ht="15">
      <c r="V19" s="110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4.421875" style="39" customWidth="1"/>
    <col min="2" max="2" width="9.57421875" style="39" customWidth="1"/>
    <col min="3" max="3" width="10.8515625" style="3" bestFit="1" customWidth="1"/>
    <col min="4" max="4" width="13.28125" style="39" customWidth="1"/>
    <col min="5" max="16384" width="9.140625" style="39" customWidth="1"/>
  </cols>
  <sheetData>
    <row r="1" spans="1:4" ht="15">
      <c r="A1" s="169" t="s">
        <v>261</v>
      </c>
      <c r="B1" s="173"/>
      <c r="C1" s="173"/>
      <c r="D1" s="91"/>
    </row>
    <row r="2" spans="1:4" ht="18.75">
      <c r="A2" s="170" t="s">
        <v>242</v>
      </c>
      <c r="B2" s="173"/>
      <c r="C2" s="173"/>
      <c r="D2" s="115"/>
    </row>
    <row r="3" spans="1:4" ht="15.75">
      <c r="A3" s="187" t="s">
        <v>222</v>
      </c>
      <c r="B3" s="187"/>
      <c r="C3" s="187"/>
      <c r="D3" s="34"/>
    </row>
    <row r="4" spans="1:3" ht="19.5">
      <c r="A4" s="116"/>
      <c r="B4" s="117"/>
      <c r="C4" s="118"/>
    </row>
    <row r="5" ht="15">
      <c r="A5" s="50"/>
    </row>
    <row r="6" ht="15">
      <c r="A6" s="50"/>
    </row>
    <row r="7" ht="15">
      <c r="A7" s="50"/>
    </row>
    <row r="8" ht="15">
      <c r="A8" s="50"/>
    </row>
    <row r="9" spans="1:3" ht="25.5">
      <c r="A9" s="9" t="s">
        <v>120</v>
      </c>
      <c r="B9" s="5" t="s">
        <v>1</v>
      </c>
      <c r="C9" s="95" t="s">
        <v>217</v>
      </c>
    </row>
    <row r="10" spans="1:3" ht="25.5">
      <c r="A10" s="119" t="s">
        <v>223</v>
      </c>
      <c r="B10" s="120" t="s">
        <v>224</v>
      </c>
      <c r="C10" s="25">
        <v>1100000</v>
      </c>
    </row>
    <row r="11" spans="1:3" s="44" customFormat="1" ht="15.75">
      <c r="A11" s="121" t="s">
        <v>49</v>
      </c>
      <c r="B11" s="122" t="s">
        <v>50</v>
      </c>
      <c r="C11" s="43">
        <f>SUM(C10:C10)</f>
        <v>1100000</v>
      </c>
    </row>
    <row r="12" spans="1:3" s="13" customFormat="1" ht="30" customHeight="1">
      <c r="A12" s="97" t="s">
        <v>225</v>
      </c>
      <c r="B12" s="90" t="s">
        <v>52</v>
      </c>
      <c r="C12" s="25">
        <v>200000</v>
      </c>
    </row>
    <row r="13" spans="1:3" ht="32.25" customHeight="1">
      <c r="A13" s="97" t="s">
        <v>226</v>
      </c>
      <c r="B13" s="26" t="s">
        <v>127</v>
      </c>
      <c r="C13" s="25">
        <v>800000</v>
      </c>
    </row>
    <row r="14" spans="1:3" s="124" customFormat="1" ht="21.75" customHeight="1">
      <c r="A14" s="123"/>
      <c r="C14" s="1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53.00390625" style="39" customWidth="1"/>
    <col min="2" max="2" width="13.28125" style="39" customWidth="1"/>
    <col min="3" max="3" width="15.28125" style="3" customWidth="1"/>
    <col min="4" max="16384" width="9.140625" style="39" customWidth="1"/>
  </cols>
  <sheetData>
    <row r="3" spans="1:4" ht="15">
      <c r="A3" s="169" t="s">
        <v>262</v>
      </c>
      <c r="B3" s="173"/>
      <c r="C3" s="173"/>
      <c r="D3" s="91"/>
    </row>
    <row r="4" spans="1:4" ht="15" customHeight="1">
      <c r="A4" s="170" t="s">
        <v>242</v>
      </c>
      <c r="B4" s="173"/>
      <c r="C4" s="173"/>
      <c r="D4" s="115"/>
    </row>
    <row r="5" spans="1:3" ht="16.5">
      <c r="A5" s="181" t="s">
        <v>227</v>
      </c>
      <c r="B5" s="188"/>
      <c r="C5" s="188"/>
    </row>
    <row r="6" spans="1:3" ht="19.5">
      <c r="A6" s="40"/>
      <c r="B6" s="93"/>
      <c r="C6" s="41"/>
    </row>
    <row r="7" spans="1:3" ht="19.5">
      <c r="A7" s="40"/>
      <c r="B7" s="93"/>
      <c r="C7" s="41"/>
    </row>
    <row r="8" spans="1:3" ht="19.5">
      <c r="A8" s="40"/>
      <c r="B8" s="93"/>
      <c r="C8" s="41"/>
    </row>
    <row r="9" ht="15">
      <c r="A9" s="50"/>
    </row>
    <row r="10" ht="15">
      <c r="A10" s="50"/>
    </row>
    <row r="11" spans="1:3" ht="15">
      <c r="A11" s="50"/>
      <c r="C11" s="37"/>
    </row>
    <row r="12" spans="1:3" ht="15">
      <c r="A12" s="9" t="s">
        <v>120</v>
      </c>
      <c r="B12" s="5" t="s">
        <v>1</v>
      </c>
      <c r="C12" s="95" t="s">
        <v>217</v>
      </c>
    </row>
    <row r="13" spans="1:3" ht="15">
      <c r="A13" s="12" t="s">
        <v>228</v>
      </c>
      <c r="B13" s="126" t="s">
        <v>52</v>
      </c>
      <c r="C13" s="127">
        <v>0</v>
      </c>
    </row>
    <row r="14" spans="1:3" ht="15">
      <c r="A14" s="119" t="s">
        <v>229</v>
      </c>
      <c r="B14" s="120" t="s">
        <v>52</v>
      </c>
      <c r="C14" s="128">
        <v>0</v>
      </c>
    </row>
    <row r="15" spans="1:3" ht="15">
      <c r="A15" s="119" t="s">
        <v>230</v>
      </c>
      <c r="B15" s="120" t="s">
        <v>52</v>
      </c>
      <c r="C15" s="128">
        <v>200000</v>
      </c>
    </row>
    <row r="16" spans="1:3" ht="15">
      <c r="A16" s="129" t="s">
        <v>51</v>
      </c>
      <c r="B16" s="109" t="s">
        <v>52</v>
      </c>
      <c r="C16" s="27">
        <f>SUM(C13:C15)</f>
        <v>200000</v>
      </c>
    </row>
    <row r="17" spans="1:3" ht="15">
      <c r="A17" s="119" t="s">
        <v>231</v>
      </c>
      <c r="B17" s="126" t="s">
        <v>56</v>
      </c>
      <c r="C17" s="25">
        <v>814000</v>
      </c>
    </row>
    <row r="18" spans="1:3" ht="15">
      <c r="A18" s="108" t="s">
        <v>232</v>
      </c>
      <c r="B18" s="109" t="s">
        <v>56</v>
      </c>
      <c r="C18" s="27">
        <f>SUM(C17:C17)</f>
        <v>814000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55.00390625" style="39" customWidth="1"/>
    <col min="2" max="2" width="12.57421875" style="39" customWidth="1"/>
    <col min="3" max="3" width="19.140625" style="3" customWidth="1"/>
    <col min="4" max="16384" width="9.140625" style="39" customWidth="1"/>
  </cols>
  <sheetData>
    <row r="1" spans="1:3" ht="15">
      <c r="A1" s="176"/>
      <c r="B1" s="176"/>
      <c r="C1" s="176"/>
    </row>
    <row r="2" spans="1:4" ht="15">
      <c r="A2" s="169" t="s">
        <v>263</v>
      </c>
      <c r="B2" s="173"/>
      <c r="C2" s="173"/>
      <c r="D2" s="91"/>
    </row>
    <row r="3" spans="1:3" ht="15.75">
      <c r="A3" s="170" t="s">
        <v>242</v>
      </c>
      <c r="B3" s="173"/>
      <c r="C3" s="173"/>
    </row>
    <row r="4" spans="1:3" ht="16.5">
      <c r="A4" s="181" t="s">
        <v>233</v>
      </c>
      <c r="B4" s="188"/>
      <c r="C4" s="188"/>
    </row>
    <row r="8" ht="15">
      <c r="C8" s="37"/>
    </row>
    <row r="9" spans="1:3" ht="15">
      <c r="A9" s="9" t="s">
        <v>120</v>
      </c>
      <c r="B9" s="5" t="s">
        <v>1</v>
      </c>
      <c r="C9" s="95" t="s">
        <v>217</v>
      </c>
    </row>
    <row r="10" spans="1:3" ht="15">
      <c r="A10" s="126" t="s">
        <v>234</v>
      </c>
      <c r="B10" s="126" t="s">
        <v>264</v>
      </c>
      <c r="C10" s="25">
        <v>200000</v>
      </c>
    </row>
    <row r="11" spans="1:3" ht="15">
      <c r="A11" s="126" t="s">
        <v>235</v>
      </c>
      <c r="B11" s="126" t="s">
        <v>95</v>
      </c>
      <c r="C11" s="25">
        <v>800000</v>
      </c>
    </row>
    <row r="12" spans="1:3" ht="15">
      <c r="A12" s="126" t="s">
        <v>236</v>
      </c>
      <c r="B12" s="126" t="s">
        <v>95</v>
      </c>
      <c r="C12" s="25">
        <v>50000</v>
      </c>
    </row>
    <row r="13" spans="1:3" ht="15">
      <c r="A13" s="130" t="s">
        <v>94</v>
      </c>
      <c r="B13" s="109" t="s">
        <v>95</v>
      </c>
      <c r="C13" s="27">
        <f>SUM(C10:C12)</f>
        <v>1050000</v>
      </c>
    </row>
    <row r="14" spans="1:3" ht="15">
      <c r="A14" s="126" t="s">
        <v>96</v>
      </c>
      <c r="B14" s="120" t="s">
        <v>97</v>
      </c>
      <c r="C14" s="25">
        <v>4000000</v>
      </c>
    </row>
    <row r="15" spans="1:256" ht="25.5">
      <c r="A15" s="131" t="s">
        <v>237</v>
      </c>
      <c r="B15" s="131" t="s">
        <v>97</v>
      </c>
      <c r="C15" s="132">
        <v>4000000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spans="1:3" ht="15">
      <c r="A16" s="130" t="s">
        <v>238</v>
      </c>
      <c r="B16" s="109" t="s">
        <v>239</v>
      </c>
      <c r="C16" s="27">
        <v>4000000</v>
      </c>
    </row>
    <row r="17" spans="1:3" ht="15">
      <c r="A17" s="26" t="s">
        <v>265</v>
      </c>
      <c r="B17" s="26" t="s">
        <v>248</v>
      </c>
      <c r="C17" s="25">
        <v>50000</v>
      </c>
    </row>
    <row r="18" spans="1:3" ht="15">
      <c r="A18" s="166" t="s">
        <v>267</v>
      </c>
      <c r="B18" s="166" t="s">
        <v>99</v>
      </c>
      <c r="C18" s="27">
        <f>(C13+C16+C17)</f>
        <v>5100000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2023-02-20T12:18:14Z</cp:lastPrinted>
  <dcterms:created xsi:type="dcterms:W3CDTF">2020-02-10T09:18:04Z</dcterms:created>
  <dcterms:modified xsi:type="dcterms:W3CDTF">2023-02-27T10:08:09Z</dcterms:modified>
  <cp:category/>
  <cp:version/>
  <cp:contentType/>
  <cp:contentStatus/>
</cp:coreProperties>
</file>