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45" firstSheet="2" activeTab="6"/>
  </bookViews>
  <sheets>
    <sheet name="1.Kiemelt ei. rovatonként" sheetId="1" r:id="rId1"/>
    <sheet name="Kiadások rovatonkénti bontásban" sheetId="2" r:id="rId2"/>
    <sheet name="Bevételek rovatonként" sheetId="3" r:id="rId3"/>
    <sheet name="Beruházások, felújítások" sheetId="4" r:id="rId4"/>
    <sheet name="Tartalék" sheetId="5" r:id="rId5"/>
    <sheet name="Felhasználási ütemterv" sheetId="6" r:id="rId6"/>
    <sheet name="Munka1" sheetId="7" r:id="rId7"/>
  </sheets>
  <definedNames/>
  <calcPr fullCalcOnLoad="1"/>
</workbook>
</file>

<file path=xl/sharedStrings.xml><?xml version="1.0" encoding="utf-8"?>
<sst xmlns="http://schemas.openxmlformats.org/spreadsheetml/2006/main" count="393" uniqueCount="233">
  <si>
    <t>Rovat megnevezése</t>
  </si>
  <si>
    <t>Rovat-szám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</si>
  <si>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</si>
  <si>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</si>
  <si>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</si>
  <si>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</si>
  <si>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</si>
  <si>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</si>
  <si>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</si>
  <si>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</si>
  <si>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</si>
  <si>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</si>
  <si>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</si>
  <si>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</si>
  <si>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</si>
  <si>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</si>
  <si>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</si>
  <si>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</si>
  <si>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</si>
  <si>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</si>
  <si>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</si>
  <si>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</si>
  <si>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</si>
  <si>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</si>
  <si>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</si>
  <si>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</si>
  <si>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</si>
  <si>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</si>
  <si>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</si>
  <si>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</si>
  <si>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</si>
  <si>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</si>
  <si>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</si>
  <si>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</si>
  <si>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</si>
  <si>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</si>
  <si>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</si>
  <si>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</si>
  <si>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</si>
  <si>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</si>
  <si>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>Szolgáltatási kiadások</t>
  </si>
  <si>
    <t>K33</t>
  </si>
  <si>
    <t>K352</t>
  </si>
  <si>
    <t>K35</t>
  </si>
  <si>
    <t xml:space="preserve">Dologi kiadások </t>
  </si>
  <si>
    <t>K3</t>
  </si>
  <si>
    <t>Települési támogatások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</si>
  <si>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</si>
  <si>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</si>
  <si>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</si>
  <si>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</si>
  <si>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</si>
  <si>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</si>
  <si>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</si>
  <si>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</si>
  <si>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</si>
  <si>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</si>
  <si>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</si>
  <si>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</si>
  <si>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</si>
  <si>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 beszerzés, létesítés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</si>
  <si>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</si>
  <si>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</si>
  <si>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</si>
  <si>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</si>
  <si>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</si>
  <si>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</si>
  <si>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</si>
  <si>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Felújítások előzetesen felsz. Áfa</t>
  </si>
  <si>
    <t>K74</t>
  </si>
  <si>
    <t>Felújítási célú előzetesen felszámított általános forgalmi adó</t>
  </si>
  <si>
    <t xml:space="preserve">Felújítások </t>
  </si>
  <si>
    <t>K7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</si>
  <si>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</si>
  <si>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</si>
  <si>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</si>
  <si>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</si>
  <si>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</si>
  <si>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mgelőlegezések visszafizetése</t>
  </si>
  <si>
    <t>K914</t>
  </si>
  <si>
    <t>Államháztartáson belüli megelőlegezések visszafizetése</t>
  </si>
  <si>
    <t>K9</t>
  </si>
  <si>
    <t xml:space="preserve">Finanszírozási kiadások </t>
  </si>
  <si>
    <t>KIADÁSOK ÖSSZESEN (K1-9)</t>
  </si>
  <si>
    <t>Működési kiadások előzetesen felszámított általános forgalmia adója</t>
  </si>
  <si>
    <t>Rovat-
szám</t>
  </si>
  <si>
    <t>Helyi önkormányzatok működésének általános támogatása</t>
  </si>
  <si>
    <t>B111</t>
  </si>
  <si>
    <t>B113</t>
  </si>
  <si>
    <t>B114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</si>
  <si>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</si>
  <si>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</si>
  <si>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</si>
  <si>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</si>
  <si>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</si>
  <si>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</si>
  <si>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</si>
  <si>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</si>
  <si>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</si>
  <si>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</si>
  <si>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</si>
  <si>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</si>
  <si>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</si>
  <si>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</si>
  <si>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</si>
  <si>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</si>
  <si>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>B407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</si>
  <si>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</si>
  <si>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</si>
  <si>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</si>
  <si>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</si>
  <si>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</si>
  <si>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</si>
  <si>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</si>
  <si>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</si>
  <si>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</si>
  <si>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</si>
  <si>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</si>
  <si>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</si>
  <si>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BEVÉTELEK ÖSSZESEN (B1-8)</t>
  </si>
  <si>
    <t>Szakmai anyag</t>
  </si>
  <si>
    <t>K351</t>
  </si>
  <si>
    <t>Fizetendő áfa</t>
  </si>
  <si>
    <t>Települési önkormányzatok kulturális feladatainak támogatása</t>
  </si>
  <si>
    <t>B3511</t>
  </si>
  <si>
    <t>K89</t>
  </si>
  <si>
    <t>Közvetített szolgáltatás</t>
  </si>
  <si>
    <t xml:space="preserve">Egyéb elvonások és befizetések </t>
  </si>
  <si>
    <t>K502</t>
  </si>
  <si>
    <t xml:space="preserve">Felhalmozási c. támoatás áh. Kívülre </t>
  </si>
  <si>
    <t xml:space="preserve">Közvetített szolgáltatások </t>
  </si>
  <si>
    <t>B403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</si>
  <si>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</si>
  <si>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</si>
  <si>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</si>
  <si>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Soproni Vízmű Zrt. Saját rezsis beruházása szvcs., vízközmű hálózat számára egyéb gép beszerzése</t>
  </si>
  <si>
    <t xml:space="preserve">Szvcs saját rezsis felújítás 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</si>
  <si>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</si>
  <si>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</si>
  <si>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</si>
  <si>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</si>
  <si>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</si>
  <si>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</si>
  <si>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</si>
  <si>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</si>
  <si>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</si>
  <si>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</si>
  <si>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</si>
  <si>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</si>
  <si>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</si>
  <si>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</si>
  <si>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 xml:space="preserve">Egyéb üzemelétetési anyagok </t>
  </si>
  <si>
    <t xml:space="preserve">Szolgáltatási kiadások </t>
  </si>
  <si>
    <t>Működési célú előzetesen felszámított általános forgalmi adó</t>
  </si>
  <si>
    <t xml:space="preserve">Különféle befizetések és egyéb dologi kiadások </t>
  </si>
  <si>
    <t>Egyéb nem intézményi ellátások</t>
  </si>
  <si>
    <t>Elvonások és befizetések</t>
  </si>
  <si>
    <t>Egyéb felhalmozás c. támogatások áh. Kívülre</t>
  </si>
  <si>
    <t>Rovat
száma</t>
  </si>
  <si>
    <t>Települési önkormányzatok szociális és gyermekjóléti  feladatainak támogatása</t>
  </si>
  <si>
    <t xml:space="preserve">Önkormányzatok működési támogatásai </t>
  </si>
  <si>
    <t>B11</t>
  </si>
  <si>
    <t>Előző évi kv.maradvány igénybevétele</t>
  </si>
  <si>
    <t>Finanszírozási bevételek</t>
  </si>
  <si>
    <t>Értékesítési és forgalmi adók (HIPA)</t>
  </si>
  <si>
    <t>B116</t>
  </si>
  <si>
    <t>Elszámolásból származó bevételek</t>
  </si>
  <si>
    <t>Völcsej Község Önkormányzat  2022. évi költségvetésének mérlege</t>
  </si>
  <si>
    <t>B115</t>
  </si>
  <si>
    <t>B1111</t>
  </si>
  <si>
    <t>B11311</t>
  </si>
  <si>
    <t>B1141</t>
  </si>
  <si>
    <t>Működési célú költségvetési tám.és kieg. Támogatások</t>
  </si>
  <si>
    <t>Áfa visszatérítése</t>
  </si>
  <si>
    <t>MFP Önkormányzati tulajdonban lévő ingatlanok fejlesztése Fő u. 57. (saját ktg)</t>
  </si>
  <si>
    <t>BM Önkormányzati feladatellátást segítő tám., Belterületi utak felújítása (Hrsz.: 181; 324)</t>
  </si>
  <si>
    <t>VP külterületi helyi közutak fejlesztése (Hrsz.: 04; 08/1; 018) pályázati önerő</t>
  </si>
  <si>
    <t>K5121</t>
  </si>
  <si>
    <t>Az egységes rovatrend szerint a kiemelt kiadási és bevételi jogcímek (forint)</t>
  </si>
  <si>
    <t>Rovat</t>
  </si>
  <si>
    <t>Eredeti ei</t>
  </si>
  <si>
    <t>K1. Személyi juttatások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</si>
  <si>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</si>
  <si>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</si>
  <si>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</si>
  <si>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</si>
  <si>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</si>
  <si>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</si>
  <si>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</si>
  <si>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</si>
  <si>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B3. Közhatalmi bevételek</t>
  </si>
  <si>
    <t>B4. Működési bevételek</t>
  </si>
  <si>
    <t>B1-7. Költségvetési bevételek</t>
  </si>
  <si>
    <t>B8. Finanszírozási bevételek</t>
  </si>
  <si>
    <t>Völcsej Község Önkormányzatának  2022. évi költségvetése</t>
  </si>
  <si>
    <t>Beruházások, Felújítások (forint)</t>
  </si>
  <si>
    <t>Eredeti ei.</t>
  </si>
  <si>
    <t>Kiadások  (forint)</t>
  </si>
  <si>
    <t>Bevételek  (forint)</t>
  </si>
  <si>
    <t>Általános- és céltartalékok (forint)</t>
  </si>
  <si>
    <t>Eredeti előirányzat</t>
  </si>
  <si>
    <t>Módosított ei. 2022.06.30.</t>
  </si>
  <si>
    <t>Normatív jutalmak</t>
  </si>
  <si>
    <t>K1102</t>
  </si>
  <si>
    <t>Egyéb dologi kiadások</t>
  </si>
  <si>
    <t>K355</t>
  </si>
  <si>
    <t>Különféle befizetések és egyéb dologi kiadások</t>
  </si>
  <si>
    <t>K513</t>
  </si>
  <si>
    <t>Egyéb felhalmozási célú támogatások bevételei áh. belülről</t>
  </si>
  <si>
    <t>B25</t>
  </si>
  <si>
    <t>Felhalmozási célú támogatások áh.belülről</t>
  </si>
  <si>
    <t xml:space="preserve">B2 </t>
  </si>
  <si>
    <t>Egyéb közhatalmi bevételek</t>
  </si>
  <si>
    <t>B36</t>
  </si>
  <si>
    <t>Emléktábla Tűzoltó szertárra</t>
  </si>
  <si>
    <t>MFP Kommunális eszköz beszerzés</t>
  </si>
  <si>
    <t>Tartalékok</t>
  </si>
  <si>
    <t>B1. Működési célú támogatások áh. belülről</t>
  </si>
  <si>
    <t>B2. Felhalmozási célú támogatások áh. belülről</t>
  </si>
  <si>
    <t>Egyéb működési célú támogatások áh belülre</t>
  </si>
  <si>
    <t>Egyéb működési célú támogatások áh kívülre</t>
  </si>
  <si>
    <t>Települési önk. szoc.és gyermekj. Támogatása</t>
  </si>
  <si>
    <t>B2</t>
  </si>
  <si>
    <t>1.melléklet a 13/2022.(IX.22.) önkormányzati rendelethez</t>
  </si>
  <si>
    <t>2.melléklet a 13/2022.(IX.22.) önkormányzati rendelethez</t>
  </si>
  <si>
    <t>3.melléklet a 13/2022.(IX.22.) önkormányzati rendelethez</t>
  </si>
  <si>
    <t>4.melléklet a 13/2022.(IX.22.) önkormányzati rendelethez</t>
  </si>
  <si>
    <t>5. melléklet a 13/2022.(IX.22.) önkormányzati rendelethez</t>
  </si>
  <si>
    <t>6.melléklet a 13/2022.(IX.22.) önkormányzati rendelethez</t>
  </si>
  <si>
    <t>Kötelező feladatok</t>
  </si>
  <si>
    <t>Önként vállalt feladatok</t>
  </si>
  <si>
    <t>K2. Munkaadókat terh. Jár. és szociális hj adó</t>
  </si>
  <si>
    <t>Beruházási célú előzetesen felszámított áfa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</si>
</sst>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0"/>
      <name val="Arial CE"/>
      <family val="0"/>
    </font>
    <font>
      <i/>
      <u val="single"/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6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66" fontId="7" fillId="33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3" fontId="60" fillId="0" borderId="10" xfId="0" applyNumberFormat="1" applyFont="1" applyBorder="1" applyAlignment="1">
      <alignment/>
    </xf>
    <xf numFmtId="3" fontId="61" fillId="0" borderId="10" xfId="0" applyNumberFormat="1" applyFont="1" applyBorder="1" applyAlignment="1">
      <alignment/>
    </xf>
    <xf numFmtId="0" fontId="6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60" fillId="0" borderId="0" xfId="0" applyNumberFormat="1" applyFont="1" applyAlignment="1">
      <alignment horizontal="right"/>
    </xf>
    <xf numFmtId="0" fontId="62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6" fontId="6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166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66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5" fillId="33" borderId="10" xfId="0" applyFont="1" applyFill="1" applyBorder="1" applyAlignment="1">
      <alignment/>
    </xf>
    <xf numFmtId="166" fontId="15" fillId="33" borderId="10" xfId="0" applyNumberFormat="1" applyFont="1" applyFill="1" applyBorder="1" applyAlignment="1">
      <alignment vertical="center"/>
    </xf>
    <xf numFmtId="3" fontId="15" fillId="33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65" fillId="33" borderId="0" xfId="0" applyFont="1" applyFill="1" applyAlignment="1">
      <alignment/>
    </xf>
    <xf numFmtId="167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61" fillId="33" borderId="0" xfId="0" applyFont="1" applyFill="1" applyAlignment="1">
      <alignment/>
    </xf>
    <xf numFmtId="0" fontId="14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6" fillId="0" borderId="10" xfId="0" applyFont="1" applyBorder="1" applyAlignment="1">
      <alignment wrapText="1"/>
    </xf>
    <xf numFmtId="0" fontId="6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2" fillId="33" borderId="0" xfId="52" applyFill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0" fillId="0" borderId="0" xfId="0" applyFont="1" applyAlignment="1">
      <alignment/>
    </xf>
    <xf numFmtId="3" fontId="17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68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6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8" fillId="0" borderId="10" xfId="0" applyNumberFormat="1" applyFont="1" applyBorder="1" applyAlignment="1">
      <alignment/>
    </xf>
    <xf numFmtId="3" fontId="66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166" fontId="4" fillId="33" borderId="10" xfId="0" applyNumberFormat="1" applyFont="1" applyFill="1" applyBorder="1" applyAlignment="1">
      <alignment vertical="center"/>
    </xf>
    <xf numFmtId="3" fontId="19" fillId="33" borderId="10" xfId="0" applyNumberFormat="1" applyFont="1" applyFill="1" applyBorder="1" applyAlignment="1">
      <alignment/>
    </xf>
    <xf numFmtId="3" fontId="69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3" fontId="11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6" fillId="0" borderId="0" xfId="0" applyFont="1" applyAlignment="1">
      <alignment/>
    </xf>
    <xf numFmtId="3" fontId="66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3" fontId="66" fillId="0" borderId="0" xfId="0" applyNumberFormat="1" applyFont="1" applyAlignment="1">
      <alignment horizontal="right"/>
    </xf>
    <xf numFmtId="0" fontId="68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11" fillId="33" borderId="10" xfId="0" applyFont="1" applyFill="1" applyBorder="1" applyAlignment="1">
      <alignment horizontal="left" vertical="center" wrapText="1"/>
    </xf>
    <xf numFmtId="3" fontId="66" fillId="0" borderId="0" xfId="0" applyNumberFormat="1" applyFont="1" applyAlignment="1">
      <alignment horizontal="center" wrapText="1"/>
    </xf>
    <xf numFmtId="3" fontId="68" fillId="33" borderId="10" xfId="0" applyNumberFormat="1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33" borderId="0" xfId="0" applyFont="1" applyFill="1" applyBorder="1" applyAlignment="1">
      <alignment/>
    </xf>
    <xf numFmtId="0" fontId="68" fillId="0" borderId="0" xfId="0" applyFont="1" applyAlignment="1">
      <alignment horizontal="center"/>
    </xf>
    <xf numFmtId="0" fontId="62" fillId="0" borderId="0" xfId="0" applyFont="1" applyAlignment="1">
      <alignment/>
    </xf>
    <xf numFmtId="0" fontId="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0" fillId="0" borderId="11" xfId="0" applyBorder="1" applyAlignment="1">
      <alignment/>
    </xf>
    <xf numFmtId="3" fontId="6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12" fontId="60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42.7109375" style="37" customWidth="1"/>
    <col min="2" max="2" width="11.28125" style="2" bestFit="1" customWidth="1"/>
    <col min="3" max="3" width="11.8515625" style="37" bestFit="1" customWidth="1"/>
    <col min="4" max="4" width="9.7109375" style="37" customWidth="1"/>
    <col min="5" max="5" width="11.28125" style="37" bestFit="1" customWidth="1"/>
    <col min="6" max="7" width="9.140625" style="37" customWidth="1"/>
    <col min="8" max="8" width="10.140625" style="37" bestFit="1" customWidth="1"/>
    <col min="9" max="16384" width="9.140625" style="37" customWidth="1"/>
  </cols>
  <sheetData>
    <row r="2" spans="1:5" ht="15">
      <c r="A2" s="129"/>
      <c r="B2" s="130"/>
      <c r="C2" s="129"/>
      <c r="D2" s="129"/>
      <c r="E2" s="129"/>
    </row>
    <row r="3" spans="1:5" ht="15">
      <c r="A3" s="144" t="s">
        <v>223</v>
      </c>
      <c r="B3" s="144"/>
      <c r="C3" s="145"/>
      <c r="D3" s="145"/>
      <c r="E3" s="145"/>
    </row>
    <row r="4" spans="1:5" ht="15">
      <c r="A4" s="146" t="s">
        <v>194</v>
      </c>
      <c r="B4" s="147"/>
      <c r="C4" s="145"/>
      <c r="D4" s="145"/>
      <c r="E4" s="145"/>
    </row>
    <row r="5" spans="1:5" ht="33.75" customHeight="1">
      <c r="A5" s="148" t="s">
        <v>178</v>
      </c>
      <c r="B5" s="147"/>
      <c r="C5" s="145"/>
      <c r="D5" s="145"/>
      <c r="E5" s="145"/>
    </row>
    <row r="6" spans="1:5" ht="15">
      <c r="A6" s="129"/>
      <c r="B6" s="130"/>
      <c r="C6" s="129"/>
      <c r="D6" s="129"/>
      <c r="E6" s="129"/>
    </row>
    <row r="7" spans="1:5" ht="15">
      <c r="A7" s="129"/>
      <c r="B7" s="130"/>
      <c r="C7" s="129"/>
      <c r="D7" s="129"/>
      <c r="E7" s="129"/>
    </row>
    <row r="8" spans="1:5" ht="15">
      <c r="A8" s="129"/>
      <c r="B8" s="130"/>
      <c r="C8" s="129"/>
      <c r="D8" s="129"/>
      <c r="E8" s="129"/>
    </row>
    <row r="9" spans="1:5" ht="15">
      <c r="A9" s="129"/>
      <c r="B9" s="132"/>
      <c r="C9" s="129"/>
      <c r="D9" s="129"/>
      <c r="E9" s="129"/>
    </row>
    <row r="10" spans="1:5" ht="38.25">
      <c r="A10" s="133" t="s">
        <v>179</v>
      </c>
      <c r="B10" s="110" t="s">
        <v>180</v>
      </c>
      <c r="C10" s="108" t="s">
        <v>201</v>
      </c>
      <c r="D10" s="108" t="s">
        <v>230</v>
      </c>
      <c r="E10" s="108" t="s">
        <v>229</v>
      </c>
    </row>
    <row r="11" spans="1:5" ht="15">
      <c r="A11" s="134" t="s">
        <v>181</v>
      </c>
      <c r="B11" s="112">
        <v>11007219</v>
      </c>
      <c r="C11" s="113">
        <v>11214114</v>
      </c>
      <c r="D11" s="113">
        <v>0</v>
      </c>
      <c r="E11" s="113">
        <v>11214114</v>
      </c>
    </row>
    <row r="12" spans="1:5" ht="15">
      <c r="A12" s="134" t="s">
        <v>231</v>
      </c>
      <c r="B12" s="112">
        <v>1485284</v>
      </c>
      <c r="C12" s="113">
        <v>1513054</v>
      </c>
      <c r="D12" s="113">
        <v>0</v>
      </c>
      <c r="E12" s="113">
        <v>1513054</v>
      </c>
    </row>
    <row r="13" spans="1:5" ht="15">
      <c r="A13" s="134" t="s">
        <v>182</v>
      </c>
      <c r="B13" s="112">
        <v>19574333</v>
      </c>
      <c r="C13" s="113">
        <v>19599333</v>
      </c>
      <c r="D13" s="113">
        <v>0</v>
      </c>
      <c r="E13" s="113">
        <v>19599333</v>
      </c>
    </row>
    <row r="14" spans="1:5" ht="15">
      <c r="A14" s="134" t="s">
        <v>183</v>
      </c>
      <c r="B14" s="112">
        <v>1100000</v>
      </c>
      <c r="C14" s="113">
        <v>1100000</v>
      </c>
      <c r="D14" s="113">
        <v>0</v>
      </c>
      <c r="E14" s="113">
        <v>1100000</v>
      </c>
    </row>
    <row r="15" spans="1:8" ht="15">
      <c r="A15" s="134" t="s">
        <v>184</v>
      </c>
      <c r="B15" s="112">
        <v>30471664</v>
      </c>
      <c r="C15" s="113">
        <v>31245382</v>
      </c>
      <c r="D15" s="113">
        <v>0</v>
      </c>
      <c r="E15" s="113">
        <v>31245382</v>
      </c>
      <c r="H15" s="2"/>
    </row>
    <row r="16" spans="1:5" ht="15">
      <c r="A16" s="134" t="s">
        <v>185</v>
      </c>
      <c r="B16" s="112">
        <v>4572000</v>
      </c>
      <c r="C16" s="113">
        <v>9441917</v>
      </c>
      <c r="D16" s="113">
        <v>0</v>
      </c>
      <c r="E16" s="113">
        <v>9441917</v>
      </c>
    </row>
    <row r="17" spans="1:5" ht="15">
      <c r="A17" s="134" t="s">
        <v>186</v>
      </c>
      <c r="B17" s="112">
        <v>6581156</v>
      </c>
      <c r="C17" s="113">
        <v>6581156</v>
      </c>
      <c r="D17" s="113">
        <v>0</v>
      </c>
      <c r="E17" s="113">
        <v>6581156</v>
      </c>
    </row>
    <row r="18" spans="1:5" ht="15">
      <c r="A18" s="134" t="s">
        <v>187</v>
      </c>
      <c r="B18" s="112">
        <v>800000</v>
      </c>
      <c r="C18" s="113">
        <v>800000</v>
      </c>
      <c r="D18" s="113">
        <v>0</v>
      </c>
      <c r="E18" s="113">
        <v>800000</v>
      </c>
    </row>
    <row r="19" spans="1:5" ht="15">
      <c r="A19" s="135" t="s">
        <v>188</v>
      </c>
      <c r="B19" s="114">
        <f>SUM(B11:B18)</f>
        <v>75591656</v>
      </c>
      <c r="C19" s="114">
        <f>SUM(C11:C18)</f>
        <v>81494956</v>
      </c>
      <c r="D19" s="113">
        <v>0</v>
      </c>
      <c r="E19" s="114">
        <f>SUM(E11:E18)</f>
        <v>81494956</v>
      </c>
    </row>
    <row r="20" spans="1:5" ht="15">
      <c r="A20" s="135" t="s">
        <v>189</v>
      </c>
      <c r="B20" s="114">
        <v>1038606</v>
      </c>
      <c r="C20" s="113">
        <v>1038606</v>
      </c>
      <c r="D20" s="113">
        <v>0</v>
      </c>
      <c r="E20" s="113">
        <v>1038606</v>
      </c>
    </row>
    <row r="21" spans="1:5" ht="15">
      <c r="A21" s="136" t="s">
        <v>83</v>
      </c>
      <c r="B21" s="114">
        <f>SUM(B19:B20)</f>
        <v>76630262</v>
      </c>
      <c r="C21" s="114">
        <f>SUM(C19:C20)</f>
        <v>82533562</v>
      </c>
      <c r="D21" s="113">
        <v>0</v>
      </c>
      <c r="E21" s="114">
        <f>SUM(E19:E20)</f>
        <v>82533562</v>
      </c>
    </row>
    <row r="22" spans="1:5" ht="15">
      <c r="A22" s="134" t="s">
        <v>217</v>
      </c>
      <c r="B22" s="112">
        <v>29468484</v>
      </c>
      <c r="C22" s="113">
        <v>30476867</v>
      </c>
      <c r="D22" s="113">
        <v>0</v>
      </c>
      <c r="E22" s="113">
        <v>30476867</v>
      </c>
    </row>
    <row r="23" spans="1:5" ht="15">
      <c r="A23" s="134" t="s">
        <v>218</v>
      </c>
      <c r="B23" s="112">
        <v>0</v>
      </c>
      <c r="C23" s="113">
        <v>4894917</v>
      </c>
      <c r="D23" s="113">
        <v>0</v>
      </c>
      <c r="E23" s="113">
        <v>4894917</v>
      </c>
    </row>
    <row r="24" spans="1:5" ht="15">
      <c r="A24" s="134" t="s">
        <v>190</v>
      </c>
      <c r="B24" s="112">
        <v>4040000</v>
      </c>
      <c r="C24" s="113">
        <v>4346550</v>
      </c>
      <c r="D24" s="113">
        <v>0</v>
      </c>
      <c r="E24" s="113">
        <v>4346550</v>
      </c>
    </row>
    <row r="25" spans="1:5" ht="15">
      <c r="A25" s="134" t="s">
        <v>191</v>
      </c>
      <c r="B25" s="112">
        <v>8538238</v>
      </c>
      <c r="C25" s="113">
        <v>8538238</v>
      </c>
      <c r="D25" s="113">
        <v>0</v>
      </c>
      <c r="E25" s="113">
        <v>8538238</v>
      </c>
    </row>
    <row r="26" spans="1:5" ht="15">
      <c r="A26" s="135" t="s">
        <v>192</v>
      </c>
      <c r="B26" s="114">
        <f>SUM(B22:B25)</f>
        <v>42046722</v>
      </c>
      <c r="C26" s="114">
        <f>SUM(C22:C25)</f>
        <v>48256572</v>
      </c>
      <c r="D26" s="113">
        <v>0</v>
      </c>
      <c r="E26" s="114">
        <f>SUM(E22:E25)</f>
        <v>48256572</v>
      </c>
    </row>
    <row r="27" spans="1:8" ht="15">
      <c r="A27" s="135" t="s">
        <v>193</v>
      </c>
      <c r="B27" s="114">
        <v>34583540</v>
      </c>
      <c r="C27" s="113">
        <v>34276990</v>
      </c>
      <c r="D27" s="113">
        <v>0</v>
      </c>
      <c r="E27" s="113">
        <v>34276990</v>
      </c>
      <c r="H27" s="2"/>
    </row>
    <row r="28" spans="1:5" ht="15">
      <c r="A28" s="136" t="s">
        <v>119</v>
      </c>
      <c r="B28" s="114">
        <f>SUM(B26:B27)</f>
        <v>76630262</v>
      </c>
      <c r="C28" s="114">
        <f>SUM(C26:C27)</f>
        <v>82533562</v>
      </c>
      <c r="D28" s="113">
        <v>0</v>
      </c>
      <c r="E28" s="114">
        <f>SUM(E26:E27)</f>
        <v>82533562</v>
      </c>
    </row>
    <row r="29" spans="1:5" ht="15">
      <c r="A29" s="129"/>
      <c r="B29" s="130"/>
      <c r="C29" s="129"/>
      <c r="D29" s="129"/>
      <c r="E29" s="129"/>
    </row>
    <row r="30" spans="1:5" ht="15">
      <c r="A30" s="129"/>
      <c r="B30" s="130"/>
      <c r="C30" s="129"/>
      <c r="D30" s="129"/>
      <c r="E30" s="129"/>
    </row>
    <row r="31" spans="1:5" ht="15">
      <c r="A31" s="129"/>
      <c r="B31" s="130"/>
      <c r="C31" s="129"/>
      <c r="D31" s="129"/>
      <c r="E31" s="129"/>
    </row>
    <row r="32" spans="1:5" ht="15">
      <c r="A32" s="129"/>
      <c r="B32" s="130"/>
      <c r="C32" s="129"/>
      <c r="D32" s="129"/>
      <c r="E32" s="129"/>
    </row>
    <row r="33" spans="1:5" ht="15">
      <c r="A33" s="129"/>
      <c r="B33" s="130"/>
      <c r="C33" s="129"/>
      <c r="D33" s="129"/>
      <c r="E33" s="129"/>
    </row>
    <row r="34" spans="1:5" ht="15">
      <c r="A34" s="129"/>
      <c r="B34" s="130"/>
      <c r="C34" s="129"/>
      <c r="D34" s="129"/>
      <c r="E34" s="129"/>
    </row>
    <row r="35" spans="1:5" ht="15">
      <c r="A35" s="129"/>
      <c r="B35" s="130"/>
      <c r="C35" s="129"/>
      <c r="D35" s="129"/>
      <c r="E35" s="129"/>
    </row>
    <row r="36" spans="1:5" ht="15">
      <c r="A36" s="129"/>
      <c r="B36" s="130"/>
      <c r="C36" s="129"/>
      <c r="D36" s="129"/>
      <c r="E36" s="129"/>
    </row>
    <row r="37" spans="1:5" ht="15">
      <c r="A37" s="129"/>
      <c r="B37" s="130"/>
      <c r="C37" s="129"/>
      <c r="D37" s="129"/>
      <c r="E37" s="129"/>
    </row>
    <row r="38" spans="1:5" ht="15">
      <c r="A38" s="129"/>
      <c r="B38" s="130"/>
      <c r="C38" s="129"/>
      <c r="D38" s="129"/>
      <c r="E38" s="129"/>
    </row>
    <row r="39" spans="1:5" ht="15">
      <c r="A39" s="129"/>
      <c r="B39" s="130"/>
      <c r="C39" s="129"/>
      <c r="D39" s="129"/>
      <c r="E39" s="129"/>
    </row>
    <row r="40" spans="1:5" ht="15">
      <c r="A40" s="129"/>
      <c r="B40" s="130"/>
      <c r="C40" s="129"/>
      <c r="D40" s="129"/>
      <c r="E40" s="129"/>
    </row>
    <row r="41" spans="1:5" ht="15">
      <c r="A41" s="129"/>
      <c r="B41" s="130"/>
      <c r="C41" s="129"/>
      <c r="D41" s="129"/>
      <c r="E41" s="129"/>
    </row>
    <row r="42" spans="1:5" ht="15">
      <c r="A42" s="129"/>
      <c r="B42" s="130"/>
      <c r="C42" s="129"/>
      <c r="D42" s="129"/>
      <c r="E42" s="129"/>
    </row>
    <row r="43" spans="1:5" ht="15">
      <c r="A43" s="129"/>
      <c r="B43" s="130"/>
      <c r="C43" s="129"/>
      <c r="D43" s="129"/>
      <c r="E43" s="129"/>
    </row>
    <row r="44" spans="1:5" ht="15">
      <c r="A44" s="129"/>
      <c r="B44" s="130"/>
      <c r="C44" s="129"/>
      <c r="D44" s="129"/>
      <c r="E44" s="129"/>
    </row>
    <row r="45" spans="1:5" ht="15">
      <c r="A45" s="129"/>
      <c r="B45" s="130"/>
      <c r="C45" s="129"/>
      <c r="D45" s="129"/>
      <c r="E45" s="129"/>
    </row>
    <row r="46" spans="1:5" ht="15">
      <c r="A46" s="129"/>
      <c r="B46" s="130"/>
      <c r="C46" s="129"/>
      <c r="D46" s="129"/>
      <c r="E46" s="129"/>
    </row>
    <row r="47" spans="1:5" ht="15">
      <c r="A47" s="129"/>
      <c r="B47" s="130"/>
      <c r="C47" s="129"/>
      <c r="D47" s="129"/>
      <c r="E47" s="129"/>
    </row>
    <row r="48" spans="1:5" ht="15">
      <c r="A48" s="129"/>
      <c r="B48" s="130"/>
      <c r="C48" s="129"/>
      <c r="D48" s="129"/>
      <c r="E48" s="129"/>
    </row>
    <row r="49" spans="1:5" ht="15">
      <c r="A49" s="129"/>
      <c r="B49" s="130"/>
      <c r="C49" s="129"/>
      <c r="D49" s="129"/>
      <c r="E49" s="129"/>
    </row>
    <row r="50" spans="1:5" ht="15">
      <c r="A50" s="129"/>
      <c r="B50" s="130"/>
      <c r="C50" s="129"/>
      <c r="D50" s="129"/>
      <c r="E50" s="129"/>
    </row>
    <row r="51" spans="1:5" ht="15">
      <c r="A51" s="129"/>
      <c r="B51" s="130"/>
      <c r="C51" s="129"/>
      <c r="D51" s="129"/>
      <c r="E51" s="129"/>
    </row>
    <row r="52" spans="1:5" ht="15">
      <c r="A52" s="129"/>
      <c r="B52" s="130"/>
      <c r="C52" s="129"/>
      <c r="D52" s="129"/>
      <c r="E52" s="129"/>
    </row>
    <row r="53" spans="1:5" ht="15">
      <c r="A53" s="129"/>
      <c r="B53" s="130"/>
      <c r="C53" s="129"/>
      <c r="D53" s="129"/>
      <c r="E53" s="129"/>
    </row>
    <row r="54" spans="1:5" ht="15">
      <c r="A54" s="129"/>
      <c r="B54" s="130"/>
      <c r="C54" s="129"/>
      <c r="D54" s="129"/>
      <c r="E54" s="129"/>
    </row>
    <row r="55" spans="1:5" ht="15">
      <c r="A55" s="129"/>
      <c r="B55" s="130"/>
      <c r="C55" s="129"/>
      <c r="D55" s="129"/>
      <c r="E55" s="129"/>
    </row>
    <row r="56" spans="1:5" ht="15">
      <c r="A56" s="129"/>
      <c r="B56" s="130"/>
      <c r="C56" s="129"/>
      <c r="D56" s="129"/>
      <c r="E56" s="129"/>
    </row>
    <row r="57" spans="1:5" ht="15">
      <c r="A57" s="129"/>
      <c r="B57" s="130"/>
      <c r="C57" s="129"/>
      <c r="D57" s="129"/>
      <c r="E57" s="129"/>
    </row>
    <row r="58" spans="1:5" ht="15">
      <c r="A58" s="129"/>
      <c r="B58" s="130"/>
      <c r="C58" s="129"/>
      <c r="D58" s="129"/>
      <c r="E58" s="129"/>
    </row>
    <row r="59" spans="1:5" ht="15">
      <c r="A59" s="129"/>
      <c r="B59" s="130"/>
      <c r="C59" s="129"/>
      <c r="D59" s="129"/>
      <c r="E59" s="129"/>
    </row>
    <row r="60" spans="1:5" ht="15">
      <c r="A60" s="129"/>
      <c r="B60" s="130"/>
      <c r="C60" s="129"/>
      <c r="D60" s="129"/>
      <c r="E60" s="129"/>
    </row>
    <row r="61" spans="1:5" ht="15">
      <c r="A61" s="129"/>
      <c r="B61" s="130"/>
      <c r="C61" s="129"/>
      <c r="D61" s="129"/>
      <c r="E61" s="129"/>
    </row>
    <row r="62" spans="1:5" ht="15">
      <c r="A62" s="129"/>
      <c r="B62" s="130"/>
      <c r="C62" s="129"/>
      <c r="D62" s="129"/>
      <c r="E62" s="129"/>
    </row>
    <row r="63" spans="1:5" ht="15">
      <c r="A63" s="129"/>
      <c r="B63" s="130"/>
      <c r="C63" s="129"/>
      <c r="D63" s="129"/>
      <c r="E63" s="129"/>
    </row>
    <row r="64" spans="1:5" ht="15">
      <c r="A64" s="129"/>
      <c r="B64" s="130"/>
      <c r="C64" s="129"/>
      <c r="D64" s="129"/>
      <c r="E64" s="129"/>
    </row>
    <row r="65" spans="1:5" ht="15">
      <c r="A65" s="129"/>
      <c r="B65" s="130"/>
      <c r="C65" s="129"/>
      <c r="D65" s="129"/>
      <c r="E65" s="129"/>
    </row>
    <row r="66" spans="1:5" ht="15">
      <c r="A66" s="129"/>
      <c r="B66" s="130"/>
      <c r="C66" s="129"/>
      <c r="D66" s="129"/>
      <c r="E66" s="129"/>
    </row>
    <row r="67" spans="1:5" ht="15">
      <c r="A67" s="129"/>
      <c r="B67" s="130"/>
      <c r="C67" s="129"/>
      <c r="D67" s="129"/>
      <c r="E67" s="129"/>
    </row>
    <row r="68" spans="1:5" ht="15">
      <c r="A68" s="129"/>
      <c r="B68" s="130"/>
      <c r="C68" s="129"/>
      <c r="D68" s="129"/>
      <c r="E68" s="129"/>
    </row>
    <row r="69" spans="1:5" ht="15">
      <c r="A69" s="129"/>
      <c r="B69" s="130"/>
      <c r="C69" s="129"/>
      <c r="D69" s="129"/>
      <c r="E69" s="129"/>
    </row>
    <row r="70" spans="1:5" ht="15">
      <c r="A70" s="129"/>
      <c r="B70" s="130"/>
      <c r="C70" s="129"/>
      <c r="D70" s="129"/>
      <c r="E70" s="129"/>
    </row>
    <row r="71" spans="1:5" ht="15">
      <c r="A71" s="129"/>
      <c r="B71" s="130"/>
      <c r="C71" s="129"/>
      <c r="D71" s="129"/>
      <c r="E71" s="129"/>
    </row>
    <row r="72" spans="1:5" ht="15">
      <c r="A72" s="129"/>
      <c r="B72" s="130"/>
      <c r="C72" s="129"/>
      <c r="D72" s="129"/>
      <c r="E72" s="129"/>
    </row>
    <row r="73" spans="1:5" ht="15">
      <c r="A73" s="129"/>
      <c r="B73" s="130"/>
      <c r="C73" s="129"/>
      <c r="D73" s="129"/>
      <c r="E73" s="129"/>
    </row>
    <row r="74" spans="1:5" ht="15">
      <c r="A74" s="129"/>
      <c r="B74" s="130"/>
      <c r="C74" s="129"/>
      <c r="D74" s="129"/>
      <c r="E74" s="129"/>
    </row>
    <row r="75" spans="1:5" ht="15">
      <c r="A75" s="129"/>
      <c r="B75" s="130"/>
      <c r="C75" s="129"/>
      <c r="D75" s="129"/>
      <c r="E75" s="129"/>
    </row>
    <row r="76" spans="1:5" ht="15">
      <c r="A76" s="129"/>
      <c r="B76" s="130"/>
      <c r="C76" s="129"/>
      <c r="D76" s="129"/>
      <c r="E76" s="129"/>
    </row>
    <row r="77" spans="1:5" ht="15">
      <c r="A77" s="129"/>
      <c r="B77" s="130"/>
      <c r="C77" s="129"/>
      <c r="D77" s="129"/>
      <c r="E77" s="129"/>
    </row>
    <row r="78" spans="1:5" ht="15">
      <c r="A78" s="129"/>
      <c r="B78" s="130"/>
      <c r="C78" s="129"/>
      <c r="D78" s="129"/>
      <c r="E78" s="129"/>
    </row>
    <row r="79" spans="1:5" ht="15">
      <c r="A79" s="129"/>
      <c r="B79" s="130"/>
      <c r="C79" s="129"/>
      <c r="D79" s="129"/>
      <c r="E79" s="129"/>
    </row>
    <row r="80" spans="1:5" ht="15">
      <c r="A80" s="129"/>
      <c r="B80" s="130"/>
      <c r="C80" s="129"/>
      <c r="D80" s="129"/>
      <c r="E80" s="129"/>
    </row>
    <row r="81" spans="1:5" ht="15">
      <c r="A81" s="129"/>
      <c r="B81" s="130"/>
      <c r="C81" s="129"/>
      <c r="D81" s="129"/>
      <c r="E81" s="129"/>
    </row>
    <row r="82" spans="1:5" ht="15">
      <c r="A82" s="129"/>
      <c r="B82" s="130"/>
      <c r="C82" s="129"/>
      <c r="D82" s="129"/>
      <c r="E82" s="129"/>
    </row>
    <row r="83" spans="1:5" ht="15">
      <c r="A83" s="129"/>
      <c r="B83" s="130"/>
      <c r="C83" s="129"/>
      <c r="D83" s="129"/>
      <c r="E83" s="129"/>
    </row>
    <row r="84" spans="1:5" ht="15">
      <c r="A84" s="129"/>
      <c r="B84" s="130"/>
      <c r="C84" s="129"/>
      <c r="D84" s="129"/>
      <c r="E84" s="129"/>
    </row>
    <row r="85" spans="1:5" ht="15">
      <c r="A85" s="129"/>
      <c r="B85" s="130"/>
      <c r="C85" s="129"/>
      <c r="D85" s="129"/>
      <c r="E85" s="129"/>
    </row>
    <row r="86" spans="1:5" ht="15">
      <c r="A86" s="129"/>
      <c r="B86" s="130"/>
      <c r="C86" s="129"/>
      <c r="D86" s="129"/>
      <c r="E86" s="129"/>
    </row>
    <row r="87" spans="1:5" ht="15">
      <c r="A87" s="129"/>
      <c r="B87" s="130"/>
      <c r="C87" s="129"/>
      <c r="D87" s="129"/>
      <c r="E87" s="129"/>
    </row>
    <row r="88" spans="1:5" ht="15">
      <c r="A88" s="129"/>
      <c r="B88" s="130"/>
      <c r="C88" s="129"/>
      <c r="D88" s="129"/>
      <c r="E88" s="129"/>
    </row>
    <row r="89" spans="1:5" ht="15">
      <c r="A89" s="129"/>
      <c r="B89" s="130"/>
      <c r="C89" s="129"/>
      <c r="D89" s="129"/>
      <c r="E89" s="129"/>
    </row>
    <row r="90" spans="1:5" ht="15">
      <c r="A90" s="129"/>
      <c r="B90" s="130"/>
      <c r="C90" s="129"/>
      <c r="D90" s="129"/>
      <c r="E90" s="129"/>
    </row>
    <row r="91" spans="1:5" ht="15">
      <c r="A91" s="129"/>
      <c r="B91" s="130"/>
      <c r="C91" s="129"/>
      <c r="D91" s="129"/>
      <c r="E91" s="129"/>
    </row>
    <row r="92" spans="1:5" ht="15">
      <c r="A92" s="129"/>
      <c r="B92" s="130"/>
      <c r="C92" s="129"/>
      <c r="D92" s="129"/>
      <c r="E92" s="129"/>
    </row>
    <row r="93" spans="1:5" ht="15">
      <c r="A93" s="129"/>
      <c r="B93" s="130"/>
      <c r="C93" s="129"/>
      <c r="D93" s="129"/>
      <c r="E93" s="129"/>
    </row>
    <row r="94" spans="1:5" ht="15">
      <c r="A94" s="129"/>
      <c r="B94" s="130"/>
      <c r="C94" s="129"/>
      <c r="D94" s="129"/>
      <c r="E94" s="129"/>
    </row>
    <row r="95" spans="1:5" ht="15">
      <c r="A95" s="129"/>
      <c r="B95" s="130"/>
      <c r="C95" s="129"/>
      <c r="D95" s="129"/>
      <c r="E95" s="129"/>
    </row>
    <row r="96" spans="1:5" ht="15">
      <c r="A96" s="129"/>
      <c r="B96" s="130"/>
      <c r="C96" s="129"/>
      <c r="D96" s="129"/>
      <c r="E96" s="129"/>
    </row>
    <row r="97" spans="1:5" ht="15">
      <c r="A97" s="129"/>
      <c r="B97" s="130"/>
      <c r="C97" s="129"/>
      <c r="D97" s="129"/>
      <c r="E97" s="129"/>
    </row>
    <row r="98" spans="1:5" ht="15">
      <c r="A98" s="129"/>
      <c r="B98" s="130"/>
      <c r="C98" s="129"/>
      <c r="D98" s="129"/>
      <c r="E98" s="129"/>
    </row>
    <row r="99" spans="1:5" ht="15">
      <c r="A99" s="129"/>
      <c r="B99" s="130"/>
      <c r="C99" s="129"/>
      <c r="D99" s="129"/>
      <c r="E99" s="129"/>
    </row>
    <row r="100" spans="1:5" ht="15">
      <c r="A100" s="129"/>
      <c r="B100" s="130"/>
      <c r="C100" s="129"/>
      <c r="D100" s="129"/>
      <c r="E100" s="129"/>
    </row>
    <row r="101" spans="1:5" ht="15">
      <c r="A101" s="129"/>
      <c r="B101" s="130"/>
      <c r="C101" s="129"/>
      <c r="D101" s="129"/>
      <c r="E101" s="129"/>
    </row>
    <row r="102" spans="1:5" ht="15">
      <c r="A102" s="129"/>
      <c r="B102" s="130"/>
      <c r="C102" s="129"/>
      <c r="D102" s="129"/>
      <c r="E102" s="129"/>
    </row>
    <row r="103" spans="1:5" ht="15">
      <c r="A103" s="129"/>
      <c r="B103" s="130"/>
      <c r="C103" s="129"/>
      <c r="D103" s="129"/>
      <c r="E103" s="129"/>
    </row>
    <row r="104" spans="1:5" ht="15">
      <c r="A104" s="129"/>
      <c r="B104" s="130"/>
      <c r="C104" s="129"/>
      <c r="D104" s="129"/>
      <c r="E104" s="129"/>
    </row>
    <row r="105" spans="1:5" ht="15">
      <c r="A105" s="129"/>
      <c r="B105" s="130"/>
      <c r="C105" s="129"/>
      <c r="D105" s="129"/>
      <c r="E105" s="129"/>
    </row>
    <row r="106" spans="1:5" ht="15">
      <c r="A106" s="129"/>
      <c r="B106" s="130"/>
      <c r="C106" s="129"/>
      <c r="D106" s="129"/>
      <c r="E106" s="129"/>
    </row>
    <row r="107" spans="1:5" ht="15">
      <c r="A107" s="129"/>
      <c r="B107" s="130"/>
      <c r="C107" s="129"/>
      <c r="D107" s="129"/>
      <c r="E107" s="129"/>
    </row>
    <row r="108" spans="1:5" ht="15">
      <c r="A108" s="129"/>
      <c r="B108" s="130"/>
      <c r="C108" s="129"/>
      <c r="D108" s="129"/>
      <c r="E108" s="129"/>
    </row>
    <row r="109" spans="1:5" ht="15">
      <c r="A109" s="129"/>
      <c r="B109" s="130"/>
      <c r="C109" s="129"/>
      <c r="D109" s="129"/>
      <c r="E109" s="129"/>
    </row>
    <row r="110" spans="1:5" ht="15">
      <c r="A110" s="129"/>
      <c r="B110" s="130"/>
      <c r="C110" s="129"/>
      <c r="D110" s="129"/>
      <c r="E110" s="129"/>
    </row>
    <row r="111" spans="1:5" ht="15">
      <c r="A111" s="129"/>
      <c r="B111" s="130"/>
      <c r="C111" s="129"/>
      <c r="D111" s="129"/>
      <c r="E111" s="129"/>
    </row>
    <row r="112" spans="1:5" ht="15">
      <c r="A112" s="129"/>
      <c r="B112" s="130"/>
      <c r="C112" s="129"/>
      <c r="D112" s="129"/>
      <c r="E112" s="129"/>
    </row>
    <row r="113" spans="1:5" ht="15">
      <c r="A113" s="129"/>
      <c r="B113" s="130"/>
      <c r="C113" s="129"/>
      <c r="D113" s="129"/>
      <c r="E113" s="129"/>
    </row>
    <row r="114" spans="1:5" ht="15">
      <c r="A114" s="129"/>
      <c r="B114" s="130"/>
      <c r="C114" s="129"/>
      <c r="D114" s="129"/>
      <c r="E114" s="129"/>
    </row>
    <row r="115" spans="1:5" ht="15">
      <c r="A115" s="129"/>
      <c r="B115" s="130"/>
      <c r="C115" s="129"/>
      <c r="D115" s="129"/>
      <c r="E115" s="129"/>
    </row>
    <row r="116" spans="1:5" ht="15">
      <c r="A116" s="129"/>
      <c r="B116" s="130"/>
      <c r="C116" s="129"/>
      <c r="D116" s="129"/>
      <c r="E116" s="129"/>
    </row>
    <row r="117" spans="1:5" ht="15">
      <c r="A117" s="129"/>
      <c r="B117" s="130"/>
      <c r="C117" s="129"/>
      <c r="D117" s="129"/>
      <c r="E117" s="129"/>
    </row>
    <row r="118" spans="1:5" ht="15">
      <c r="A118" s="129"/>
      <c r="B118" s="130"/>
      <c r="C118" s="129"/>
      <c r="D118" s="129"/>
      <c r="E118" s="129"/>
    </row>
    <row r="119" spans="1:5" ht="15">
      <c r="A119" s="129"/>
      <c r="B119" s="130"/>
      <c r="C119" s="129"/>
      <c r="D119" s="129"/>
      <c r="E119" s="129"/>
    </row>
    <row r="120" spans="1:5" ht="15">
      <c r="A120" s="129"/>
      <c r="B120" s="130"/>
      <c r="C120" s="129"/>
      <c r="D120" s="129"/>
      <c r="E120" s="129"/>
    </row>
    <row r="121" spans="1:5" ht="15">
      <c r="A121" s="129"/>
      <c r="B121" s="130"/>
      <c r="C121" s="129"/>
      <c r="D121" s="129"/>
      <c r="E121" s="129"/>
    </row>
    <row r="122" spans="1:5" ht="15">
      <c r="A122" s="129"/>
      <c r="B122" s="130"/>
      <c r="C122" s="129"/>
      <c r="D122" s="129"/>
      <c r="E122" s="129"/>
    </row>
    <row r="123" spans="1:5" ht="15">
      <c r="A123" s="129"/>
      <c r="B123" s="130"/>
      <c r="C123" s="129"/>
      <c r="D123" s="129"/>
      <c r="E123" s="129"/>
    </row>
    <row r="124" spans="1:5" ht="15">
      <c r="A124" s="129"/>
      <c r="B124" s="130"/>
      <c r="C124" s="129"/>
      <c r="D124" s="129"/>
      <c r="E124" s="129"/>
    </row>
    <row r="125" spans="1:5" ht="15">
      <c r="A125" s="129"/>
      <c r="B125" s="130"/>
      <c r="C125" s="129"/>
      <c r="D125" s="129"/>
      <c r="E125" s="129"/>
    </row>
    <row r="126" spans="1:5" ht="15">
      <c r="A126" s="129"/>
      <c r="B126" s="130"/>
      <c r="C126" s="129"/>
      <c r="D126" s="129"/>
      <c r="E126" s="129"/>
    </row>
    <row r="127" spans="1:5" ht="15">
      <c r="A127" s="129"/>
      <c r="B127" s="130"/>
      <c r="C127" s="129"/>
      <c r="D127" s="129"/>
      <c r="E127" s="129"/>
    </row>
    <row r="128" spans="1:5" ht="15">
      <c r="A128" s="129"/>
      <c r="B128" s="130"/>
      <c r="C128" s="129"/>
      <c r="D128" s="129"/>
      <c r="E128" s="129"/>
    </row>
    <row r="129" spans="1:5" ht="15">
      <c r="A129" s="129"/>
      <c r="B129" s="130"/>
      <c r="C129" s="129"/>
      <c r="D129" s="129"/>
      <c r="E129" s="129"/>
    </row>
    <row r="130" spans="1:5" ht="15">
      <c r="A130" s="129"/>
      <c r="B130" s="130"/>
      <c r="C130" s="129"/>
      <c r="D130" s="129"/>
      <c r="E130" s="129"/>
    </row>
    <row r="131" spans="1:5" ht="15">
      <c r="A131" s="129"/>
      <c r="B131" s="130"/>
      <c r="C131" s="129"/>
      <c r="D131" s="129"/>
      <c r="E131" s="129"/>
    </row>
    <row r="132" spans="1:5" ht="15">
      <c r="A132" s="129"/>
      <c r="B132" s="130"/>
      <c r="C132" s="129"/>
      <c r="D132" s="129"/>
      <c r="E132" s="129"/>
    </row>
    <row r="133" spans="1:5" ht="15">
      <c r="A133" s="129"/>
      <c r="B133" s="130"/>
      <c r="C133" s="129"/>
      <c r="D133" s="129"/>
      <c r="E133" s="129"/>
    </row>
    <row r="134" spans="1:5" ht="15">
      <c r="A134" s="129"/>
      <c r="B134" s="130"/>
      <c r="C134" s="129"/>
      <c r="D134" s="129"/>
      <c r="E134" s="129"/>
    </row>
    <row r="135" spans="1:5" ht="15">
      <c r="A135" s="129"/>
      <c r="B135" s="130"/>
      <c r="C135" s="129"/>
      <c r="D135" s="129"/>
      <c r="E135" s="129"/>
    </row>
    <row r="136" spans="1:5" ht="15">
      <c r="A136" s="129"/>
      <c r="B136" s="130"/>
      <c r="C136" s="129"/>
      <c r="D136" s="129"/>
      <c r="E136" s="129"/>
    </row>
    <row r="137" spans="1:5" ht="15">
      <c r="A137" s="129"/>
      <c r="B137" s="130"/>
      <c r="C137" s="129"/>
      <c r="D137" s="129"/>
      <c r="E137" s="129"/>
    </row>
    <row r="138" spans="1:5" ht="15">
      <c r="A138" s="129"/>
      <c r="B138" s="130"/>
      <c r="C138" s="129"/>
      <c r="D138" s="129"/>
      <c r="E138" s="129"/>
    </row>
    <row r="139" spans="1:5" ht="15">
      <c r="A139" s="129"/>
      <c r="B139" s="130"/>
      <c r="C139" s="129"/>
      <c r="D139" s="129"/>
      <c r="E139" s="129"/>
    </row>
    <row r="140" spans="1:5" ht="15">
      <c r="A140" s="129"/>
      <c r="B140" s="130"/>
      <c r="C140" s="129"/>
      <c r="D140" s="129"/>
      <c r="E140" s="129"/>
    </row>
    <row r="141" spans="1:5" ht="15">
      <c r="A141" s="129"/>
      <c r="B141" s="130"/>
      <c r="C141" s="129"/>
      <c r="D141" s="129"/>
      <c r="E141" s="129"/>
    </row>
    <row r="142" spans="1:5" ht="15">
      <c r="A142" s="129"/>
      <c r="B142" s="130"/>
      <c r="C142" s="129"/>
      <c r="D142" s="129"/>
      <c r="E142" s="129"/>
    </row>
    <row r="143" spans="1:5" ht="15">
      <c r="A143" s="129"/>
      <c r="B143" s="130"/>
      <c r="C143" s="129"/>
      <c r="D143" s="129"/>
      <c r="E143" s="129"/>
    </row>
    <row r="144" spans="1:5" ht="15">
      <c r="A144" s="129"/>
      <c r="B144" s="130"/>
      <c r="C144" s="129"/>
      <c r="D144" s="129"/>
      <c r="E144" s="129"/>
    </row>
    <row r="145" spans="1:5" ht="15">
      <c r="A145" s="129"/>
      <c r="B145" s="130"/>
      <c r="C145" s="129"/>
      <c r="D145" s="129"/>
      <c r="E145" s="129"/>
    </row>
    <row r="146" spans="1:5" ht="15">
      <c r="A146" s="129"/>
      <c r="B146" s="130"/>
      <c r="C146" s="129"/>
      <c r="D146" s="129"/>
      <c r="E146" s="129"/>
    </row>
    <row r="147" spans="1:5" ht="15">
      <c r="A147" s="129"/>
      <c r="B147" s="130"/>
      <c r="C147" s="129"/>
      <c r="D147" s="129"/>
      <c r="E147" s="129"/>
    </row>
    <row r="148" spans="1:5" ht="15">
      <c r="A148" s="129"/>
      <c r="B148" s="130"/>
      <c r="C148" s="129"/>
      <c r="D148" s="129"/>
      <c r="E148" s="129"/>
    </row>
    <row r="149" spans="1:5" ht="15">
      <c r="A149" s="129"/>
      <c r="B149" s="130"/>
      <c r="C149" s="129"/>
      <c r="D149" s="129"/>
      <c r="E149" s="129"/>
    </row>
    <row r="150" spans="1:5" ht="15">
      <c r="A150" s="129"/>
      <c r="B150" s="130"/>
      <c r="C150" s="129"/>
      <c r="D150" s="129"/>
      <c r="E150" s="129"/>
    </row>
    <row r="151" spans="1:5" ht="15">
      <c r="A151" s="129"/>
      <c r="B151" s="130"/>
      <c r="C151" s="129"/>
      <c r="D151" s="129"/>
      <c r="E151" s="129"/>
    </row>
    <row r="152" spans="1:5" ht="15">
      <c r="A152" s="129"/>
      <c r="B152" s="130"/>
      <c r="C152" s="129"/>
      <c r="D152" s="129"/>
      <c r="E152" s="129"/>
    </row>
    <row r="153" spans="1:5" ht="15">
      <c r="A153" s="129"/>
      <c r="B153" s="130"/>
      <c r="C153" s="129"/>
      <c r="D153" s="129"/>
      <c r="E153" s="129"/>
    </row>
    <row r="154" spans="1:5" ht="15">
      <c r="A154" s="129"/>
      <c r="B154" s="130"/>
      <c r="C154" s="129"/>
      <c r="D154" s="129"/>
      <c r="E154" s="129"/>
    </row>
    <row r="155" spans="1:5" ht="15">
      <c r="A155" s="129"/>
      <c r="B155" s="130"/>
      <c r="C155" s="129"/>
      <c r="D155" s="129"/>
      <c r="E155" s="129"/>
    </row>
    <row r="156" spans="1:5" ht="15">
      <c r="A156" s="129"/>
      <c r="B156" s="130"/>
      <c r="C156" s="129"/>
      <c r="D156" s="129"/>
      <c r="E156" s="129"/>
    </row>
    <row r="157" spans="1:5" ht="15">
      <c r="A157" s="129"/>
      <c r="B157" s="130"/>
      <c r="C157" s="129"/>
      <c r="D157" s="129"/>
      <c r="E157" s="129"/>
    </row>
    <row r="158" spans="1:5" ht="15">
      <c r="A158" s="129"/>
      <c r="B158" s="130"/>
      <c r="C158" s="129"/>
      <c r="D158" s="129"/>
      <c r="E158" s="129"/>
    </row>
    <row r="159" spans="1:5" ht="15">
      <c r="A159" s="129"/>
      <c r="B159" s="130"/>
      <c r="C159" s="129"/>
      <c r="D159" s="129"/>
      <c r="E159" s="129"/>
    </row>
    <row r="160" spans="1:5" ht="15">
      <c r="A160" s="129"/>
      <c r="B160" s="130"/>
      <c r="C160" s="129"/>
      <c r="D160" s="129"/>
      <c r="E160" s="129"/>
    </row>
    <row r="161" spans="1:5" ht="15">
      <c r="A161" s="129"/>
      <c r="B161" s="130"/>
      <c r="C161" s="129"/>
      <c r="D161" s="129"/>
      <c r="E161" s="129"/>
    </row>
    <row r="162" spans="1:5" ht="15">
      <c r="A162" s="129"/>
      <c r="B162" s="130"/>
      <c r="C162" s="129"/>
      <c r="D162" s="129"/>
      <c r="E162" s="129"/>
    </row>
    <row r="163" spans="1:5" ht="15">
      <c r="A163" s="129"/>
      <c r="B163" s="130"/>
      <c r="C163" s="129"/>
      <c r="D163" s="129"/>
      <c r="E163" s="129"/>
    </row>
    <row r="164" spans="1:5" ht="15">
      <c r="A164" s="129"/>
      <c r="B164" s="130"/>
      <c r="C164" s="129"/>
      <c r="D164" s="129"/>
      <c r="E164" s="129"/>
    </row>
    <row r="165" spans="1:5" ht="15">
      <c r="A165" s="129"/>
      <c r="B165" s="130"/>
      <c r="C165" s="129"/>
      <c r="D165" s="129"/>
      <c r="E165" s="129"/>
    </row>
  </sheetData>
  <sheetProtection/>
  <mergeCells count="3"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1">
      <selection activeCell="E4" sqref="E4:F4"/>
    </sheetView>
  </sheetViews>
  <sheetFormatPr defaultColWidth="9.140625" defaultRowHeight="15"/>
  <cols>
    <col min="1" max="1" width="41.7109375" style="0" customWidth="1"/>
    <col min="2" max="2" width="5.7109375" style="0" customWidth="1"/>
    <col min="3" max="4" width="10.421875" style="0" customWidth="1"/>
    <col min="5" max="5" width="8.421875" style="0" customWidth="1"/>
    <col min="6" max="6" width="9.8515625" style="0" customWidth="1"/>
  </cols>
  <sheetData>
    <row r="1" spans="1:12" ht="15">
      <c r="A1" s="144" t="s">
        <v>224</v>
      </c>
      <c r="B1" s="144"/>
      <c r="C1" s="149"/>
      <c r="D1" s="149"/>
      <c r="E1" s="149"/>
      <c r="F1" s="150"/>
      <c r="H1" s="88"/>
      <c r="I1" s="89"/>
      <c r="J1" s="89"/>
      <c r="K1" s="89"/>
      <c r="L1" s="89"/>
    </row>
    <row r="2" spans="1:12" ht="15.75" customHeight="1">
      <c r="A2" s="146" t="s">
        <v>167</v>
      </c>
      <c r="B2" s="147"/>
      <c r="C2" s="147"/>
      <c r="D2" s="147"/>
      <c r="E2" s="145"/>
      <c r="F2" s="150"/>
      <c r="H2" s="90"/>
      <c r="I2" s="89"/>
      <c r="J2" s="89"/>
      <c r="K2" s="89"/>
      <c r="L2" s="89"/>
    </row>
    <row r="3" spans="1:12" ht="14.25" customHeight="1">
      <c r="A3" s="151" t="s">
        <v>197</v>
      </c>
      <c r="B3" s="152"/>
      <c r="C3" s="152"/>
      <c r="D3" s="152"/>
      <c r="E3" s="152"/>
      <c r="F3" s="153"/>
      <c r="H3" s="90"/>
      <c r="I3" s="89"/>
      <c r="J3" s="89"/>
      <c r="K3" s="89"/>
      <c r="L3" s="89"/>
    </row>
    <row r="4" spans="1:6" ht="42" customHeight="1">
      <c r="A4" s="3" t="s">
        <v>0</v>
      </c>
      <c r="B4" s="109" t="s">
        <v>1</v>
      </c>
      <c r="C4" s="110" t="s">
        <v>196</v>
      </c>
      <c r="D4" s="110" t="s">
        <v>201</v>
      </c>
      <c r="E4" s="108" t="s">
        <v>230</v>
      </c>
      <c r="F4" s="108" t="s">
        <v>229</v>
      </c>
    </row>
    <row r="5" spans="1:6" ht="15">
      <c r="A5" s="6" t="s">
        <v>2</v>
      </c>
      <c r="B5" s="7" t="s">
        <v>3</v>
      </c>
      <c r="C5" s="112">
        <v>6227046</v>
      </c>
      <c r="D5" s="113">
        <v>6390941</v>
      </c>
      <c r="E5" s="112">
        <v>0</v>
      </c>
      <c r="F5" s="113">
        <v>6390941</v>
      </c>
    </row>
    <row r="6" spans="1:6" s="32" customFormat="1" ht="15">
      <c r="A6" s="6" t="s">
        <v>202</v>
      </c>
      <c r="B6" s="7" t="s">
        <v>203</v>
      </c>
      <c r="C6" s="112">
        <v>0</v>
      </c>
      <c r="D6" s="113">
        <v>43000</v>
      </c>
      <c r="E6" s="112">
        <v>0</v>
      </c>
      <c r="F6" s="113">
        <v>43000</v>
      </c>
    </row>
    <row r="7" spans="1:6" ht="15">
      <c r="A7" s="9" t="s">
        <v>4</v>
      </c>
      <c r="B7" s="10" t="s">
        <v>5</v>
      </c>
      <c r="C7" s="112">
        <v>252173</v>
      </c>
      <c r="D7" s="113">
        <v>252173</v>
      </c>
      <c r="E7" s="112">
        <v>0</v>
      </c>
      <c r="F7" s="113">
        <v>252173</v>
      </c>
    </row>
    <row r="8" spans="1:6" ht="15">
      <c r="A8" s="11" t="s">
        <v>6</v>
      </c>
      <c r="B8" s="12" t="s">
        <v>7</v>
      </c>
      <c r="C8" s="114">
        <f>SUM(C5:C7)</f>
        <v>6479219</v>
      </c>
      <c r="D8" s="114">
        <f>SUM(D5:D7)</f>
        <v>6686114</v>
      </c>
      <c r="E8" s="112">
        <v>0</v>
      </c>
      <c r="F8" s="114">
        <f>SUM(F5:F7)</f>
        <v>6686114</v>
      </c>
    </row>
    <row r="9" spans="1:6" ht="15">
      <c r="A9" s="14" t="s">
        <v>8</v>
      </c>
      <c r="B9" s="10" t="s">
        <v>9</v>
      </c>
      <c r="C9" s="112">
        <v>3588000</v>
      </c>
      <c r="D9" s="113">
        <v>3588000</v>
      </c>
      <c r="E9" s="112">
        <v>0</v>
      </c>
      <c r="F9" s="113">
        <v>3588000</v>
      </c>
    </row>
    <row r="10" spans="1:6" ht="25.5">
      <c r="A10" s="14" t="s">
        <v>10</v>
      </c>
      <c r="B10" s="10" t="s">
        <v>11</v>
      </c>
      <c r="C10" s="112">
        <v>940000</v>
      </c>
      <c r="D10" s="113">
        <v>940000</v>
      </c>
      <c r="E10" s="112">
        <v>0</v>
      </c>
      <c r="F10" s="113">
        <v>940000</v>
      </c>
    </row>
    <row r="11" spans="1:6" ht="15">
      <c r="A11" s="15" t="s">
        <v>12</v>
      </c>
      <c r="B11" s="12" t="s">
        <v>13</v>
      </c>
      <c r="C11" s="114">
        <f>SUM(C9:C10)</f>
        <v>4528000</v>
      </c>
      <c r="D11" s="114">
        <f>SUM(D9:D10)</f>
        <v>4528000</v>
      </c>
      <c r="E11" s="112">
        <v>0</v>
      </c>
      <c r="F11" s="114">
        <f>SUM(F9:F10)</f>
        <v>4528000</v>
      </c>
    </row>
    <row r="12" spans="1:6" ht="15">
      <c r="A12" s="11" t="s">
        <v>14</v>
      </c>
      <c r="B12" s="12" t="s">
        <v>15</v>
      </c>
      <c r="C12" s="114">
        <f>(C8+C11)</f>
        <v>11007219</v>
      </c>
      <c r="D12" s="114">
        <f>(D8+D11)</f>
        <v>11214114</v>
      </c>
      <c r="E12" s="112">
        <v>0</v>
      </c>
      <c r="F12" s="114">
        <f>(F8+F11)</f>
        <v>11214114</v>
      </c>
    </row>
    <row r="13" spans="1:6" ht="25.5">
      <c r="A13" s="15" t="s">
        <v>16</v>
      </c>
      <c r="B13" s="12" t="s">
        <v>17</v>
      </c>
      <c r="C13" s="114">
        <v>1485284</v>
      </c>
      <c r="D13" s="115">
        <v>1513054</v>
      </c>
      <c r="E13" s="112">
        <v>0</v>
      </c>
      <c r="F13" s="115">
        <v>1513054</v>
      </c>
    </row>
    <row r="14" spans="1:6" ht="15">
      <c r="A14" s="14" t="s">
        <v>18</v>
      </c>
      <c r="B14" s="10" t="s">
        <v>19</v>
      </c>
      <c r="C14" s="112">
        <v>216190</v>
      </c>
      <c r="D14" s="113">
        <v>216190</v>
      </c>
      <c r="E14" s="112">
        <v>0</v>
      </c>
      <c r="F14" s="113">
        <v>216190</v>
      </c>
    </row>
    <row r="15" spans="1:6" ht="15">
      <c r="A15" s="14" t="s">
        <v>20</v>
      </c>
      <c r="B15" s="10" t="s">
        <v>21</v>
      </c>
      <c r="C15" s="112">
        <v>1600000</v>
      </c>
      <c r="D15" s="113">
        <v>1600000</v>
      </c>
      <c r="E15" s="112">
        <v>0</v>
      </c>
      <c r="F15" s="113">
        <v>1600000</v>
      </c>
    </row>
    <row r="16" spans="1:6" ht="15">
      <c r="A16" s="15" t="s">
        <v>22</v>
      </c>
      <c r="B16" s="12" t="s">
        <v>23</v>
      </c>
      <c r="C16" s="114">
        <v>1816190</v>
      </c>
      <c r="D16" s="115">
        <v>1816190</v>
      </c>
      <c r="E16" s="112">
        <v>0</v>
      </c>
      <c r="F16" s="115">
        <v>1816190</v>
      </c>
    </row>
    <row r="17" spans="1:6" ht="15">
      <c r="A17" s="14" t="s">
        <v>24</v>
      </c>
      <c r="B17" s="10" t="s">
        <v>25</v>
      </c>
      <c r="C17" s="112">
        <v>55884</v>
      </c>
      <c r="D17" s="113">
        <v>55884</v>
      </c>
      <c r="E17" s="112">
        <v>0</v>
      </c>
      <c r="F17" s="113">
        <v>55884</v>
      </c>
    </row>
    <row r="18" spans="1:6" ht="15">
      <c r="A18" s="14" t="s">
        <v>26</v>
      </c>
      <c r="B18" s="10" t="s">
        <v>27</v>
      </c>
      <c r="C18" s="112">
        <v>250000</v>
      </c>
      <c r="D18" s="113">
        <v>250000</v>
      </c>
      <c r="E18" s="112">
        <v>0</v>
      </c>
      <c r="F18" s="113">
        <v>250000</v>
      </c>
    </row>
    <row r="19" spans="1:6" ht="15">
      <c r="A19" s="15" t="s">
        <v>28</v>
      </c>
      <c r="B19" s="12" t="s">
        <v>29</v>
      </c>
      <c r="C19" s="114">
        <f>SUM(C17:C18)</f>
        <v>305884</v>
      </c>
      <c r="D19" s="114">
        <f>SUM(D17:D18)</f>
        <v>305884</v>
      </c>
      <c r="E19" s="112">
        <v>0</v>
      </c>
      <c r="F19" s="114">
        <f>SUM(F17:F18)</f>
        <v>305884</v>
      </c>
    </row>
    <row r="20" spans="1:6" ht="15">
      <c r="A20" s="14" t="s">
        <v>30</v>
      </c>
      <c r="B20" s="10" t="s">
        <v>31</v>
      </c>
      <c r="C20" s="112">
        <v>2750000</v>
      </c>
      <c r="D20" s="113">
        <v>2750000</v>
      </c>
      <c r="E20" s="112">
        <v>0</v>
      </c>
      <c r="F20" s="113">
        <v>2750000</v>
      </c>
    </row>
    <row r="21" spans="1:6" ht="15">
      <c r="A21" s="14" t="s">
        <v>32</v>
      </c>
      <c r="B21" s="10" t="s">
        <v>33</v>
      </c>
      <c r="C21" s="112">
        <v>1235538</v>
      </c>
      <c r="D21" s="113">
        <v>1235538</v>
      </c>
      <c r="E21" s="112">
        <v>0</v>
      </c>
      <c r="F21" s="113">
        <v>1235538</v>
      </c>
    </row>
    <row r="22" spans="1:6" ht="15">
      <c r="A22" s="14" t="s">
        <v>34</v>
      </c>
      <c r="B22" s="10" t="s">
        <v>35</v>
      </c>
      <c r="C22" s="112">
        <v>3300800</v>
      </c>
      <c r="D22" s="113">
        <v>3295800</v>
      </c>
      <c r="E22" s="112">
        <v>0</v>
      </c>
      <c r="F22" s="113">
        <v>3295800</v>
      </c>
    </row>
    <row r="23" spans="1:6" ht="15">
      <c r="A23" s="14" t="s">
        <v>36</v>
      </c>
      <c r="B23" s="10" t="s">
        <v>37</v>
      </c>
      <c r="C23" s="112">
        <v>140000</v>
      </c>
      <c r="D23" s="113">
        <v>140000</v>
      </c>
      <c r="E23" s="112">
        <v>0</v>
      </c>
      <c r="F23" s="113">
        <v>140000</v>
      </c>
    </row>
    <row r="24" spans="1:6" ht="15">
      <c r="A24" s="14" t="s">
        <v>38</v>
      </c>
      <c r="B24" s="10" t="s">
        <v>39</v>
      </c>
      <c r="C24" s="112">
        <v>6665000</v>
      </c>
      <c r="D24" s="113">
        <v>6690000</v>
      </c>
      <c r="E24" s="112">
        <v>0</v>
      </c>
      <c r="F24" s="113">
        <v>6690000</v>
      </c>
    </row>
    <row r="25" spans="1:6" ht="15">
      <c r="A25" s="15" t="s">
        <v>40</v>
      </c>
      <c r="B25" s="12" t="s">
        <v>41</v>
      </c>
      <c r="C25" s="114">
        <f>SUM(C20:C24)</f>
        <v>14091338</v>
      </c>
      <c r="D25" s="114">
        <f>SUM(D20:D24)</f>
        <v>14111338</v>
      </c>
      <c r="E25" s="112">
        <v>0</v>
      </c>
      <c r="F25" s="114">
        <f>SUM(F20:F24)</f>
        <v>14111338</v>
      </c>
    </row>
    <row r="26" spans="1:6" ht="26.25" customHeight="1">
      <c r="A26" s="14" t="s">
        <v>84</v>
      </c>
      <c r="B26" s="10" t="s">
        <v>121</v>
      </c>
      <c r="C26" s="112">
        <v>3360921</v>
      </c>
      <c r="D26" s="113">
        <v>3360921</v>
      </c>
      <c r="E26" s="112">
        <v>0</v>
      </c>
      <c r="F26" s="113">
        <v>3360921</v>
      </c>
    </row>
    <row r="27" spans="1:6" s="32" customFormat="1" ht="15" customHeight="1">
      <c r="A27" s="14" t="s">
        <v>204</v>
      </c>
      <c r="B27" s="10" t="s">
        <v>205</v>
      </c>
      <c r="C27" s="112">
        <v>0</v>
      </c>
      <c r="D27" s="113">
        <v>5000</v>
      </c>
      <c r="E27" s="112">
        <v>0</v>
      </c>
      <c r="F27" s="113">
        <v>5000</v>
      </c>
    </row>
    <row r="28" spans="1:6" s="32" customFormat="1" ht="20.25" customHeight="1">
      <c r="A28" s="15" t="s">
        <v>206</v>
      </c>
      <c r="B28" s="12" t="s">
        <v>43</v>
      </c>
      <c r="C28" s="114">
        <v>3360921</v>
      </c>
      <c r="D28" s="115">
        <v>3365921</v>
      </c>
      <c r="E28" s="112">
        <v>0</v>
      </c>
      <c r="F28" s="115">
        <v>3365921</v>
      </c>
    </row>
    <row r="29" spans="1:6" ht="15">
      <c r="A29" s="15" t="s">
        <v>44</v>
      </c>
      <c r="B29" s="12" t="s">
        <v>45</v>
      </c>
      <c r="C29" s="114">
        <f>(C16+C19+C25+C28)</f>
        <v>19574333</v>
      </c>
      <c r="D29" s="114">
        <f>(D16+D19+D25+D28)</f>
        <v>19599333</v>
      </c>
      <c r="E29" s="112">
        <v>0</v>
      </c>
      <c r="F29" s="114">
        <f>(F16+F19+F25+F28)</f>
        <v>19599333</v>
      </c>
    </row>
    <row r="30" spans="1:6" ht="15">
      <c r="A30" s="17" t="s">
        <v>46</v>
      </c>
      <c r="B30" s="10" t="s">
        <v>47</v>
      </c>
      <c r="C30" s="112">
        <v>1100000</v>
      </c>
      <c r="D30" s="113">
        <v>1100000</v>
      </c>
      <c r="E30" s="112">
        <v>0</v>
      </c>
      <c r="F30" s="113">
        <v>1100000</v>
      </c>
    </row>
    <row r="31" spans="1:6" ht="15">
      <c r="A31" s="23" t="s">
        <v>48</v>
      </c>
      <c r="B31" s="12" t="s">
        <v>49</v>
      </c>
      <c r="C31" s="114">
        <v>1100000</v>
      </c>
      <c r="D31" s="115">
        <v>1100000</v>
      </c>
      <c r="E31" s="112">
        <v>0</v>
      </c>
      <c r="F31" s="115">
        <v>1100000</v>
      </c>
    </row>
    <row r="32" spans="1:6" s="36" customFormat="1" ht="12.75">
      <c r="A32" s="17" t="s">
        <v>127</v>
      </c>
      <c r="B32" s="10" t="s">
        <v>128</v>
      </c>
      <c r="C32" s="112">
        <v>34235</v>
      </c>
      <c r="D32" s="113">
        <v>645383</v>
      </c>
      <c r="E32" s="112">
        <v>0</v>
      </c>
      <c r="F32" s="113">
        <v>645383</v>
      </c>
    </row>
    <row r="33" spans="1:6" ht="17.25" customHeight="1">
      <c r="A33" s="18" t="s">
        <v>219</v>
      </c>
      <c r="B33" s="10" t="s">
        <v>51</v>
      </c>
      <c r="C33" s="112">
        <v>366303</v>
      </c>
      <c r="D33" s="113">
        <v>366303</v>
      </c>
      <c r="E33" s="112">
        <v>0</v>
      </c>
      <c r="F33" s="113">
        <v>366303</v>
      </c>
    </row>
    <row r="34" spans="1:6" ht="15">
      <c r="A34" s="18" t="s">
        <v>220</v>
      </c>
      <c r="B34" s="10" t="s">
        <v>54</v>
      </c>
      <c r="C34" s="112">
        <v>864000</v>
      </c>
      <c r="D34" s="113">
        <v>864000</v>
      </c>
      <c r="E34" s="112">
        <v>0</v>
      </c>
      <c r="F34" s="113">
        <v>864000</v>
      </c>
    </row>
    <row r="35" spans="1:6" ht="15">
      <c r="A35" s="19" t="s">
        <v>53</v>
      </c>
      <c r="B35" s="10" t="s">
        <v>207</v>
      </c>
      <c r="C35" s="116">
        <v>29207126</v>
      </c>
      <c r="D35" s="113">
        <v>29369696</v>
      </c>
      <c r="E35" s="112">
        <v>0</v>
      </c>
      <c r="F35" s="113">
        <v>29369696</v>
      </c>
    </row>
    <row r="36" spans="1:6" ht="15">
      <c r="A36" s="23" t="s">
        <v>55</v>
      </c>
      <c r="B36" s="12" t="s">
        <v>56</v>
      </c>
      <c r="C36" s="114">
        <f>SUM(C32:C35)</f>
        <v>30471664</v>
      </c>
      <c r="D36" s="115">
        <f>SUM(D32:D35)</f>
        <v>31245382</v>
      </c>
      <c r="E36" s="112">
        <v>0</v>
      </c>
      <c r="F36" s="115">
        <f>SUM(F32:F35)</f>
        <v>31245382</v>
      </c>
    </row>
    <row r="37" spans="1:23" ht="15">
      <c r="A37" s="117" t="s">
        <v>57</v>
      </c>
      <c r="B37" s="118"/>
      <c r="C37" s="119">
        <v>63638500</v>
      </c>
      <c r="D37" s="120">
        <f>(D12+D13+D29+D31+D36)</f>
        <v>64671883</v>
      </c>
      <c r="E37" s="112">
        <v>0</v>
      </c>
      <c r="F37" s="120">
        <f>(F12+F13+F29+F31+F36)</f>
        <v>64671883</v>
      </c>
      <c r="W37" s="32"/>
    </row>
    <row r="38" spans="1:6" ht="15">
      <c r="A38" s="21" t="s">
        <v>58</v>
      </c>
      <c r="B38" s="10" t="s">
        <v>59</v>
      </c>
      <c r="C38" s="112">
        <v>3000000</v>
      </c>
      <c r="D38" s="113">
        <v>3000000</v>
      </c>
      <c r="E38" s="112">
        <v>0</v>
      </c>
      <c r="F38" s="113">
        <v>3000000</v>
      </c>
    </row>
    <row r="39" spans="1:6" ht="15">
      <c r="A39" s="21" t="s">
        <v>60</v>
      </c>
      <c r="B39" s="10" t="s">
        <v>61</v>
      </c>
      <c r="C39" s="112">
        <v>600000</v>
      </c>
      <c r="D39" s="113">
        <v>4434582</v>
      </c>
      <c r="E39" s="112">
        <v>0</v>
      </c>
      <c r="F39" s="113">
        <v>4434582</v>
      </c>
    </row>
    <row r="40" spans="1:6" ht="15">
      <c r="A40" s="22" t="s">
        <v>232</v>
      </c>
      <c r="B40" s="10" t="s">
        <v>63</v>
      </c>
      <c r="C40" s="112">
        <v>972000</v>
      </c>
      <c r="D40" s="113">
        <v>2007335</v>
      </c>
      <c r="E40" s="112">
        <v>0</v>
      </c>
      <c r="F40" s="113">
        <v>2007335</v>
      </c>
    </row>
    <row r="41" spans="1:6" ht="15">
      <c r="A41" s="107" t="s">
        <v>64</v>
      </c>
      <c r="B41" s="12" t="s">
        <v>65</v>
      </c>
      <c r="C41" s="114">
        <v>4572000</v>
      </c>
      <c r="D41" s="115">
        <f>SUM(D38:D40)</f>
        <v>9441917</v>
      </c>
      <c r="E41" s="112">
        <v>0</v>
      </c>
      <c r="F41" s="115">
        <f>SUM(F38:F40)</f>
        <v>9441917</v>
      </c>
    </row>
    <row r="42" spans="1:6" ht="15">
      <c r="A42" s="17" t="s">
        <v>66</v>
      </c>
      <c r="B42" s="10" t="s">
        <v>67</v>
      </c>
      <c r="C42" s="112">
        <v>5182012</v>
      </c>
      <c r="D42" s="113">
        <v>5182012</v>
      </c>
      <c r="E42" s="112">
        <v>0</v>
      </c>
      <c r="F42" s="113">
        <v>5182012</v>
      </c>
    </row>
    <row r="43" spans="1:6" ht="15">
      <c r="A43" s="17" t="s">
        <v>68</v>
      </c>
      <c r="B43" s="10" t="s">
        <v>69</v>
      </c>
      <c r="C43" s="112">
        <v>1399144</v>
      </c>
      <c r="D43" s="113">
        <v>1399144</v>
      </c>
      <c r="E43" s="112">
        <v>0</v>
      </c>
      <c r="F43" s="113">
        <v>1399144</v>
      </c>
    </row>
    <row r="44" spans="1:6" ht="15">
      <c r="A44" s="23" t="s">
        <v>71</v>
      </c>
      <c r="B44" s="12" t="s">
        <v>72</v>
      </c>
      <c r="C44" s="114">
        <v>6581156</v>
      </c>
      <c r="D44" s="115">
        <f>SUM(D42:D43)</f>
        <v>6581156</v>
      </c>
      <c r="E44" s="112">
        <v>0</v>
      </c>
      <c r="F44" s="115">
        <f>SUM(F42:F43)</f>
        <v>6581156</v>
      </c>
    </row>
    <row r="45" spans="1:6" s="34" customFormat="1" ht="15">
      <c r="A45" s="17" t="s">
        <v>129</v>
      </c>
      <c r="B45" s="10" t="s">
        <v>125</v>
      </c>
      <c r="C45" s="112">
        <v>800000</v>
      </c>
      <c r="D45" s="113">
        <v>800000</v>
      </c>
      <c r="E45" s="112">
        <v>0</v>
      </c>
      <c r="F45" s="113">
        <v>800000</v>
      </c>
    </row>
    <row r="46" spans="1:6" ht="15">
      <c r="A46" s="23" t="s">
        <v>73</v>
      </c>
      <c r="B46" s="12" t="s">
        <v>74</v>
      </c>
      <c r="C46" s="114">
        <v>800000</v>
      </c>
      <c r="D46" s="115">
        <v>800000</v>
      </c>
      <c r="E46" s="112">
        <v>0</v>
      </c>
      <c r="F46" s="115">
        <v>800000</v>
      </c>
    </row>
    <row r="47" spans="1:6" ht="15">
      <c r="A47" s="117" t="s">
        <v>75</v>
      </c>
      <c r="B47" s="118"/>
      <c r="C47" s="119">
        <v>11953156</v>
      </c>
      <c r="D47" s="120">
        <f>(D41+D44+D46)</f>
        <v>16823073</v>
      </c>
      <c r="E47" s="112">
        <v>0</v>
      </c>
      <c r="F47" s="120">
        <f>(F41+F44+F46)</f>
        <v>16823073</v>
      </c>
    </row>
    <row r="48" spans="1:6" ht="15">
      <c r="A48" s="121" t="s">
        <v>76</v>
      </c>
      <c r="B48" s="118" t="s">
        <v>77</v>
      </c>
      <c r="C48" s="122">
        <f>(C12+C13+C29+C31+C36+C41+C44+D46)</f>
        <v>75591656</v>
      </c>
      <c r="D48" s="115">
        <f>(D12+D13+D29+D31+D36+D41+D44+D46)</f>
        <v>81494956</v>
      </c>
      <c r="E48" s="112">
        <v>0</v>
      </c>
      <c r="F48" s="115">
        <f>(F12+F13+F29+F31+F36+F41+F44+F46)</f>
        <v>81494956</v>
      </c>
    </row>
    <row r="49" spans="1:6" ht="25.5">
      <c r="A49" s="17" t="s">
        <v>78</v>
      </c>
      <c r="B49" s="14" t="s">
        <v>79</v>
      </c>
      <c r="C49" s="123">
        <v>1038606</v>
      </c>
      <c r="D49" s="113">
        <v>1038606</v>
      </c>
      <c r="E49" s="112">
        <v>0</v>
      </c>
      <c r="F49" s="113">
        <v>1038606</v>
      </c>
    </row>
    <row r="50" spans="1:6" s="26" customFormat="1" ht="15">
      <c r="A50" s="124" t="s">
        <v>82</v>
      </c>
      <c r="B50" s="125" t="s">
        <v>81</v>
      </c>
      <c r="C50" s="126">
        <v>1038606</v>
      </c>
      <c r="D50" s="115">
        <v>1038606</v>
      </c>
      <c r="E50" s="112">
        <v>0</v>
      </c>
      <c r="F50" s="115">
        <v>1038606</v>
      </c>
    </row>
    <row r="51" spans="1:6" ht="15">
      <c r="A51" s="127" t="s">
        <v>83</v>
      </c>
      <c r="B51" s="128"/>
      <c r="C51" s="122">
        <f>(C48+C50)</f>
        <v>76630262</v>
      </c>
      <c r="D51" s="115">
        <f>(D48+D49)</f>
        <v>82533562</v>
      </c>
      <c r="E51" s="112">
        <v>0</v>
      </c>
      <c r="F51" s="115">
        <f>(F48+F49)</f>
        <v>82533562</v>
      </c>
    </row>
    <row r="52" spans="1:6" ht="15">
      <c r="A52" s="36"/>
      <c r="B52" s="36"/>
      <c r="C52" s="36"/>
      <c r="D52" s="36"/>
      <c r="E52" s="36"/>
      <c r="F52" s="36"/>
    </row>
    <row r="53" spans="1:6" ht="15">
      <c r="A53" s="36"/>
      <c r="B53" s="36"/>
      <c r="C53" s="36"/>
      <c r="D53" s="36"/>
      <c r="E53" s="36"/>
      <c r="F53" s="36"/>
    </row>
  </sheetData>
  <sheetProtection/>
  <mergeCells count="3">
    <mergeCell ref="A1:F1"/>
    <mergeCell ref="A2:F2"/>
    <mergeCell ref="A3:F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E7" sqref="E7:F7"/>
    </sheetView>
  </sheetViews>
  <sheetFormatPr defaultColWidth="9.140625" defaultRowHeight="15"/>
  <cols>
    <col min="1" max="1" width="39.140625" style="0" customWidth="1"/>
    <col min="2" max="2" width="6.28125" style="0" customWidth="1"/>
    <col min="3" max="3" width="10.28125" style="0" customWidth="1"/>
    <col min="4" max="4" width="12.00390625" style="0" bestFit="1" customWidth="1"/>
    <col min="5" max="5" width="8.28125" style="0" customWidth="1"/>
    <col min="6" max="6" width="10.57421875" style="0" customWidth="1"/>
  </cols>
  <sheetData>
    <row r="1" spans="1:6" ht="15">
      <c r="A1" s="144" t="s">
        <v>225</v>
      </c>
      <c r="B1" s="144"/>
      <c r="C1" s="149"/>
      <c r="D1" s="149"/>
      <c r="E1" s="149"/>
      <c r="F1" s="150"/>
    </row>
    <row r="2" spans="1:6" ht="15.75" customHeight="1">
      <c r="A2" s="146" t="s">
        <v>167</v>
      </c>
      <c r="B2" s="147"/>
      <c r="C2" s="147"/>
      <c r="D2" s="147"/>
      <c r="E2" s="145"/>
      <c r="F2" s="150"/>
    </row>
    <row r="3" spans="1:6" ht="15">
      <c r="A3" s="155" t="s">
        <v>198</v>
      </c>
      <c r="B3" s="156"/>
      <c r="C3" s="156"/>
      <c r="D3" s="156"/>
      <c r="E3" s="156"/>
      <c r="F3" s="150"/>
    </row>
    <row r="4" spans="1:5" ht="15">
      <c r="A4" s="137"/>
      <c r="B4" s="138"/>
      <c r="C4" s="138"/>
      <c r="D4" s="36"/>
      <c r="E4" s="36"/>
    </row>
    <row r="5" spans="1:5" ht="15">
      <c r="A5" s="137"/>
      <c r="B5" s="138"/>
      <c r="C5" s="138"/>
      <c r="D5" s="36"/>
      <c r="E5" s="36"/>
    </row>
    <row r="6" spans="1:5" ht="15">
      <c r="A6" s="137"/>
      <c r="B6" s="138"/>
      <c r="C6" s="138"/>
      <c r="D6" s="36"/>
      <c r="E6" s="36"/>
    </row>
    <row r="7" spans="1:6" ht="38.25">
      <c r="A7" s="3" t="s">
        <v>0</v>
      </c>
      <c r="B7" s="109" t="s">
        <v>85</v>
      </c>
      <c r="C7" s="110" t="s">
        <v>196</v>
      </c>
      <c r="D7" s="110" t="s">
        <v>201</v>
      </c>
      <c r="E7" s="108" t="s">
        <v>230</v>
      </c>
      <c r="F7" s="108" t="s">
        <v>229</v>
      </c>
    </row>
    <row r="8" spans="1:6" ht="25.5">
      <c r="A8" s="9" t="s">
        <v>86</v>
      </c>
      <c r="B8" s="22" t="s">
        <v>169</v>
      </c>
      <c r="C8" s="113">
        <v>16009809</v>
      </c>
      <c r="D8" s="113">
        <v>16009809</v>
      </c>
      <c r="E8" s="113">
        <v>0</v>
      </c>
      <c r="F8" s="113">
        <v>16009809</v>
      </c>
    </row>
    <row r="9" spans="1:6" ht="21" customHeight="1">
      <c r="A9" s="87" t="s">
        <v>221</v>
      </c>
      <c r="B9" s="22" t="s">
        <v>170</v>
      </c>
      <c r="C9" s="113">
        <v>8261040</v>
      </c>
      <c r="D9" s="113">
        <v>8495705</v>
      </c>
      <c r="E9" s="113">
        <v>0</v>
      </c>
      <c r="F9" s="113">
        <v>8495705</v>
      </c>
    </row>
    <row r="10" spans="1:6" ht="30.75" customHeight="1">
      <c r="A10" s="91" t="s">
        <v>123</v>
      </c>
      <c r="B10" s="22" t="s">
        <v>171</v>
      </c>
      <c r="C10" s="113">
        <v>2270000</v>
      </c>
      <c r="D10" s="113">
        <v>2270000</v>
      </c>
      <c r="E10" s="113">
        <v>0</v>
      </c>
      <c r="F10" s="113">
        <v>2270000</v>
      </c>
    </row>
    <row r="11" spans="1:6" s="32" customFormat="1" ht="26.25">
      <c r="A11" s="91" t="s">
        <v>172</v>
      </c>
      <c r="B11" s="22" t="s">
        <v>168</v>
      </c>
      <c r="C11" s="113">
        <v>2792495</v>
      </c>
      <c r="D11" s="113">
        <v>3566213</v>
      </c>
      <c r="E11" s="113">
        <v>0</v>
      </c>
      <c r="F11" s="113">
        <v>3566213</v>
      </c>
    </row>
    <row r="12" spans="1:6" s="32" customFormat="1" ht="15">
      <c r="A12" s="87" t="s">
        <v>166</v>
      </c>
      <c r="B12" s="22" t="s">
        <v>165</v>
      </c>
      <c r="C12" s="113">
        <v>135140</v>
      </c>
      <c r="D12" s="113">
        <v>135140</v>
      </c>
      <c r="E12" s="113">
        <v>0</v>
      </c>
      <c r="F12" s="113">
        <v>135140</v>
      </c>
    </row>
    <row r="13" spans="1:6" ht="25.5">
      <c r="A13" s="15" t="s">
        <v>90</v>
      </c>
      <c r="B13" s="107" t="s">
        <v>91</v>
      </c>
      <c r="C13" s="115">
        <v>29468484</v>
      </c>
      <c r="D13" s="115">
        <f>SUM(D8:D12)</f>
        <v>30476867</v>
      </c>
      <c r="E13" s="113">
        <v>0</v>
      </c>
      <c r="F13" s="115">
        <f>SUM(F8:F12)</f>
        <v>30476867</v>
      </c>
    </row>
    <row r="14" spans="1:6" s="32" customFormat="1" ht="22.5" customHeight="1">
      <c r="A14" s="14" t="s">
        <v>208</v>
      </c>
      <c r="B14" s="22" t="s">
        <v>209</v>
      </c>
      <c r="C14" s="113">
        <v>0</v>
      </c>
      <c r="D14" s="113">
        <v>4894917</v>
      </c>
      <c r="E14" s="113">
        <v>0</v>
      </c>
      <c r="F14" s="113">
        <v>4894917</v>
      </c>
    </row>
    <row r="15" spans="1:6" s="32" customFormat="1" ht="16.5" customHeight="1">
      <c r="A15" s="15" t="s">
        <v>210</v>
      </c>
      <c r="B15" s="107" t="s">
        <v>211</v>
      </c>
      <c r="C15" s="115">
        <v>0</v>
      </c>
      <c r="D15" s="115">
        <v>4894917</v>
      </c>
      <c r="E15" s="113">
        <v>0</v>
      </c>
      <c r="F15" s="115">
        <v>4894917</v>
      </c>
    </row>
    <row r="16" spans="1:6" ht="15">
      <c r="A16" s="14" t="s">
        <v>92</v>
      </c>
      <c r="B16" s="22" t="s">
        <v>93</v>
      </c>
      <c r="C16" s="113">
        <v>1040000</v>
      </c>
      <c r="D16" s="113">
        <v>1040000</v>
      </c>
      <c r="E16" s="113">
        <v>0</v>
      </c>
      <c r="F16" s="113">
        <v>1040000</v>
      </c>
    </row>
    <row r="17" spans="1:6" ht="15">
      <c r="A17" s="14" t="s">
        <v>94</v>
      </c>
      <c r="B17" s="22" t="s">
        <v>124</v>
      </c>
      <c r="C17" s="113">
        <v>3000000</v>
      </c>
      <c r="D17" s="113">
        <v>3000000</v>
      </c>
      <c r="E17" s="113">
        <v>0</v>
      </c>
      <c r="F17" s="113">
        <v>3000000</v>
      </c>
    </row>
    <row r="18" spans="1:6" s="32" customFormat="1" ht="15">
      <c r="A18" s="14" t="s">
        <v>212</v>
      </c>
      <c r="B18" s="22" t="s">
        <v>213</v>
      </c>
      <c r="C18" s="113">
        <v>0</v>
      </c>
      <c r="D18" s="113">
        <v>0</v>
      </c>
      <c r="E18" s="113">
        <v>0</v>
      </c>
      <c r="F18" s="113">
        <v>0</v>
      </c>
    </row>
    <row r="19" spans="1:6" ht="15">
      <c r="A19" s="15" t="s">
        <v>98</v>
      </c>
      <c r="B19" s="107" t="s">
        <v>99</v>
      </c>
      <c r="C19" s="115">
        <v>4040000</v>
      </c>
      <c r="D19" s="115">
        <f>SUM(D16:D17)</f>
        <v>4040000</v>
      </c>
      <c r="E19" s="113">
        <v>0</v>
      </c>
      <c r="F19" s="115">
        <f>SUM(F16:F17)</f>
        <v>4040000</v>
      </c>
    </row>
    <row r="20" spans="1:6" ht="15">
      <c r="A20" s="17" t="s">
        <v>100</v>
      </c>
      <c r="B20" s="22" t="s">
        <v>101</v>
      </c>
      <c r="C20" s="113">
        <v>5794180</v>
      </c>
      <c r="D20" s="113">
        <v>5794180</v>
      </c>
      <c r="E20" s="113">
        <v>0</v>
      </c>
      <c r="F20" s="113">
        <v>5794180</v>
      </c>
    </row>
    <row r="21" spans="1:6" s="32" customFormat="1" ht="15">
      <c r="A21" s="17" t="s">
        <v>130</v>
      </c>
      <c r="B21" s="22" t="s">
        <v>131</v>
      </c>
      <c r="C21" s="113">
        <v>0</v>
      </c>
      <c r="D21" s="113">
        <v>0</v>
      </c>
      <c r="E21" s="113">
        <v>0</v>
      </c>
      <c r="F21" s="113">
        <v>0</v>
      </c>
    </row>
    <row r="22" spans="1:6" ht="15">
      <c r="A22" s="17" t="s">
        <v>102</v>
      </c>
      <c r="B22" s="22" t="s">
        <v>103</v>
      </c>
      <c r="C22" s="113">
        <v>758764</v>
      </c>
      <c r="D22" s="113">
        <v>758764</v>
      </c>
      <c r="E22" s="113">
        <v>0</v>
      </c>
      <c r="F22" s="113">
        <v>758764</v>
      </c>
    </row>
    <row r="23" spans="1:6" ht="15">
      <c r="A23" s="17" t="s">
        <v>104</v>
      </c>
      <c r="B23" s="22" t="s">
        <v>105</v>
      </c>
      <c r="C23" s="113">
        <v>1769294</v>
      </c>
      <c r="D23" s="113">
        <v>1769294</v>
      </c>
      <c r="E23" s="113">
        <v>0</v>
      </c>
      <c r="F23" s="113">
        <v>1769294</v>
      </c>
    </row>
    <row r="24" spans="1:6" s="32" customFormat="1" ht="15">
      <c r="A24" s="17" t="s">
        <v>173</v>
      </c>
      <c r="B24" s="22" t="s">
        <v>106</v>
      </c>
      <c r="C24" s="113">
        <v>216000</v>
      </c>
      <c r="D24" s="113">
        <v>216000</v>
      </c>
      <c r="E24" s="113">
        <v>0</v>
      </c>
      <c r="F24" s="113">
        <v>216000</v>
      </c>
    </row>
    <row r="25" spans="1:6" ht="15">
      <c r="A25" s="23" t="s">
        <v>107</v>
      </c>
      <c r="B25" s="107" t="s">
        <v>108</v>
      </c>
      <c r="C25" s="115">
        <v>8538238</v>
      </c>
      <c r="D25" s="115">
        <f>SUM(D20:D24)</f>
        <v>8538238</v>
      </c>
      <c r="E25" s="113">
        <v>0</v>
      </c>
      <c r="F25" s="115">
        <f>SUM(F20:F24)</f>
        <v>8538238</v>
      </c>
    </row>
    <row r="26" spans="1:6" ht="15">
      <c r="A26" s="139" t="s">
        <v>109</v>
      </c>
      <c r="B26" s="121" t="s">
        <v>110</v>
      </c>
      <c r="C26" s="115">
        <v>42046722</v>
      </c>
      <c r="D26" s="115">
        <f>(D13+D15+D19+D25)</f>
        <v>47950022</v>
      </c>
      <c r="E26" s="113">
        <v>0</v>
      </c>
      <c r="F26" s="115">
        <f>(F13+F15+F19+F25)</f>
        <v>47950022</v>
      </c>
    </row>
    <row r="27" spans="1:6" ht="15">
      <c r="A27" s="127" t="s">
        <v>111</v>
      </c>
      <c r="B27" s="121"/>
      <c r="C27" s="115">
        <v>-21591778</v>
      </c>
      <c r="D27" s="115">
        <v>-16721861</v>
      </c>
      <c r="E27" s="113">
        <v>0</v>
      </c>
      <c r="F27" s="115">
        <v>-16721861</v>
      </c>
    </row>
    <row r="28" spans="1:6" ht="15">
      <c r="A28" s="127" t="s">
        <v>112</v>
      </c>
      <c r="B28" s="121"/>
      <c r="C28" s="115">
        <v>-11953153</v>
      </c>
      <c r="D28" s="115">
        <v>-11928156</v>
      </c>
      <c r="E28" s="113">
        <v>0</v>
      </c>
      <c r="F28" s="115">
        <v>-11928156</v>
      </c>
    </row>
    <row r="29" spans="1:6" ht="25.5">
      <c r="A29" s="14" t="s">
        <v>113</v>
      </c>
      <c r="B29" s="14" t="s">
        <v>114</v>
      </c>
      <c r="C29" s="113">
        <v>34583540</v>
      </c>
      <c r="D29" s="113">
        <v>34583540</v>
      </c>
      <c r="E29" s="113">
        <v>0</v>
      </c>
      <c r="F29" s="113">
        <v>34583540</v>
      </c>
    </row>
    <row r="30" spans="1:6" ht="15">
      <c r="A30" s="15" t="s">
        <v>115</v>
      </c>
      <c r="B30" s="15" t="s">
        <v>116</v>
      </c>
      <c r="C30" s="115">
        <v>34583540</v>
      </c>
      <c r="D30" s="115">
        <f>SUM(D29)</f>
        <v>34583540</v>
      </c>
      <c r="E30" s="113">
        <v>0</v>
      </c>
      <c r="F30" s="115">
        <f>SUM(F29)</f>
        <v>34583540</v>
      </c>
    </row>
    <row r="31" spans="1:6" ht="15">
      <c r="A31" s="124" t="s">
        <v>117</v>
      </c>
      <c r="B31" s="125" t="s">
        <v>118</v>
      </c>
      <c r="C31" s="115">
        <v>34583540</v>
      </c>
      <c r="D31" s="115">
        <f>SUM(D30)</f>
        <v>34583540</v>
      </c>
      <c r="E31" s="113">
        <v>0</v>
      </c>
      <c r="F31" s="115">
        <f>SUM(F30)</f>
        <v>34583540</v>
      </c>
    </row>
    <row r="32" spans="1:6" ht="15">
      <c r="A32" s="127" t="s">
        <v>119</v>
      </c>
      <c r="B32" s="128"/>
      <c r="C32" s="115">
        <f>C26+C31</f>
        <v>76630262</v>
      </c>
      <c r="D32" s="115">
        <f>(D13+D15+D19+D25+D31)</f>
        <v>82533562</v>
      </c>
      <c r="E32" s="113">
        <v>0</v>
      </c>
      <c r="F32" s="115">
        <f>(F13+F15+F19+F25+F31)</f>
        <v>82533562</v>
      </c>
    </row>
    <row r="33" spans="1:5" ht="15">
      <c r="A33" s="36"/>
      <c r="B33" s="36"/>
      <c r="C33" s="36"/>
      <c r="D33" s="36"/>
      <c r="E33" s="36"/>
    </row>
    <row r="34" spans="1:6" ht="15">
      <c r="A34" s="147"/>
      <c r="B34" s="147"/>
      <c r="C34" s="154"/>
      <c r="D34" s="36"/>
      <c r="E34" s="36"/>
      <c r="F34" s="27"/>
    </row>
    <row r="40" ht="15">
      <c r="V40" s="32"/>
    </row>
  </sheetData>
  <sheetProtection/>
  <mergeCells count="4">
    <mergeCell ref="A34:C34"/>
    <mergeCell ref="A1:F1"/>
    <mergeCell ref="A2:F2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55.8515625" style="37" customWidth="1"/>
    <col min="2" max="2" width="5.28125" style="30" customWidth="1"/>
    <col min="3" max="3" width="8.7109375" style="2" customWidth="1"/>
    <col min="4" max="4" width="10.28125" style="37" customWidth="1"/>
    <col min="5" max="5" width="8.28125" style="37" customWidth="1"/>
    <col min="6" max="6" width="9.57421875" style="37" customWidth="1"/>
    <col min="7" max="7" width="17.8515625" style="37" customWidth="1"/>
    <col min="8" max="8" width="19.00390625" style="37" customWidth="1"/>
    <col min="9" max="9" width="9.140625" style="37" customWidth="1"/>
    <col min="10" max="10" width="10.140625" style="37" bestFit="1" customWidth="1"/>
    <col min="11" max="16384" width="9.140625" style="37" customWidth="1"/>
  </cols>
  <sheetData>
    <row r="1" spans="1:5" ht="15">
      <c r="A1" s="129"/>
      <c r="B1" s="111"/>
      <c r="C1" s="130"/>
      <c r="D1" s="129"/>
      <c r="E1" s="129"/>
    </row>
    <row r="2" spans="1:8" ht="15">
      <c r="A2" s="144" t="s">
        <v>226</v>
      </c>
      <c r="B2" s="145"/>
      <c r="C2" s="145"/>
      <c r="D2" s="145"/>
      <c r="E2" s="145"/>
      <c r="F2" s="150"/>
      <c r="G2" s="150"/>
      <c r="H2" s="31"/>
    </row>
    <row r="3" spans="1:8" ht="15" customHeight="1">
      <c r="A3" s="146" t="s">
        <v>167</v>
      </c>
      <c r="B3" s="145"/>
      <c r="C3" s="145"/>
      <c r="D3" s="145"/>
      <c r="E3" s="145"/>
      <c r="F3" s="150"/>
      <c r="G3" s="150"/>
      <c r="H3" s="31"/>
    </row>
    <row r="4" spans="1:8" ht="15">
      <c r="A4" s="157" t="s">
        <v>195</v>
      </c>
      <c r="B4" s="158"/>
      <c r="C4" s="158"/>
      <c r="D4" s="158"/>
      <c r="E4" s="158"/>
      <c r="F4" s="159"/>
      <c r="G4" s="159"/>
      <c r="H4" s="38"/>
    </row>
    <row r="5" spans="1:8" ht="15">
      <c r="A5" s="131"/>
      <c r="B5" s="138"/>
      <c r="C5" s="140"/>
      <c r="D5" s="138"/>
      <c r="E5" s="138"/>
      <c r="F5" s="38"/>
      <c r="G5" s="38"/>
      <c r="H5" s="38"/>
    </row>
    <row r="6" spans="1:8" ht="15">
      <c r="A6" s="131"/>
      <c r="B6" s="138"/>
      <c r="C6" s="140"/>
      <c r="D6" s="138"/>
      <c r="E6" s="138"/>
      <c r="F6" s="38"/>
      <c r="G6" s="38"/>
      <c r="H6" s="38"/>
    </row>
    <row r="7" spans="1:5" ht="15">
      <c r="A7" s="129"/>
      <c r="B7" s="111"/>
      <c r="C7" s="132"/>
      <c r="D7" s="129"/>
      <c r="E7" s="129"/>
    </row>
    <row r="8" spans="1:8" ht="38.25">
      <c r="A8" s="3" t="s">
        <v>0</v>
      </c>
      <c r="B8" s="109" t="s">
        <v>1</v>
      </c>
      <c r="C8" s="110" t="s">
        <v>196</v>
      </c>
      <c r="D8" s="110" t="s">
        <v>201</v>
      </c>
      <c r="E8" s="108" t="s">
        <v>230</v>
      </c>
      <c r="F8" s="108" t="s">
        <v>229</v>
      </c>
      <c r="G8" s="93"/>
      <c r="H8" s="94"/>
    </row>
    <row r="9" spans="1:256" ht="15">
      <c r="A9" s="23" t="s">
        <v>132</v>
      </c>
      <c r="B9" s="3" t="s">
        <v>59</v>
      </c>
      <c r="C9" s="115">
        <f>SUM(C11:C12)</f>
        <v>3000000</v>
      </c>
      <c r="D9" s="115">
        <v>3000000</v>
      </c>
      <c r="E9" s="113">
        <v>0</v>
      </c>
      <c r="F9" s="115">
        <v>3000000</v>
      </c>
      <c r="G9" s="95"/>
      <c r="H9" s="9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5">
      <c r="A10" s="17" t="s">
        <v>214</v>
      </c>
      <c r="B10" s="39" t="s">
        <v>59</v>
      </c>
      <c r="C10" s="113">
        <v>0</v>
      </c>
      <c r="D10" s="113">
        <v>0</v>
      </c>
      <c r="E10" s="113">
        <v>0</v>
      </c>
      <c r="F10" s="113">
        <v>0</v>
      </c>
      <c r="G10" s="95"/>
      <c r="H10" s="9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8" ht="15">
      <c r="A11" s="17" t="s">
        <v>133</v>
      </c>
      <c r="B11" s="39" t="s">
        <v>59</v>
      </c>
      <c r="C11" s="113">
        <v>1500000</v>
      </c>
      <c r="D11" s="113">
        <v>1500000</v>
      </c>
      <c r="E11" s="113">
        <v>0</v>
      </c>
      <c r="F11" s="113">
        <v>1500000</v>
      </c>
      <c r="G11" s="96"/>
      <c r="H11" s="96"/>
    </row>
    <row r="12" spans="1:8" ht="15">
      <c r="A12" s="17" t="s">
        <v>134</v>
      </c>
      <c r="B12" s="39" t="s">
        <v>59</v>
      </c>
      <c r="C12" s="113">
        <v>1500000</v>
      </c>
      <c r="D12" s="113">
        <v>1500000</v>
      </c>
      <c r="E12" s="113">
        <v>0</v>
      </c>
      <c r="F12" s="113">
        <v>1500000</v>
      </c>
      <c r="G12" s="96"/>
      <c r="H12" s="96"/>
    </row>
    <row r="13" spans="1:256" s="32" customFormat="1" ht="15">
      <c r="A13" s="23" t="s">
        <v>60</v>
      </c>
      <c r="B13" s="3" t="s">
        <v>61</v>
      </c>
      <c r="C13" s="113">
        <v>600000</v>
      </c>
      <c r="D13" s="113">
        <v>4434582</v>
      </c>
      <c r="E13" s="113">
        <v>0</v>
      </c>
      <c r="F13" s="113">
        <v>4434582</v>
      </c>
      <c r="G13" s="96"/>
      <c r="H13" s="9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32" customFormat="1" ht="25.5">
      <c r="A14" s="17" t="s">
        <v>135</v>
      </c>
      <c r="B14" s="39" t="s">
        <v>61</v>
      </c>
      <c r="C14" s="113">
        <v>600000</v>
      </c>
      <c r="D14" s="113">
        <v>600000</v>
      </c>
      <c r="E14" s="113">
        <v>0</v>
      </c>
      <c r="F14" s="113">
        <v>600000</v>
      </c>
      <c r="G14" s="96"/>
      <c r="H14" s="9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32" customFormat="1" ht="15">
      <c r="A15" s="17" t="s">
        <v>215</v>
      </c>
      <c r="B15" s="39" t="s">
        <v>61</v>
      </c>
      <c r="C15" s="113">
        <v>0</v>
      </c>
      <c r="D15" s="113">
        <v>3834582</v>
      </c>
      <c r="E15" s="113">
        <v>0</v>
      </c>
      <c r="F15" s="113">
        <v>3834582</v>
      </c>
      <c r="G15" s="96"/>
      <c r="H15" s="96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32" customFormat="1" ht="15">
      <c r="A16" s="15" t="s">
        <v>62</v>
      </c>
      <c r="B16" s="3" t="s">
        <v>63</v>
      </c>
      <c r="C16" s="115">
        <v>972000</v>
      </c>
      <c r="D16" s="115">
        <v>2007335</v>
      </c>
      <c r="E16" s="113">
        <v>0</v>
      </c>
      <c r="F16" s="115">
        <v>2007335</v>
      </c>
      <c r="G16" s="95"/>
      <c r="H16" s="9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8" ht="15">
      <c r="A17" s="139" t="s">
        <v>64</v>
      </c>
      <c r="B17" s="40" t="s">
        <v>65</v>
      </c>
      <c r="C17" s="141">
        <f>C9+C13+C16</f>
        <v>4572000</v>
      </c>
      <c r="D17" s="115">
        <f>(D9+D13+D16)</f>
        <v>9441917</v>
      </c>
      <c r="E17" s="113">
        <v>0</v>
      </c>
      <c r="F17" s="115">
        <f>(F9+F13+F16)</f>
        <v>9441917</v>
      </c>
      <c r="G17" s="96"/>
      <c r="H17" s="96"/>
    </row>
    <row r="18" spans="1:8" ht="24" customHeight="1">
      <c r="A18" s="17" t="s">
        <v>176</v>
      </c>
      <c r="B18" s="39" t="s">
        <v>67</v>
      </c>
      <c r="C18" s="113">
        <v>1185003</v>
      </c>
      <c r="D18" s="113">
        <v>1185003</v>
      </c>
      <c r="E18" s="113">
        <v>0</v>
      </c>
      <c r="F18" s="113">
        <v>1185003</v>
      </c>
      <c r="G18" s="96"/>
      <c r="H18" s="96"/>
    </row>
    <row r="19" spans="1:8" ht="29.25" customHeight="1">
      <c r="A19" s="17" t="s">
        <v>175</v>
      </c>
      <c r="B19" s="39" t="s">
        <v>67</v>
      </c>
      <c r="C19" s="113">
        <v>1703009</v>
      </c>
      <c r="D19" s="113">
        <v>1703009</v>
      </c>
      <c r="E19" s="113">
        <v>0</v>
      </c>
      <c r="F19" s="113">
        <v>1703009</v>
      </c>
      <c r="G19" s="96"/>
      <c r="H19" s="96"/>
    </row>
    <row r="20" spans="1:8" ht="25.5" customHeight="1">
      <c r="A20" s="17" t="s">
        <v>174</v>
      </c>
      <c r="B20" s="39" t="s">
        <v>67</v>
      </c>
      <c r="C20" s="113">
        <v>240000</v>
      </c>
      <c r="D20" s="113">
        <v>240000</v>
      </c>
      <c r="E20" s="113">
        <v>0</v>
      </c>
      <c r="F20" s="113">
        <v>240000</v>
      </c>
      <c r="G20" s="96"/>
      <c r="H20" s="96"/>
    </row>
    <row r="21" spans="1:8" ht="15">
      <c r="A21" s="17" t="s">
        <v>136</v>
      </c>
      <c r="B21" s="39" t="s">
        <v>67</v>
      </c>
      <c r="C21" s="113">
        <v>2054000</v>
      </c>
      <c r="D21" s="113">
        <v>2054000</v>
      </c>
      <c r="E21" s="113">
        <v>0</v>
      </c>
      <c r="F21" s="113">
        <v>2054000</v>
      </c>
      <c r="G21" s="96"/>
      <c r="H21" s="96"/>
    </row>
    <row r="22" spans="1:8" ht="15">
      <c r="A22" s="23" t="s">
        <v>70</v>
      </c>
      <c r="B22" s="3" t="s">
        <v>69</v>
      </c>
      <c r="C22" s="115">
        <v>1399144</v>
      </c>
      <c r="D22" s="115">
        <v>1399144</v>
      </c>
      <c r="E22" s="113">
        <v>0</v>
      </c>
      <c r="F22" s="115">
        <v>1399144</v>
      </c>
      <c r="G22" s="96"/>
      <c r="H22" s="96"/>
    </row>
    <row r="23" spans="1:8" ht="15">
      <c r="A23" s="139" t="s">
        <v>71</v>
      </c>
      <c r="B23" s="40" t="s">
        <v>72</v>
      </c>
      <c r="C23" s="141">
        <f>SUM(C18:C22)</f>
        <v>6581156</v>
      </c>
      <c r="D23" s="115">
        <f>SUM(D18:D22)</f>
        <v>6581156</v>
      </c>
      <c r="E23" s="113">
        <v>0</v>
      </c>
      <c r="F23" s="115">
        <f>SUM(F18:F22)</f>
        <v>6581156</v>
      </c>
      <c r="G23" s="96"/>
      <c r="H23" s="96"/>
    </row>
    <row r="24" spans="1:10" ht="15">
      <c r="A24" s="129"/>
      <c r="B24" s="111"/>
      <c r="C24" s="130"/>
      <c r="D24" s="142"/>
      <c r="E24" s="142"/>
      <c r="F24" s="96"/>
      <c r="G24" s="96"/>
      <c r="H24" s="96"/>
      <c r="J24" s="2"/>
    </row>
    <row r="25" spans="1:10" ht="15">
      <c r="A25" s="129"/>
      <c r="B25" s="111"/>
      <c r="C25" s="130"/>
      <c r="D25" s="142"/>
      <c r="E25" s="142"/>
      <c r="F25" s="96"/>
      <c r="G25" s="96"/>
      <c r="H25" s="96"/>
      <c r="J25" s="2"/>
    </row>
    <row r="26" spans="1:8" ht="15">
      <c r="A26" s="129"/>
      <c r="B26" s="111"/>
      <c r="C26" s="130"/>
      <c r="D26" s="142"/>
      <c r="E26" s="142"/>
      <c r="F26" s="96"/>
      <c r="G26" s="96"/>
      <c r="H26" s="96"/>
    </row>
    <row r="27" spans="1:256" ht="15">
      <c r="A27" s="129"/>
      <c r="B27" s="111"/>
      <c r="C27" s="130"/>
      <c r="D27" s="143"/>
      <c r="E27" s="143"/>
      <c r="F27" s="97"/>
      <c r="G27" s="97"/>
      <c r="H27" s="97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</sheetData>
  <sheetProtection/>
  <mergeCells count="3"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A4" sqref="A4:D4"/>
    </sheetView>
  </sheetViews>
  <sheetFormatPr defaultColWidth="9.140625" defaultRowHeight="15"/>
  <cols>
    <col min="1" max="1" width="37.140625" style="37" customWidth="1"/>
    <col min="2" max="2" width="16.421875" style="37" customWidth="1"/>
    <col min="3" max="3" width="15.8515625" style="2" bestFit="1" customWidth="1"/>
    <col min="4" max="4" width="11.28125" style="37" bestFit="1" customWidth="1"/>
    <col min="5" max="7" width="8.8515625" style="37" bestFit="1" customWidth="1"/>
    <col min="8" max="8" width="8.28125" style="37" bestFit="1" customWidth="1"/>
    <col min="9" max="16384" width="9.140625" style="37" customWidth="1"/>
  </cols>
  <sheetData>
    <row r="1" spans="1:3" ht="15">
      <c r="A1" s="160"/>
      <c r="B1" s="160"/>
      <c r="C1" s="160"/>
    </row>
    <row r="2" spans="1:8" ht="15">
      <c r="A2" s="161" t="s">
        <v>227</v>
      </c>
      <c r="B2" s="150"/>
      <c r="C2" s="150"/>
      <c r="D2" s="150"/>
      <c r="E2" s="31"/>
      <c r="F2" s="88"/>
      <c r="G2" s="104"/>
      <c r="H2" s="104"/>
    </row>
    <row r="3" spans="1:8" ht="15.75">
      <c r="A3" s="162" t="s">
        <v>167</v>
      </c>
      <c r="B3" s="150"/>
      <c r="C3" s="150"/>
      <c r="D3" s="150"/>
      <c r="E3" s="31"/>
      <c r="F3" s="92"/>
      <c r="G3" s="104"/>
      <c r="H3" s="104"/>
    </row>
    <row r="4" spans="1:8" ht="15">
      <c r="A4" s="163" t="s">
        <v>199</v>
      </c>
      <c r="B4" s="164"/>
      <c r="C4" s="164"/>
      <c r="D4" s="159"/>
      <c r="E4" s="88"/>
      <c r="F4" s="88"/>
      <c r="G4" s="88"/>
      <c r="H4" s="88"/>
    </row>
    <row r="5" ht="19.5">
      <c r="A5" s="1"/>
    </row>
    <row r="6" ht="15">
      <c r="C6" s="35"/>
    </row>
    <row r="7" spans="1:8" ht="39.75" customHeight="1">
      <c r="A7" s="98" t="s">
        <v>0</v>
      </c>
      <c r="B7" s="5" t="s">
        <v>1</v>
      </c>
      <c r="C7" s="4" t="s">
        <v>200</v>
      </c>
      <c r="D7" s="4" t="s">
        <v>201</v>
      </c>
      <c r="E7" s="102"/>
      <c r="F7" s="102"/>
      <c r="G7" s="102"/>
      <c r="H7" s="103"/>
    </row>
    <row r="8" spans="1:8" ht="27.75" customHeight="1">
      <c r="A8" s="99" t="s">
        <v>216</v>
      </c>
      <c r="B8" s="100" t="s">
        <v>207</v>
      </c>
      <c r="C8" s="29">
        <v>29207126</v>
      </c>
      <c r="D8" s="29">
        <v>29369696</v>
      </c>
      <c r="E8" s="96"/>
      <c r="F8" s="96"/>
      <c r="G8" s="96"/>
      <c r="H8" s="96"/>
    </row>
    <row r="18" ht="15">
      <c r="V18" s="101"/>
    </row>
  </sheetData>
  <sheetProtection/>
  <mergeCells count="4">
    <mergeCell ref="A1:C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64.140625" style="37" customWidth="1"/>
    <col min="2" max="2" width="8.57421875" style="37" customWidth="1"/>
    <col min="3" max="3" width="13.7109375" style="37" customWidth="1"/>
    <col min="4" max="4" width="12.28125" style="37" customWidth="1"/>
    <col min="5" max="5" width="12.7109375" style="37" customWidth="1"/>
    <col min="6" max="6" width="13.140625" style="37" customWidth="1"/>
    <col min="7" max="7" width="13.28125" style="37" customWidth="1"/>
    <col min="8" max="8" width="13.8515625" style="37" customWidth="1"/>
    <col min="9" max="9" width="12.7109375" style="37" customWidth="1"/>
    <col min="10" max="13" width="10.7109375" style="37" bestFit="1" customWidth="1"/>
    <col min="14" max="14" width="12.00390625" style="37" customWidth="1"/>
    <col min="15" max="15" width="14.140625" style="37" customWidth="1"/>
    <col min="16" max="16" width="11.8515625" style="2" bestFit="1" customWidth="1"/>
    <col min="17" max="17" width="10.421875" style="37" customWidth="1"/>
    <col min="18" max="16384" width="9.140625" style="37" customWidth="1"/>
  </cols>
  <sheetData>
    <row r="1" spans="1:15" ht="15">
      <c r="A1" s="161" t="s">
        <v>228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15.75">
      <c r="A2" s="162" t="s">
        <v>167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">
      <c r="A3" s="165" t="s">
        <v>137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7" ht="28.5">
      <c r="A4" s="42" t="s">
        <v>0</v>
      </c>
      <c r="B4" s="43" t="s">
        <v>1</v>
      </c>
      <c r="C4" s="44" t="s">
        <v>138</v>
      </c>
      <c r="D4" s="44" t="s">
        <v>139</v>
      </c>
      <c r="E4" s="44" t="s">
        <v>140</v>
      </c>
      <c r="F4" s="44" t="s">
        <v>141</v>
      </c>
      <c r="G4" s="44" t="s">
        <v>142</v>
      </c>
      <c r="H4" s="44" t="s">
        <v>143</v>
      </c>
      <c r="I4" s="44" t="s">
        <v>144</v>
      </c>
      <c r="J4" s="44" t="s">
        <v>145</v>
      </c>
      <c r="K4" s="44" t="s">
        <v>146</v>
      </c>
      <c r="L4" s="44" t="s">
        <v>147</v>
      </c>
      <c r="M4" s="44" t="s">
        <v>148</v>
      </c>
      <c r="N4" s="44" t="s">
        <v>149</v>
      </c>
      <c r="O4" s="45" t="s">
        <v>150</v>
      </c>
      <c r="P4" s="46"/>
      <c r="Q4" s="47"/>
    </row>
    <row r="5" spans="1:18" ht="15">
      <c r="A5" s="48" t="s">
        <v>2</v>
      </c>
      <c r="B5" s="48" t="s">
        <v>3</v>
      </c>
      <c r="C5" s="28">
        <v>532578</v>
      </c>
      <c r="D5" s="28">
        <v>532578</v>
      </c>
      <c r="E5" s="28">
        <v>532578</v>
      </c>
      <c r="F5" s="28">
        <v>532578</v>
      </c>
      <c r="G5" s="28">
        <v>532578</v>
      </c>
      <c r="H5" s="28">
        <v>532578</v>
      </c>
      <c r="I5" s="28">
        <v>532578</v>
      </c>
      <c r="J5" s="28">
        <v>532578</v>
      </c>
      <c r="K5" s="28">
        <v>532578</v>
      </c>
      <c r="L5" s="28">
        <v>532578</v>
      </c>
      <c r="M5" s="28">
        <v>532578</v>
      </c>
      <c r="N5" s="28">
        <v>532583</v>
      </c>
      <c r="O5" s="8">
        <v>6390941</v>
      </c>
      <c r="P5" s="46"/>
      <c r="Q5" s="46"/>
      <c r="R5" s="2"/>
    </row>
    <row r="6" spans="1:18" ht="15">
      <c r="A6" s="37" t="s">
        <v>202</v>
      </c>
      <c r="B6" s="37" t="s">
        <v>203</v>
      </c>
      <c r="C6" s="8"/>
      <c r="D6" s="8"/>
      <c r="E6" s="8"/>
      <c r="F6" s="8"/>
      <c r="G6" s="8">
        <v>43000</v>
      </c>
      <c r="H6" s="8"/>
      <c r="I6" s="8"/>
      <c r="J6" s="8"/>
      <c r="K6" s="8"/>
      <c r="L6" s="8"/>
      <c r="M6" s="8"/>
      <c r="N6" s="8"/>
      <c r="O6" s="8">
        <v>43000</v>
      </c>
      <c r="P6" s="46"/>
      <c r="Q6" s="47"/>
      <c r="R6" s="2"/>
    </row>
    <row r="7" spans="1:18" ht="15">
      <c r="A7" s="49" t="s">
        <v>4</v>
      </c>
      <c r="B7" s="50" t="s">
        <v>5</v>
      </c>
      <c r="C7" s="8"/>
      <c r="D7" s="8"/>
      <c r="E7" s="8"/>
      <c r="F7" s="8"/>
      <c r="G7" s="8"/>
      <c r="H7" s="8">
        <v>252173</v>
      </c>
      <c r="I7" s="8"/>
      <c r="J7" s="8"/>
      <c r="K7" s="8"/>
      <c r="L7" s="8"/>
      <c r="M7" s="8"/>
      <c r="N7" s="8"/>
      <c r="O7" s="8">
        <v>252173</v>
      </c>
      <c r="P7" s="46"/>
      <c r="Q7" s="47"/>
      <c r="R7" s="2"/>
    </row>
    <row r="8" spans="1:256" s="56" customFormat="1" ht="15">
      <c r="A8" s="51" t="s">
        <v>6</v>
      </c>
      <c r="B8" s="52" t="s">
        <v>7</v>
      </c>
      <c r="C8" s="53">
        <f>SUM(C5:C7)</f>
        <v>532578</v>
      </c>
      <c r="D8" s="53">
        <f aca="true" t="shared" si="0" ref="D8:N8">SUM(D5:D7)</f>
        <v>532578</v>
      </c>
      <c r="E8" s="53">
        <f t="shared" si="0"/>
        <v>532578</v>
      </c>
      <c r="F8" s="53">
        <f t="shared" si="0"/>
        <v>532578</v>
      </c>
      <c r="G8" s="53">
        <f t="shared" si="0"/>
        <v>575578</v>
      </c>
      <c r="H8" s="53">
        <f t="shared" si="0"/>
        <v>784751</v>
      </c>
      <c r="I8" s="53">
        <f t="shared" si="0"/>
        <v>532578</v>
      </c>
      <c r="J8" s="53">
        <f t="shared" si="0"/>
        <v>532578</v>
      </c>
      <c r="K8" s="53">
        <f t="shared" si="0"/>
        <v>532578</v>
      </c>
      <c r="L8" s="53">
        <f t="shared" si="0"/>
        <v>532578</v>
      </c>
      <c r="M8" s="53">
        <f t="shared" si="0"/>
        <v>532578</v>
      </c>
      <c r="N8" s="53">
        <f t="shared" si="0"/>
        <v>532583</v>
      </c>
      <c r="O8" s="53">
        <f>SUM(O5:O7)</f>
        <v>6686114</v>
      </c>
      <c r="P8" s="46"/>
      <c r="Q8" s="54"/>
      <c r="R8" s="2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18" ht="15">
      <c r="A9" s="57" t="s">
        <v>8</v>
      </c>
      <c r="B9" s="50" t="s">
        <v>9</v>
      </c>
      <c r="C9" s="8">
        <v>299000</v>
      </c>
      <c r="D9" s="8">
        <v>299000</v>
      </c>
      <c r="E9" s="8">
        <v>299000</v>
      </c>
      <c r="F9" s="8">
        <v>299000</v>
      </c>
      <c r="G9" s="8">
        <v>299000</v>
      </c>
      <c r="H9" s="8">
        <v>299000</v>
      </c>
      <c r="I9" s="8">
        <v>299000</v>
      </c>
      <c r="J9" s="8">
        <v>299000</v>
      </c>
      <c r="K9" s="8">
        <v>299000</v>
      </c>
      <c r="L9" s="8">
        <v>299000</v>
      </c>
      <c r="M9" s="8">
        <v>299000</v>
      </c>
      <c r="N9" s="8">
        <v>299000</v>
      </c>
      <c r="O9" s="8">
        <v>3588000</v>
      </c>
      <c r="P9" s="46"/>
      <c r="Q9" s="47"/>
      <c r="R9" s="2"/>
    </row>
    <row r="10" spans="1:18" ht="30">
      <c r="A10" s="57" t="s">
        <v>10</v>
      </c>
      <c r="B10" s="50" t="s">
        <v>11</v>
      </c>
      <c r="C10" s="8">
        <v>78333</v>
      </c>
      <c r="D10" s="8">
        <v>78333</v>
      </c>
      <c r="E10" s="8">
        <v>78333</v>
      </c>
      <c r="F10" s="8">
        <v>78333</v>
      </c>
      <c r="G10" s="8">
        <v>78333</v>
      </c>
      <c r="H10" s="8">
        <v>78333</v>
      </c>
      <c r="I10" s="8">
        <v>78333</v>
      </c>
      <c r="J10" s="8">
        <v>78333</v>
      </c>
      <c r="K10" s="8">
        <v>78333</v>
      </c>
      <c r="L10" s="8">
        <v>78333</v>
      </c>
      <c r="M10" s="8">
        <v>78333</v>
      </c>
      <c r="N10" s="8">
        <v>78337</v>
      </c>
      <c r="O10" s="8">
        <v>940000</v>
      </c>
      <c r="P10" s="46"/>
      <c r="Q10" s="47"/>
      <c r="R10" s="2"/>
    </row>
    <row r="11" spans="1:256" s="56" customFormat="1" ht="15">
      <c r="A11" s="58" t="s">
        <v>12</v>
      </c>
      <c r="B11" s="52" t="s">
        <v>13</v>
      </c>
      <c r="C11" s="53">
        <f>SUM(C9:C10)</f>
        <v>377333</v>
      </c>
      <c r="D11" s="53">
        <f aca="true" t="shared" si="1" ref="D11:N11">SUM(D9:D10)</f>
        <v>377333</v>
      </c>
      <c r="E11" s="53">
        <f t="shared" si="1"/>
        <v>377333</v>
      </c>
      <c r="F11" s="53">
        <f t="shared" si="1"/>
        <v>377333</v>
      </c>
      <c r="G11" s="53">
        <f t="shared" si="1"/>
        <v>377333</v>
      </c>
      <c r="H11" s="53">
        <f t="shared" si="1"/>
        <v>377333</v>
      </c>
      <c r="I11" s="53">
        <f t="shared" si="1"/>
        <v>377333</v>
      </c>
      <c r="J11" s="53">
        <f t="shared" si="1"/>
        <v>377333</v>
      </c>
      <c r="K11" s="53">
        <f t="shared" si="1"/>
        <v>377333</v>
      </c>
      <c r="L11" s="53">
        <f t="shared" si="1"/>
        <v>377333</v>
      </c>
      <c r="M11" s="53">
        <f t="shared" si="1"/>
        <v>377333</v>
      </c>
      <c r="N11" s="53">
        <f t="shared" si="1"/>
        <v>377337</v>
      </c>
      <c r="O11" s="53">
        <f>SUM(O9:O10)</f>
        <v>4528000</v>
      </c>
      <c r="P11" s="46"/>
      <c r="Q11" s="54"/>
      <c r="R11" s="2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ht="15">
      <c r="A12" s="59" t="s">
        <v>14</v>
      </c>
      <c r="B12" s="60" t="s">
        <v>15</v>
      </c>
      <c r="C12" s="13">
        <f>SUM(C11,C8)</f>
        <v>909911</v>
      </c>
      <c r="D12" s="13">
        <f aca="true" t="shared" si="2" ref="D12:N12">SUM(D11,D8)</f>
        <v>909911</v>
      </c>
      <c r="E12" s="13">
        <f t="shared" si="2"/>
        <v>909911</v>
      </c>
      <c r="F12" s="13">
        <f t="shared" si="2"/>
        <v>909911</v>
      </c>
      <c r="G12" s="13">
        <f t="shared" si="2"/>
        <v>952911</v>
      </c>
      <c r="H12" s="13">
        <f t="shared" si="2"/>
        <v>1162084</v>
      </c>
      <c r="I12" s="13">
        <f t="shared" si="2"/>
        <v>909911</v>
      </c>
      <c r="J12" s="13">
        <f t="shared" si="2"/>
        <v>909911</v>
      </c>
      <c r="K12" s="13">
        <f t="shared" si="2"/>
        <v>909911</v>
      </c>
      <c r="L12" s="13">
        <f t="shared" si="2"/>
        <v>909911</v>
      </c>
      <c r="M12" s="13">
        <f t="shared" si="2"/>
        <v>909911</v>
      </c>
      <c r="N12" s="13">
        <f t="shared" si="2"/>
        <v>909920</v>
      </c>
      <c r="O12" s="13">
        <f>SUM(O11,O8)</f>
        <v>11214114</v>
      </c>
      <c r="P12" s="46"/>
      <c r="Q12" s="61"/>
      <c r="R12" s="2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5">
      <c r="A13" s="62" t="s">
        <v>16</v>
      </c>
      <c r="B13" s="60" t="s">
        <v>17</v>
      </c>
      <c r="C13" s="13">
        <v>126088</v>
      </c>
      <c r="D13" s="13">
        <v>126088</v>
      </c>
      <c r="E13" s="13">
        <v>126088</v>
      </c>
      <c r="F13" s="13">
        <v>126088</v>
      </c>
      <c r="G13" s="13">
        <v>126088</v>
      </c>
      <c r="H13" s="13">
        <v>126088</v>
      </c>
      <c r="I13" s="13">
        <v>126088</v>
      </c>
      <c r="J13" s="13">
        <v>126088</v>
      </c>
      <c r="K13" s="13">
        <v>126088</v>
      </c>
      <c r="L13" s="13">
        <v>126088</v>
      </c>
      <c r="M13" s="13">
        <v>126088</v>
      </c>
      <c r="N13" s="13">
        <v>126086</v>
      </c>
      <c r="O13" s="13">
        <v>1513054</v>
      </c>
      <c r="P13" s="46"/>
      <c r="Q13" s="61"/>
      <c r="R13" s="2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18" ht="15">
      <c r="A14" s="57" t="s">
        <v>120</v>
      </c>
      <c r="B14" s="50" t="s">
        <v>19</v>
      </c>
      <c r="C14" s="8">
        <v>18016</v>
      </c>
      <c r="D14" s="8">
        <v>18016</v>
      </c>
      <c r="E14" s="8">
        <v>18016</v>
      </c>
      <c r="F14" s="8">
        <v>18016</v>
      </c>
      <c r="G14" s="8">
        <v>18016</v>
      </c>
      <c r="H14" s="8">
        <v>18016</v>
      </c>
      <c r="I14" s="8">
        <v>18016</v>
      </c>
      <c r="J14" s="8">
        <v>18016</v>
      </c>
      <c r="K14" s="8">
        <v>18016</v>
      </c>
      <c r="L14" s="8">
        <v>18016</v>
      </c>
      <c r="M14" s="8">
        <v>18016</v>
      </c>
      <c r="N14" s="8">
        <v>18014</v>
      </c>
      <c r="O14" s="8">
        <v>216190</v>
      </c>
      <c r="P14" s="46"/>
      <c r="Q14" s="47"/>
      <c r="R14" s="2"/>
    </row>
    <row r="15" spans="1:18" ht="15">
      <c r="A15" s="57" t="s">
        <v>151</v>
      </c>
      <c r="B15" s="50" t="s">
        <v>21</v>
      </c>
      <c r="C15" s="8">
        <v>133333</v>
      </c>
      <c r="D15" s="8">
        <v>133333</v>
      </c>
      <c r="E15" s="8">
        <v>133333</v>
      </c>
      <c r="F15" s="8">
        <v>133333</v>
      </c>
      <c r="G15" s="8">
        <v>133333</v>
      </c>
      <c r="H15" s="8">
        <v>133333</v>
      </c>
      <c r="I15" s="8">
        <v>133333</v>
      </c>
      <c r="J15" s="8">
        <v>133333</v>
      </c>
      <c r="K15" s="8">
        <v>133333</v>
      </c>
      <c r="L15" s="8">
        <v>133333</v>
      </c>
      <c r="M15" s="8">
        <v>133333</v>
      </c>
      <c r="N15" s="8">
        <v>133337</v>
      </c>
      <c r="O15" s="8">
        <v>1600000</v>
      </c>
      <c r="P15" s="46"/>
      <c r="Q15" s="47"/>
      <c r="R15" s="2"/>
    </row>
    <row r="16" spans="1:256" s="56" customFormat="1" ht="15">
      <c r="A16" s="58" t="s">
        <v>22</v>
      </c>
      <c r="B16" s="52" t="s">
        <v>23</v>
      </c>
      <c r="C16" s="53">
        <f>SUM(C14:C15)</f>
        <v>151349</v>
      </c>
      <c r="D16" s="53">
        <f aca="true" t="shared" si="3" ref="D16:N16">SUM(D14:D15)</f>
        <v>151349</v>
      </c>
      <c r="E16" s="53">
        <f t="shared" si="3"/>
        <v>151349</v>
      </c>
      <c r="F16" s="53">
        <f t="shared" si="3"/>
        <v>151349</v>
      </c>
      <c r="G16" s="53">
        <f t="shared" si="3"/>
        <v>151349</v>
      </c>
      <c r="H16" s="53">
        <f t="shared" si="3"/>
        <v>151349</v>
      </c>
      <c r="I16" s="53">
        <f t="shared" si="3"/>
        <v>151349</v>
      </c>
      <c r="J16" s="53">
        <f t="shared" si="3"/>
        <v>151349</v>
      </c>
      <c r="K16" s="53">
        <f t="shared" si="3"/>
        <v>151349</v>
      </c>
      <c r="L16" s="53">
        <f t="shared" si="3"/>
        <v>151349</v>
      </c>
      <c r="M16" s="53">
        <f t="shared" si="3"/>
        <v>151349</v>
      </c>
      <c r="N16" s="53">
        <f t="shared" si="3"/>
        <v>151351</v>
      </c>
      <c r="O16" s="53">
        <f>SUM(O14:O15)</f>
        <v>1816190</v>
      </c>
      <c r="P16" s="46"/>
      <c r="Q16" s="54"/>
      <c r="R16" s="2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18" ht="15">
      <c r="A17" s="57" t="s">
        <v>24</v>
      </c>
      <c r="B17" s="50" t="s">
        <v>25</v>
      </c>
      <c r="C17" s="8">
        <v>4657</v>
      </c>
      <c r="D17" s="8">
        <v>4657</v>
      </c>
      <c r="E17" s="8">
        <v>4657</v>
      </c>
      <c r="F17" s="8">
        <v>4657</v>
      </c>
      <c r="G17" s="8">
        <v>4657</v>
      </c>
      <c r="H17" s="8">
        <v>4657</v>
      </c>
      <c r="I17" s="8">
        <v>4657</v>
      </c>
      <c r="J17" s="8">
        <v>4657</v>
      </c>
      <c r="K17" s="8">
        <v>4657</v>
      </c>
      <c r="L17" s="8">
        <v>4657</v>
      </c>
      <c r="M17" s="8">
        <v>4657</v>
      </c>
      <c r="N17" s="8">
        <v>4657</v>
      </c>
      <c r="O17" s="8">
        <v>55884</v>
      </c>
      <c r="P17" s="46"/>
      <c r="Q17" s="47"/>
      <c r="R17" s="2"/>
    </row>
    <row r="18" spans="1:18" ht="15">
      <c r="A18" s="57" t="s">
        <v>26</v>
      </c>
      <c r="B18" s="50" t="s">
        <v>27</v>
      </c>
      <c r="C18" s="8">
        <v>20833</v>
      </c>
      <c r="D18" s="8">
        <v>20833</v>
      </c>
      <c r="E18" s="8">
        <v>20833</v>
      </c>
      <c r="F18" s="8">
        <v>20833</v>
      </c>
      <c r="G18" s="8">
        <v>20833</v>
      </c>
      <c r="H18" s="8">
        <v>20833</v>
      </c>
      <c r="I18" s="8">
        <v>20833</v>
      </c>
      <c r="J18" s="8">
        <v>20833</v>
      </c>
      <c r="K18" s="8">
        <v>20833</v>
      </c>
      <c r="L18" s="8">
        <v>20833</v>
      </c>
      <c r="M18" s="8">
        <v>20833</v>
      </c>
      <c r="N18" s="8">
        <v>20837</v>
      </c>
      <c r="O18" s="8">
        <v>250000</v>
      </c>
      <c r="P18" s="46"/>
      <c r="Q18" s="47"/>
      <c r="R18" s="2"/>
    </row>
    <row r="19" spans="1:256" s="56" customFormat="1" ht="15">
      <c r="A19" s="58" t="s">
        <v>28</v>
      </c>
      <c r="B19" s="52" t="s">
        <v>29</v>
      </c>
      <c r="C19" s="53">
        <f>SUM(C17:C18)</f>
        <v>25490</v>
      </c>
      <c r="D19" s="53">
        <f aca="true" t="shared" si="4" ref="D19:N19">SUM(D17:D18)</f>
        <v>25490</v>
      </c>
      <c r="E19" s="53">
        <f t="shared" si="4"/>
        <v>25490</v>
      </c>
      <c r="F19" s="53">
        <f t="shared" si="4"/>
        <v>25490</v>
      </c>
      <c r="G19" s="53">
        <f t="shared" si="4"/>
        <v>25490</v>
      </c>
      <c r="H19" s="53">
        <f t="shared" si="4"/>
        <v>25490</v>
      </c>
      <c r="I19" s="53">
        <f t="shared" si="4"/>
        <v>25490</v>
      </c>
      <c r="J19" s="53">
        <f t="shared" si="4"/>
        <v>25490</v>
      </c>
      <c r="K19" s="53">
        <f t="shared" si="4"/>
        <v>25490</v>
      </c>
      <c r="L19" s="53">
        <f t="shared" si="4"/>
        <v>25490</v>
      </c>
      <c r="M19" s="53">
        <f t="shared" si="4"/>
        <v>25490</v>
      </c>
      <c r="N19" s="53">
        <f t="shared" si="4"/>
        <v>25494</v>
      </c>
      <c r="O19" s="53">
        <f>SUM(O17:O18)</f>
        <v>305884</v>
      </c>
      <c r="P19" s="46"/>
      <c r="Q19" s="54"/>
      <c r="R19" s="2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18" ht="15">
      <c r="A20" s="57" t="s">
        <v>30</v>
      </c>
      <c r="B20" s="50" t="s">
        <v>31</v>
      </c>
      <c r="C20" s="28">
        <v>229167</v>
      </c>
      <c r="D20" s="28">
        <v>229167</v>
      </c>
      <c r="E20" s="28">
        <v>229167</v>
      </c>
      <c r="F20" s="28">
        <v>229167</v>
      </c>
      <c r="G20" s="28">
        <v>229167</v>
      </c>
      <c r="H20" s="28">
        <v>229167</v>
      </c>
      <c r="I20" s="28">
        <v>229167</v>
      </c>
      <c r="J20" s="28">
        <v>229167</v>
      </c>
      <c r="K20" s="28">
        <v>229167</v>
      </c>
      <c r="L20" s="28">
        <v>229167</v>
      </c>
      <c r="M20" s="28">
        <v>229167</v>
      </c>
      <c r="N20" s="28">
        <v>229163</v>
      </c>
      <c r="O20" s="8">
        <v>2750000</v>
      </c>
      <c r="P20" s="46"/>
      <c r="Q20" s="47"/>
      <c r="R20" s="2"/>
    </row>
    <row r="21" spans="1:18" ht="15">
      <c r="A21" s="57" t="s">
        <v>32</v>
      </c>
      <c r="B21" s="50" t="s">
        <v>33</v>
      </c>
      <c r="C21" s="8">
        <v>102962</v>
      </c>
      <c r="D21" s="8">
        <v>102962</v>
      </c>
      <c r="E21" s="8">
        <v>102962</v>
      </c>
      <c r="F21" s="8">
        <v>102962</v>
      </c>
      <c r="G21" s="8">
        <v>102962</v>
      </c>
      <c r="H21" s="8">
        <v>102962</v>
      </c>
      <c r="I21" s="8">
        <v>102962</v>
      </c>
      <c r="J21" s="8">
        <v>102962</v>
      </c>
      <c r="K21" s="8">
        <v>102962</v>
      </c>
      <c r="L21" s="8">
        <v>102962</v>
      </c>
      <c r="M21" s="8">
        <v>102962</v>
      </c>
      <c r="N21" s="8">
        <v>102956</v>
      </c>
      <c r="O21" s="8">
        <v>1235538</v>
      </c>
      <c r="P21" s="46"/>
      <c r="Q21" s="47"/>
      <c r="R21" s="2"/>
    </row>
    <row r="22" spans="1:18" ht="15">
      <c r="A22" s="57" t="s">
        <v>34</v>
      </c>
      <c r="B22" s="50" t="s">
        <v>35</v>
      </c>
      <c r="C22" s="8">
        <v>274650</v>
      </c>
      <c r="D22" s="8">
        <v>274650</v>
      </c>
      <c r="E22" s="8">
        <v>274650</v>
      </c>
      <c r="F22" s="8">
        <v>274650</v>
      </c>
      <c r="G22" s="8">
        <v>274650</v>
      </c>
      <c r="H22" s="8">
        <v>274650</v>
      </c>
      <c r="I22" s="8">
        <v>274650</v>
      </c>
      <c r="J22" s="8">
        <v>274650</v>
      </c>
      <c r="K22" s="8">
        <v>274650</v>
      </c>
      <c r="L22" s="8">
        <v>274650</v>
      </c>
      <c r="M22" s="8">
        <v>274650</v>
      </c>
      <c r="N22" s="8">
        <v>274650</v>
      </c>
      <c r="O22" s="8">
        <v>3295800</v>
      </c>
      <c r="P22" s="46"/>
      <c r="Q22" s="47"/>
      <c r="R22" s="2"/>
    </row>
    <row r="23" spans="1:18" ht="15">
      <c r="A23" s="57" t="s">
        <v>36</v>
      </c>
      <c r="B23" s="50" t="s">
        <v>37</v>
      </c>
      <c r="C23" s="8">
        <v>11667</v>
      </c>
      <c r="D23" s="8">
        <v>11667</v>
      </c>
      <c r="E23" s="8">
        <v>11667</v>
      </c>
      <c r="F23" s="8">
        <v>11667</v>
      </c>
      <c r="G23" s="8">
        <v>11667</v>
      </c>
      <c r="H23" s="8">
        <v>11667</v>
      </c>
      <c r="I23" s="8">
        <v>11667</v>
      </c>
      <c r="J23" s="8">
        <v>11667</v>
      </c>
      <c r="K23" s="8">
        <v>11667</v>
      </c>
      <c r="L23" s="8">
        <v>11667</v>
      </c>
      <c r="M23" s="8">
        <v>11667</v>
      </c>
      <c r="N23" s="8">
        <v>11663</v>
      </c>
      <c r="O23" s="8">
        <v>140000</v>
      </c>
      <c r="P23" s="46"/>
      <c r="Q23" s="47"/>
      <c r="R23" s="2"/>
    </row>
    <row r="24" spans="1:18" ht="15">
      <c r="A24" s="57" t="s">
        <v>38</v>
      </c>
      <c r="B24" s="50" t="s">
        <v>39</v>
      </c>
      <c r="C24" s="8">
        <v>557500</v>
      </c>
      <c r="D24" s="8">
        <v>557500</v>
      </c>
      <c r="E24" s="8">
        <v>557500</v>
      </c>
      <c r="F24" s="8">
        <v>557500</v>
      </c>
      <c r="G24" s="8">
        <v>557500</v>
      </c>
      <c r="H24" s="8">
        <v>557500</v>
      </c>
      <c r="I24" s="8">
        <v>557500</v>
      </c>
      <c r="J24" s="8">
        <v>557500</v>
      </c>
      <c r="K24" s="8">
        <v>557500</v>
      </c>
      <c r="L24" s="8">
        <v>557500</v>
      </c>
      <c r="M24" s="8">
        <v>557500</v>
      </c>
      <c r="N24" s="8">
        <v>557500</v>
      </c>
      <c r="O24" s="8">
        <v>6690000</v>
      </c>
      <c r="P24" s="46"/>
      <c r="Q24" s="47"/>
      <c r="R24" s="2"/>
    </row>
    <row r="25" spans="1:256" s="56" customFormat="1" ht="15">
      <c r="A25" s="58" t="s">
        <v>152</v>
      </c>
      <c r="B25" s="52" t="s">
        <v>41</v>
      </c>
      <c r="C25" s="53">
        <f>SUM(C20:C24)</f>
        <v>1175946</v>
      </c>
      <c r="D25" s="53">
        <f aca="true" t="shared" si="5" ref="D25:N25">SUM(D20:D24)</f>
        <v>1175946</v>
      </c>
      <c r="E25" s="53">
        <f t="shared" si="5"/>
        <v>1175946</v>
      </c>
      <c r="F25" s="53">
        <f t="shared" si="5"/>
        <v>1175946</v>
      </c>
      <c r="G25" s="53">
        <f t="shared" si="5"/>
        <v>1175946</v>
      </c>
      <c r="H25" s="53">
        <f t="shared" si="5"/>
        <v>1175946</v>
      </c>
      <c r="I25" s="53">
        <f t="shared" si="5"/>
        <v>1175946</v>
      </c>
      <c r="J25" s="53">
        <f t="shared" si="5"/>
        <v>1175946</v>
      </c>
      <c r="K25" s="53">
        <f t="shared" si="5"/>
        <v>1175946</v>
      </c>
      <c r="L25" s="53">
        <f t="shared" si="5"/>
        <v>1175946</v>
      </c>
      <c r="M25" s="53">
        <f t="shared" si="5"/>
        <v>1175946</v>
      </c>
      <c r="N25" s="53">
        <f t="shared" si="5"/>
        <v>1175932</v>
      </c>
      <c r="O25" s="53">
        <f>SUM(O20:O24)</f>
        <v>14111338</v>
      </c>
      <c r="P25" s="46"/>
      <c r="Q25" s="54"/>
      <c r="R25" s="2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8" ht="15">
      <c r="A26" s="57" t="s">
        <v>153</v>
      </c>
      <c r="B26" s="50" t="s">
        <v>121</v>
      </c>
      <c r="C26" s="8">
        <v>280077</v>
      </c>
      <c r="D26" s="8">
        <v>280077</v>
      </c>
      <c r="E26" s="8">
        <v>280077</v>
      </c>
      <c r="F26" s="8">
        <v>280077</v>
      </c>
      <c r="G26" s="8">
        <v>280077</v>
      </c>
      <c r="H26" s="8">
        <v>280077</v>
      </c>
      <c r="I26" s="8">
        <v>280077</v>
      </c>
      <c r="J26" s="8">
        <v>280077</v>
      </c>
      <c r="K26" s="8">
        <v>280077</v>
      </c>
      <c r="L26" s="8">
        <v>280077</v>
      </c>
      <c r="M26" s="8">
        <v>280077</v>
      </c>
      <c r="N26" s="8">
        <v>280074</v>
      </c>
      <c r="O26" s="8">
        <v>3360921</v>
      </c>
      <c r="P26" s="46"/>
      <c r="Q26" s="47"/>
      <c r="R26" s="2"/>
    </row>
    <row r="27" spans="1:18" ht="15">
      <c r="A27" s="57" t="s">
        <v>122</v>
      </c>
      <c r="B27" s="50" t="s">
        <v>42</v>
      </c>
      <c r="C27" s="8"/>
      <c r="D27" s="8"/>
      <c r="E27" s="8"/>
      <c r="F27" s="8"/>
      <c r="G27" s="8"/>
      <c r="H27" s="8">
        <v>5000</v>
      </c>
      <c r="I27" s="8"/>
      <c r="J27" s="8"/>
      <c r="K27" s="8"/>
      <c r="L27" s="8"/>
      <c r="M27" s="8"/>
      <c r="N27" s="8"/>
      <c r="O27" s="8">
        <v>5000</v>
      </c>
      <c r="P27" s="46"/>
      <c r="Q27" s="47"/>
      <c r="R27" s="2"/>
    </row>
    <row r="28" spans="1:256" s="56" customFormat="1" ht="15">
      <c r="A28" s="58" t="s">
        <v>154</v>
      </c>
      <c r="B28" s="52" t="s">
        <v>43</v>
      </c>
      <c r="C28" s="53">
        <f>SUM(C26:C27)</f>
        <v>280077</v>
      </c>
      <c r="D28" s="53">
        <f aca="true" t="shared" si="6" ref="D28:N28">SUM(D26:D27)</f>
        <v>280077</v>
      </c>
      <c r="E28" s="53">
        <f t="shared" si="6"/>
        <v>280077</v>
      </c>
      <c r="F28" s="53">
        <f t="shared" si="6"/>
        <v>280077</v>
      </c>
      <c r="G28" s="53">
        <f t="shared" si="6"/>
        <v>280077</v>
      </c>
      <c r="H28" s="53">
        <f t="shared" si="6"/>
        <v>285077</v>
      </c>
      <c r="I28" s="53">
        <f t="shared" si="6"/>
        <v>280077</v>
      </c>
      <c r="J28" s="53">
        <f t="shared" si="6"/>
        <v>280077</v>
      </c>
      <c r="K28" s="53">
        <f t="shared" si="6"/>
        <v>280077</v>
      </c>
      <c r="L28" s="53">
        <f t="shared" si="6"/>
        <v>280077</v>
      </c>
      <c r="M28" s="53">
        <f t="shared" si="6"/>
        <v>280077</v>
      </c>
      <c r="N28" s="53">
        <f t="shared" si="6"/>
        <v>280074</v>
      </c>
      <c r="O28" s="53">
        <f>SUM(O26:O27)</f>
        <v>3365921</v>
      </c>
      <c r="P28" s="46"/>
      <c r="Q28" s="54"/>
      <c r="R28" s="2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ht="15">
      <c r="A29" s="62" t="s">
        <v>44</v>
      </c>
      <c r="B29" s="60" t="s">
        <v>45</v>
      </c>
      <c r="C29" s="13">
        <f>C16+C19+C25+C28</f>
        <v>1632862</v>
      </c>
      <c r="D29" s="13">
        <f aca="true" t="shared" si="7" ref="D29:N29">D16+D19+D25+D28</f>
        <v>1632862</v>
      </c>
      <c r="E29" s="13">
        <f t="shared" si="7"/>
        <v>1632862</v>
      </c>
      <c r="F29" s="13">
        <f t="shared" si="7"/>
        <v>1632862</v>
      </c>
      <c r="G29" s="13">
        <f t="shared" si="7"/>
        <v>1632862</v>
      </c>
      <c r="H29" s="13">
        <f t="shared" si="7"/>
        <v>1637862</v>
      </c>
      <c r="I29" s="13">
        <f t="shared" si="7"/>
        <v>1632862</v>
      </c>
      <c r="J29" s="13">
        <f t="shared" si="7"/>
        <v>1632862</v>
      </c>
      <c r="K29" s="13">
        <f t="shared" si="7"/>
        <v>1632862</v>
      </c>
      <c r="L29" s="13">
        <f t="shared" si="7"/>
        <v>1632862</v>
      </c>
      <c r="M29" s="13">
        <f t="shared" si="7"/>
        <v>1632862</v>
      </c>
      <c r="N29" s="13">
        <f t="shared" si="7"/>
        <v>1632851</v>
      </c>
      <c r="O29" s="13">
        <f>(O16+O19+O25+O28)</f>
        <v>19599333</v>
      </c>
      <c r="P29" s="46"/>
      <c r="Q29" s="61"/>
      <c r="R29" s="2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18" ht="15">
      <c r="A30" s="63" t="s">
        <v>155</v>
      </c>
      <c r="B30" s="50" t="s">
        <v>47</v>
      </c>
      <c r="C30" s="8"/>
      <c r="D30" s="8"/>
      <c r="E30" s="8">
        <v>275000</v>
      </c>
      <c r="F30" s="8"/>
      <c r="G30" s="8"/>
      <c r="H30" s="8">
        <v>275000</v>
      </c>
      <c r="I30" s="8"/>
      <c r="J30" s="8"/>
      <c r="K30" s="8">
        <v>275000</v>
      </c>
      <c r="L30" s="8"/>
      <c r="M30" s="8"/>
      <c r="N30" s="8">
        <v>275000</v>
      </c>
      <c r="O30" s="8">
        <v>1100000</v>
      </c>
      <c r="P30" s="46"/>
      <c r="Q30" s="47"/>
      <c r="R30" s="2"/>
    </row>
    <row r="31" spans="1:256" ht="15">
      <c r="A31" s="64" t="s">
        <v>48</v>
      </c>
      <c r="B31" s="60" t="s">
        <v>49</v>
      </c>
      <c r="C31" s="13">
        <f>SUM(C30)</f>
        <v>0</v>
      </c>
      <c r="D31" s="13">
        <f aca="true" t="shared" si="8" ref="D31:N31">SUM(D30)</f>
        <v>0</v>
      </c>
      <c r="E31" s="13">
        <f t="shared" si="8"/>
        <v>275000</v>
      </c>
      <c r="F31" s="13">
        <f t="shared" si="8"/>
        <v>0</v>
      </c>
      <c r="G31" s="13">
        <f t="shared" si="8"/>
        <v>0</v>
      </c>
      <c r="H31" s="13">
        <f t="shared" si="8"/>
        <v>275000</v>
      </c>
      <c r="I31" s="13">
        <f t="shared" si="8"/>
        <v>0</v>
      </c>
      <c r="J31" s="13">
        <f t="shared" si="8"/>
        <v>0</v>
      </c>
      <c r="K31" s="13">
        <f t="shared" si="8"/>
        <v>275000</v>
      </c>
      <c r="L31" s="13">
        <f t="shared" si="8"/>
        <v>0</v>
      </c>
      <c r="M31" s="13">
        <f t="shared" si="8"/>
        <v>0</v>
      </c>
      <c r="N31" s="13">
        <f t="shared" si="8"/>
        <v>275000</v>
      </c>
      <c r="O31" s="13">
        <v>1100000</v>
      </c>
      <c r="P31" s="46"/>
      <c r="Q31" s="61"/>
      <c r="R31" s="2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18" ht="15">
      <c r="A32" s="63" t="s">
        <v>156</v>
      </c>
      <c r="B32" s="50" t="s">
        <v>128</v>
      </c>
      <c r="C32" s="8">
        <v>0</v>
      </c>
      <c r="D32" s="8">
        <v>0</v>
      </c>
      <c r="E32" s="8"/>
      <c r="F32" s="8">
        <v>645383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645383</v>
      </c>
      <c r="P32" s="46"/>
      <c r="Q32" s="47"/>
      <c r="R32" s="2"/>
    </row>
    <row r="33" spans="1:18" ht="15">
      <c r="A33" s="65" t="s">
        <v>50</v>
      </c>
      <c r="B33" s="50" t="s">
        <v>51</v>
      </c>
      <c r="C33" s="8">
        <v>30525</v>
      </c>
      <c r="D33" s="8">
        <v>30525</v>
      </c>
      <c r="E33" s="8">
        <v>30525</v>
      </c>
      <c r="F33" s="8">
        <v>30525</v>
      </c>
      <c r="G33" s="8">
        <v>30525</v>
      </c>
      <c r="H33" s="8">
        <v>30525</v>
      </c>
      <c r="I33" s="8">
        <v>30525</v>
      </c>
      <c r="J33" s="8">
        <v>30525</v>
      </c>
      <c r="K33" s="8">
        <v>30525</v>
      </c>
      <c r="L33" s="8">
        <v>30525</v>
      </c>
      <c r="M33" s="8">
        <v>30525</v>
      </c>
      <c r="N33" s="8">
        <v>30528</v>
      </c>
      <c r="O33" s="8">
        <v>366303</v>
      </c>
      <c r="P33" s="46"/>
      <c r="Q33" s="47"/>
      <c r="R33" s="2"/>
    </row>
    <row r="34" spans="1:18" ht="15">
      <c r="A34" s="65" t="s">
        <v>52</v>
      </c>
      <c r="B34" s="50" t="s">
        <v>54</v>
      </c>
      <c r="C34" s="8">
        <v>72000</v>
      </c>
      <c r="D34" s="8">
        <v>72000</v>
      </c>
      <c r="E34" s="8">
        <v>72000</v>
      </c>
      <c r="F34" s="8">
        <v>72000</v>
      </c>
      <c r="G34" s="8">
        <v>72000</v>
      </c>
      <c r="H34" s="8">
        <v>72000</v>
      </c>
      <c r="I34" s="8">
        <v>72000</v>
      </c>
      <c r="J34" s="8">
        <v>72000</v>
      </c>
      <c r="K34" s="8">
        <v>72000</v>
      </c>
      <c r="L34" s="8">
        <v>72000</v>
      </c>
      <c r="M34" s="8">
        <v>72000</v>
      </c>
      <c r="N34" s="8">
        <v>72000</v>
      </c>
      <c r="O34" s="8">
        <v>864000</v>
      </c>
      <c r="P34" s="46"/>
      <c r="Q34" s="47"/>
      <c r="R34" s="2"/>
    </row>
    <row r="35" spans="1:18" ht="15">
      <c r="A35" s="66" t="s">
        <v>53</v>
      </c>
      <c r="B35" s="50" t="s">
        <v>177</v>
      </c>
      <c r="C35" s="8">
        <v>2447475</v>
      </c>
      <c r="D35" s="8">
        <v>2447475</v>
      </c>
      <c r="E35" s="8">
        <v>2447475</v>
      </c>
      <c r="F35" s="8">
        <v>2447475</v>
      </c>
      <c r="G35" s="8">
        <v>2447475</v>
      </c>
      <c r="H35" s="8">
        <v>2447475</v>
      </c>
      <c r="I35" s="8">
        <v>2447475</v>
      </c>
      <c r="J35" s="8">
        <v>2447475</v>
      </c>
      <c r="K35" s="8">
        <v>2447475</v>
      </c>
      <c r="L35" s="8">
        <v>2447475</v>
      </c>
      <c r="M35" s="8">
        <v>2447475</v>
      </c>
      <c r="N35" s="8">
        <v>2447471</v>
      </c>
      <c r="O35" s="8">
        <v>29369696</v>
      </c>
      <c r="P35" s="46"/>
      <c r="Q35" s="47"/>
      <c r="R35" s="2"/>
    </row>
    <row r="36" spans="1:256" ht="15">
      <c r="A36" s="64" t="s">
        <v>55</v>
      </c>
      <c r="B36" s="60" t="s">
        <v>56</v>
      </c>
      <c r="C36" s="13">
        <f>SUM(C32:C35)</f>
        <v>2550000</v>
      </c>
      <c r="D36" s="13">
        <f aca="true" t="shared" si="9" ref="D36:N36">SUM(D32:D35)</f>
        <v>2550000</v>
      </c>
      <c r="E36" s="13">
        <f t="shared" si="9"/>
        <v>2550000</v>
      </c>
      <c r="F36" s="13">
        <f t="shared" si="9"/>
        <v>3195383</v>
      </c>
      <c r="G36" s="13">
        <f t="shared" si="9"/>
        <v>2550000</v>
      </c>
      <c r="H36" s="13">
        <f t="shared" si="9"/>
        <v>2550000</v>
      </c>
      <c r="I36" s="13">
        <f t="shared" si="9"/>
        <v>2550000</v>
      </c>
      <c r="J36" s="13">
        <f t="shared" si="9"/>
        <v>2550000</v>
      </c>
      <c r="K36" s="13">
        <f t="shared" si="9"/>
        <v>2550000</v>
      </c>
      <c r="L36" s="13">
        <f t="shared" si="9"/>
        <v>2550000</v>
      </c>
      <c r="M36" s="13">
        <f t="shared" si="9"/>
        <v>2550000</v>
      </c>
      <c r="N36" s="13">
        <f t="shared" si="9"/>
        <v>2549999</v>
      </c>
      <c r="O36" s="13">
        <f>SUM(O32:O35)</f>
        <v>31245382</v>
      </c>
      <c r="P36" s="46"/>
      <c r="Q36" s="61"/>
      <c r="R36" s="2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ht="15">
      <c r="A37" s="67" t="s">
        <v>57</v>
      </c>
      <c r="B37" s="68"/>
      <c r="C37" s="69">
        <f>SUM(C12+C13+C29+C31+C36)</f>
        <v>5218861</v>
      </c>
      <c r="D37" s="69">
        <f aca="true" t="shared" si="10" ref="D37:N37">SUM(D12+D13+D29+D31+D36)</f>
        <v>5218861</v>
      </c>
      <c r="E37" s="69">
        <f t="shared" si="10"/>
        <v>5493861</v>
      </c>
      <c r="F37" s="69">
        <f t="shared" si="10"/>
        <v>5864244</v>
      </c>
      <c r="G37" s="69">
        <f t="shared" si="10"/>
        <v>5261861</v>
      </c>
      <c r="H37" s="69">
        <f t="shared" si="10"/>
        <v>5751034</v>
      </c>
      <c r="I37" s="69">
        <f t="shared" si="10"/>
        <v>5218861</v>
      </c>
      <c r="J37" s="69">
        <f t="shared" si="10"/>
        <v>5218861</v>
      </c>
      <c r="K37" s="69">
        <f t="shared" si="10"/>
        <v>5493861</v>
      </c>
      <c r="L37" s="69">
        <f t="shared" si="10"/>
        <v>5218861</v>
      </c>
      <c r="M37" s="69">
        <f t="shared" si="10"/>
        <v>5218861</v>
      </c>
      <c r="N37" s="69">
        <f t="shared" si="10"/>
        <v>5493856</v>
      </c>
      <c r="O37" s="105">
        <v>64671883</v>
      </c>
      <c r="P37" s="46"/>
      <c r="Q37" s="70"/>
      <c r="R37" s="2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</row>
    <row r="38" spans="1:18" ht="15">
      <c r="A38" s="72" t="s">
        <v>58</v>
      </c>
      <c r="B38" s="50" t="s">
        <v>59</v>
      </c>
      <c r="C38" s="8">
        <v>250000</v>
      </c>
      <c r="D38" s="8">
        <v>250000</v>
      </c>
      <c r="E38" s="8">
        <v>250000</v>
      </c>
      <c r="F38" s="8">
        <v>250000</v>
      </c>
      <c r="G38" s="8">
        <v>250000</v>
      </c>
      <c r="H38" s="8">
        <v>250000</v>
      </c>
      <c r="I38" s="8">
        <v>250000</v>
      </c>
      <c r="J38" s="8">
        <v>250000</v>
      </c>
      <c r="K38" s="8">
        <v>250000</v>
      </c>
      <c r="L38" s="8">
        <v>250000</v>
      </c>
      <c r="M38" s="8">
        <v>250000</v>
      </c>
      <c r="N38" s="8">
        <v>250000</v>
      </c>
      <c r="O38" s="8">
        <v>3000000</v>
      </c>
      <c r="P38" s="46"/>
      <c r="Q38" s="47"/>
      <c r="R38" s="2"/>
    </row>
    <row r="39" spans="1:18" ht="15">
      <c r="A39" s="72" t="s">
        <v>60</v>
      </c>
      <c r="B39" s="50" t="s">
        <v>61</v>
      </c>
      <c r="C39" s="8">
        <v>369549</v>
      </c>
      <c r="D39" s="8">
        <v>369549</v>
      </c>
      <c r="E39" s="8">
        <v>369549</v>
      </c>
      <c r="F39" s="8">
        <v>369549</v>
      </c>
      <c r="G39" s="8">
        <v>369549</v>
      </c>
      <c r="H39" s="8">
        <v>369549</v>
      </c>
      <c r="I39" s="8">
        <v>369549</v>
      </c>
      <c r="J39" s="8">
        <v>369549</v>
      </c>
      <c r="K39" s="8">
        <v>369549</v>
      </c>
      <c r="L39" s="8">
        <v>369549</v>
      </c>
      <c r="M39" s="8">
        <v>369549</v>
      </c>
      <c r="N39" s="8">
        <v>369543</v>
      </c>
      <c r="O39" s="8">
        <v>4434582</v>
      </c>
      <c r="P39" s="46"/>
      <c r="Q39" s="47"/>
      <c r="R39" s="2"/>
    </row>
    <row r="40" spans="1:18" ht="15">
      <c r="A40" s="73" t="s">
        <v>62</v>
      </c>
      <c r="B40" s="50" t="s">
        <v>63</v>
      </c>
      <c r="C40" s="8">
        <v>167278</v>
      </c>
      <c r="D40" s="8">
        <v>167278</v>
      </c>
      <c r="E40" s="8">
        <v>167278</v>
      </c>
      <c r="F40" s="8">
        <v>167278</v>
      </c>
      <c r="G40" s="8">
        <v>167278</v>
      </c>
      <c r="H40" s="8">
        <v>167278</v>
      </c>
      <c r="I40" s="8">
        <v>167278</v>
      </c>
      <c r="J40" s="8">
        <v>167278</v>
      </c>
      <c r="K40" s="8">
        <v>167278</v>
      </c>
      <c r="L40" s="8">
        <v>167278</v>
      </c>
      <c r="M40" s="8">
        <v>167278</v>
      </c>
      <c r="N40" s="8">
        <v>167277</v>
      </c>
      <c r="O40" s="8">
        <v>2007335</v>
      </c>
      <c r="P40" s="46"/>
      <c r="Q40" s="47"/>
      <c r="R40" s="2"/>
    </row>
    <row r="41" spans="1:256" ht="15">
      <c r="A41" s="74" t="s">
        <v>64</v>
      </c>
      <c r="B41" s="60" t="s">
        <v>65</v>
      </c>
      <c r="C41" s="13">
        <f>SUM(C38:C40)</f>
        <v>786827</v>
      </c>
      <c r="D41" s="13">
        <f aca="true" t="shared" si="11" ref="D41:N41">SUM(D38:D40)</f>
        <v>786827</v>
      </c>
      <c r="E41" s="13">
        <f t="shared" si="11"/>
        <v>786827</v>
      </c>
      <c r="F41" s="13">
        <f t="shared" si="11"/>
        <v>786827</v>
      </c>
      <c r="G41" s="13">
        <f t="shared" si="11"/>
        <v>786827</v>
      </c>
      <c r="H41" s="13">
        <f t="shared" si="11"/>
        <v>786827</v>
      </c>
      <c r="I41" s="13">
        <f t="shared" si="11"/>
        <v>786827</v>
      </c>
      <c r="J41" s="13">
        <f t="shared" si="11"/>
        <v>786827</v>
      </c>
      <c r="K41" s="13">
        <f t="shared" si="11"/>
        <v>786827</v>
      </c>
      <c r="L41" s="13">
        <f t="shared" si="11"/>
        <v>786827</v>
      </c>
      <c r="M41" s="13">
        <f t="shared" si="11"/>
        <v>786827</v>
      </c>
      <c r="N41" s="13">
        <f t="shared" si="11"/>
        <v>786820</v>
      </c>
      <c r="O41" s="13">
        <f>SUM(O38:O40)</f>
        <v>9441917</v>
      </c>
      <c r="P41" s="46"/>
      <c r="Q41" s="61"/>
      <c r="R41" s="2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18" ht="15">
      <c r="A42" s="63" t="s">
        <v>66</v>
      </c>
      <c r="B42" s="50" t="s">
        <v>67</v>
      </c>
      <c r="C42" s="8">
        <v>431834</v>
      </c>
      <c r="D42" s="8">
        <v>431834</v>
      </c>
      <c r="E42" s="8">
        <v>431834</v>
      </c>
      <c r="F42" s="8">
        <v>431834</v>
      </c>
      <c r="G42" s="8">
        <v>431834</v>
      </c>
      <c r="H42" s="8">
        <v>431834</v>
      </c>
      <c r="I42" s="8">
        <v>431834</v>
      </c>
      <c r="J42" s="8">
        <v>431834</v>
      </c>
      <c r="K42" s="8">
        <v>431834</v>
      </c>
      <c r="L42" s="8">
        <v>431834</v>
      </c>
      <c r="M42" s="8">
        <v>431834</v>
      </c>
      <c r="N42" s="8">
        <v>431834</v>
      </c>
      <c r="O42" s="8">
        <v>5182012</v>
      </c>
      <c r="P42" s="46"/>
      <c r="Q42" s="47"/>
      <c r="R42" s="2"/>
    </row>
    <row r="43" spans="1:18" ht="15">
      <c r="A43" s="63" t="s">
        <v>70</v>
      </c>
      <c r="B43" s="50" t="s">
        <v>69</v>
      </c>
      <c r="C43" s="8">
        <v>116595</v>
      </c>
      <c r="D43" s="8">
        <v>116595</v>
      </c>
      <c r="E43" s="8">
        <v>116595</v>
      </c>
      <c r="F43" s="8">
        <v>116595</v>
      </c>
      <c r="G43" s="8">
        <v>116595</v>
      </c>
      <c r="H43" s="8">
        <v>116595</v>
      </c>
      <c r="I43" s="8">
        <v>116595</v>
      </c>
      <c r="J43" s="8">
        <v>116595</v>
      </c>
      <c r="K43" s="8">
        <v>116595</v>
      </c>
      <c r="L43" s="8">
        <v>116595</v>
      </c>
      <c r="M43" s="8">
        <v>116595</v>
      </c>
      <c r="N43" s="8">
        <v>116599</v>
      </c>
      <c r="O43" s="8">
        <v>1399144</v>
      </c>
      <c r="P43" s="46"/>
      <c r="Q43" s="47"/>
      <c r="R43" s="2"/>
    </row>
    <row r="44" spans="1:256" ht="15">
      <c r="A44" s="64" t="s">
        <v>71</v>
      </c>
      <c r="B44" s="60" t="s">
        <v>72</v>
      </c>
      <c r="C44" s="13">
        <f>SUM(C42:C43)</f>
        <v>548429</v>
      </c>
      <c r="D44" s="13">
        <f aca="true" t="shared" si="12" ref="D44:N44">SUM(D42:D43)</f>
        <v>548429</v>
      </c>
      <c r="E44" s="13">
        <f t="shared" si="12"/>
        <v>548429</v>
      </c>
      <c r="F44" s="13">
        <f t="shared" si="12"/>
        <v>548429</v>
      </c>
      <c r="G44" s="13">
        <f t="shared" si="12"/>
        <v>548429</v>
      </c>
      <c r="H44" s="13">
        <f t="shared" si="12"/>
        <v>548429</v>
      </c>
      <c r="I44" s="13">
        <f t="shared" si="12"/>
        <v>548429</v>
      </c>
      <c r="J44" s="13">
        <f t="shared" si="12"/>
        <v>548429</v>
      </c>
      <c r="K44" s="13">
        <f t="shared" si="12"/>
        <v>548429</v>
      </c>
      <c r="L44" s="13">
        <f t="shared" si="12"/>
        <v>548429</v>
      </c>
      <c r="M44" s="13">
        <f t="shared" si="12"/>
        <v>548429</v>
      </c>
      <c r="N44" s="13">
        <f t="shared" si="12"/>
        <v>548433</v>
      </c>
      <c r="O44" s="13">
        <f>SUM(O42:O43)</f>
        <v>6581156</v>
      </c>
      <c r="P44" s="46"/>
      <c r="Q44" s="61"/>
      <c r="R44" s="2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ht="15">
      <c r="A45" s="64" t="s">
        <v>157</v>
      </c>
      <c r="B45" s="60" t="s">
        <v>125</v>
      </c>
      <c r="C45" s="13">
        <v>66667</v>
      </c>
      <c r="D45" s="13">
        <v>66667</v>
      </c>
      <c r="E45" s="13">
        <v>66667</v>
      </c>
      <c r="F45" s="13">
        <v>66667</v>
      </c>
      <c r="G45" s="13">
        <v>66667</v>
      </c>
      <c r="H45" s="13">
        <v>66667</v>
      </c>
      <c r="I45" s="13">
        <v>66667</v>
      </c>
      <c r="J45" s="13">
        <v>66667</v>
      </c>
      <c r="K45" s="13">
        <v>66667</v>
      </c>
      <c r="L45" s="13">
        <v>66667</v>
      </c>
      <c r="M45" s="13">
        <v>66667</v>
      </c>
      <c r="N45" s="13">
        <v>66663</v>
      </c>
      <c r="O45" s="8">
        <v>800000</v>
      </c>
      <c r="P45" s="46"/>
      <c r="Q45" s="61"/>
      <c r="R45" s="2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ht="15">
      <c r="A46" s="67" t="s">
        <v>75</v>
      </c>
      <c r="B46" s="68"/>
      <c r="C46" s="69">
        <f>SUM(C41+C44+C45)</f>
        <v>1401923</v>
      </c>
      <c r="D46" s="69">
        <f aca="true" t="shared" si="13" ref="D46:N46">SUM(D41+D44+D45)</f>
        <v>1401923</v>
      </c>
      <c r="E46" s="69">
        <f t="shared" si="13"/>
        <v>1401923</v>
      </c>
      <c r="F46" s="69">
        <f t="shared" si="13"/>
        <v>1401923</v>
      </c>
      <c r="G46" s="69">
        <f t="shared" si="13"/>
        <v>1401923</v>
      </c>
      <c r="H46" s="69">
        <f t="shared" si="13"/>
        <v>1401923</v>
      </c>
      <c r="I46" s="69">
        <f t="shared" si="13"/>
        <v>1401923</v>
      </c>
      <c r="J46" s="69">
        <f t="shared" si="13"/>
        <v>1401923</v>
      </c>
      <c r="K46" s="69">
        <f t="shared" si="13"/>
        <v>1401923</v>
      </c>
      <c r="L46" s="69">
        <f t="shared" si="13"/>
        <v>1401923</v>
      </c>
      <c r="M46" s="69">
        <f t="shared" si="13"/>
        <v>1401923</v>
      </c>
      <c r="N46" s="69">
        <f t="shared" si="13"/>
        <v>1401916</v>
      </c>
      <c r="O46" s="106">
        <v>16823073</v>
      </c>
      <c r="P46" s="46"/>
      <c r="Q46" s="70"/>
      <c r="R46" s="2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</row>
    <row r="47" spans="1:256" ht="15">
      <c r="A47" s="75" t="s">
        <v>76</v>
      </c>
      <c r="B47" s="20" t="s">
        <v>77</v>
      </c>
      <c r="C47" s="24">
        <f>SUM(C37+C46)</f>
        <v>6620784</v>
      </c>
      <c r="D47" s="24">
        <f aca="true" t="shared" si="14" ref="D47:N47">SUM(D37+D46)</f>
        <v>6620784</v>
      </c>
      <c r="E47" s="24">
        <f t="shared" si="14"/>
        <v>6895784</v>
      </c>
      <c r="F47" s="24">
        <f t="shared" si="14"/>
        <v>7266167</v>
      </c>
      <c r="G47" s="24">
        <f t="shared" si="14"/>
        <v>6663784</v>
      </c>
      <c r="H47" s="24">
        <f t="shared" si="14"/>
        <v>7152957</v>
      </c>
      <c r="I47" s="24">
        <f t="shared" si="14"/>
        <v>6620784</v>
      </c>
      <c r="J47" s="24">
        <f t="shared" si="14"/>
        <v>6620784</v>
      </c>
      <c r="K47" s="24">
        <f t="shared" si="14"/>
        <v>6895784</v>
      </c>
      <c r="L47" s="24">
        <f t="shared" si="14"/>
        <v>6620784</v>
      </c>
      <c r="M47" s="24">
        <f t="shared" si="14"/>
        <v>6620784</v>
      </c>
      <c r="N47" s="24">
        <f t="shared" si="14"/>
        <v>6895772</v>
      </c>
      <c r="O47" s="13">
        <f>(O12+O13+O29+O31+O36+O41+O44+O45)</f>
        <v>81494956</v>
      </c>
      <c r="P47" s="46"/>
      <c r="Q47" s="47"/>
      <c r="R47" s="2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</row>
    <row r="48" spans="1:256" ht="15">
      <c r="A48" s="77" t="s">
        <v>80</v>
      </c>
      <c r="B48" s="78" t="s">
        <v>79</v>
      </c>
      <c r="C48" s="79">
        <v>1038606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">
        <v>1038606</v>
      </c>
      <c r="P48" s="46"/>
      <c r="Q48" s="47"/>
      <c r="R48" s="2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</row>
    <row r="49" spans="1:256" ht="15">
      <c r="A49" s="80" t="s">
        <v>82</v>
      </c>
      <c r="B49" s="81" t="s">
        <v>81</v>
      </c>
      <c r="C49" s="24">
        <v>1038606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3">
        <f>SUM(C49:N49)</f>
        <v>1038606</v>
      </c>
      <c r="P49" s="46"/>
      <c r="Q49" s="61"/>
      <c r="R49" s="2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</row>
    <row r="50" spans="1:256" ht="15">
      <c r="A50" s="25" t="s">
        <v>83</v>
      </c>
      <c r="B50" s="25"/>
      <c r="C50" s="24">
        <f>(C47+C49)</f>
        <v>7659390</v>
      </c>
      <c r="D50" s="24">
        <f aca="true" t="shared" si="15" ref="D50:N50">(D47+D49)</f>
        <v>6620784</v>
      </c>
      <c r="E50" s="24">
        <f t="shared" si="15"/>
        <v>6895784</v>
      </c>
      <c r="F50" s="24">
        <f t="shared" si="15"/>
        <v>7266167</v>
      </c>
      <c r="G50" s="24">
        <f t="shared" si="15"/>
        <v>6663784</v>
      </c>
      <c r="H50" s="24">
        <f t="shared" si="15"/>
        <v>7152957</v>
      </c>
      <c r="I50" s="24">
        <f t="shared" si="15"/>
        <v>6620784</v>
      </c>
      <c r="J50" s="24">
        <f t="shared" si="15"/>
        <v>6620784</v>
      </c>
      <c r="K50" s="24">
        <f t="shared" si="15"/>
        <v>6895784</v>
      </c>
      <c r="L50" s="24">
        <f t="shared" si="15"/>
        <v>6620784</v>
      </c>
      <c r="M50" s="24">
        <f t="shared" si="15"/>
        <v>6620784</v>
      </c>
      <c r="N50" s="24">
        <f t="shared" si="15"/>
        <v>6895772</v>
      </c>
      <c r="O50" s="13">
        <f>(O47+O49)</f>
        <v>82533562</v>
      </c>
      <c r="P50" s="46"/>
      <c r="Q50" s="61"/>
      <c r="R50" s="2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</row>
    <row r="51" spans="1:256" ht="15">
      <c r="A51" s="82"/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4"/>
      <c r="P51" s="46"/>
      <c r="Q51" s="61"/>
      <c r="R51" s="2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</row>
    <row r="52" spans="1:256" ht="15">
      <c r="A52" s="82"/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4"/>
      <c r="P52" s="46"/>
      <c r="Q52" s="61"/>
      <c r="R52" s="2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</row>
    <row r="53" spans="1:256" ht="15">
      <c r="A53" s="82"/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4"/>
      <c r="P53" s="46"/>
      <c r="Q53" s="61"/>
      <c r="R53" s="2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</row>
    <row r="54" spans="1:256" ht="15">
      <c r="A54" s="82"/>
      <c r="B54" s="8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  <c r="P54" s="46"/>
      <c r="Q54" s="61"/>
      <c r="R54" s="2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</row>
    <row r="55" spans="1:256" ht="15">
      <c r="A55" s="82"/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4"/>
      <c r="P55" s="46"/>
      <c r="Q55" s="61"/>
      <c r="R55" s="2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</row>
    <row r="56" spans="1:18" ht="28.5">
      <c r="A56" s="42" t="s">
        <v>0</v>
      </c>
      <c r="B56" s="43" t="s">
        <v>158</v>
      </c>
      <c r="C56" s="44" t="s">
        <v>138</v>
      </c>
      <c r="D56" s="44" t="s">
        <v>139</v>
      </c>
      <c r="E56" s="44" t="s">
        <v>140</v>
      </c>
      <c r="F56" s="44" t="s">
        <v>141</v>
      </c>
      <c r="G56" s="44" t="s">
        <v>142</v>
      </c>
      <c r="H56" s="44" t="s">
        <v>143</v>
      </c>
      <c r="I56" s="44" t="s">
        <v>144</v>
      </c>
      <c r="J56" s="44" t="s">
        <v>145</v>
      </c>
      <c r="K56" s="44" t="s">
        <v>146</v>
      </c>
      <c r="L56" s="44" t="s">
        <v>147</v>
      </c>
      <c r="M56" s="44" t="s">
        <v>148</v>
      </c>
      <c r="N56" s="44" t="s">
        <v>149</v>
      </c>
      <c r="O56" s="45" t="s">
        <v>150</v>
      </c>
      <c r="P56" s="46"/>
      <c r="Q56" s="47"/>
      <c r="R56" s="2"/>
    </row>
    <row r="57" spans="1:18" ht="15">
      <c r="A57" s="49" t="s">
        <v>86</v>
      </c>
      <c r="B57" s="73" t="s">
        <v>87</v>
      </c>
      <c r="C57" s="8">
        <v>1334150</v>
      </c>
      <c r="D57" s="8">
        <v>1334150</v>
      </c>
      <c r="E57" s="8">
        <v>1334150</v>
      </c>
      <c r="F57" s="8">
        <v>1334150</v>
      </c>
      <c r="G57" s="8">
        <v>1334150</v>
      </c>
      <c r="H57" s="8">
        <v>1334150</v>
      </c>
      <c r="I57" s="8">
        <v>1334150</v>
      </c>
      <c r="J57" s="8">
        <v>1334150</v>
      </c>
      <c r="K57" s="8">
        <v>1334150</v>
      </c>
      <c r="L57" s="8">
        <v>1334150</v>
      </c>
      <c r="M57" s="8">
        <v>1334150</v>
      </c>
      <c r="N57" s="8">
        <v>1334159</v>
      </c>
      <c r="O57" s="8">
        <v>16009809</v>
      </c>
      <c r="P57" s="46"/>
      <c r="Q57" s="46"/>
      <c r="R57" s="2"/>
    </row>
    <row r="58" spans="1:18" ht="30">
      <c r="A58" s="57" t="s">
        <v>159</v>
      </c>
      <c r="B58" s="73" t="s">
        <v>88</v>
      </c>
      <c r="C58" s="8">
        <v>707975</v>
      </c>
      <c r="D58" s="8">
        <v>707975</v>
      </c>
      <c r="E58" s="8">
        <v>707975</v>
      </c>
      <c r="F58" s="8">
        <v>707975</v>
      </c>
      <c r="G58" s="8">
        <v>707975</v>
      </c>
      <c r="H58" s="8">
        <v>707975</v>
      </c>
      <c r="I58" s="8">
        <v>707975</v>
      </c>
      <c r="J58" s="8">
        <v>707975</v>
      </c>
      <c r="K58" s="8">
        <v>707975</v>
      </c>
      <c r="L58" s="8">
        <v>707975</v>
      </c>
      <c r="M58" s="8">
        <v>707975</v>
      </c>
      <c r="N58" s="8">
        <v>707970</v>
      </c>
      <c r="O58" s="8">
        <v>8495705</v>
      </c>
      <c r="P58" s="46"/>
      <c r="Q58" s="46"/>
      <c r="R58" s="2"/>
    </row>
    <row r="59" spans="1:18" ht="15">
      <c r="A59" s="57" t="s">
        <v>123</v>
      </c>
      <c r="B59" s="73" t="s">
        <v>89</v>
      </c>
      <c r="C59" s="8">
        <v>189167</v>
      </c>
      <c r="D59" s="8">
        <v>189167</v>
      </c>
      <c r="E59" s="8">
        <v>189167</v>
      </c>
      <c r="F59" s="8">
        <v>189167</v>
      </c>
      <c r="G59" s="8">
        <v>189167</v>
      </c>
      <c r="H59" s="8">
        <v>189167</v>
      </c>
      <c r="I59" s="8">
        <v>189167</v>
      </c>
      <c r="J59" s="8">
        <v>189167</v>
      </c>
      <c r="K59" s="8">
        <v>189167</v>
      </c>
      <c r="L59" s="8">
        <v>189167</v>
      </c>
      <c r="M59" s="8">
        <v>189167</v>
      </c>
      <c r="N59" s="8">
        <v>189163</v>
      </c>
      <c r="O59" s="8">
        <v>2270000</v>
      </c>
      <c r="P59" s="46"/>
      <c r="Q59" s="46"/>
      <c r="R59" s="2"/>
    </row>
    <row r="60" spans="1:18" ht="15">
      <c r="A60" s="33" t="s">
        <v>172</v>
      </c>
      <c r="B60" s="73" t="s">
        <v>168</v>
      </c>
      <c r="C60" s="8">
        <v>297184</v>
      </c>
      <c r="D60" s="8">
        <v>297184</v>
      </c>
      <c r="E60" s="8">
        <v>297184</v>
      </c>
      <c r="F60" s="8">
        <v>297184</v>
      </c>
      <c r="G60" s="8">
        <v>297184</v>
      </c>
      <c r="H60" s="8">
        <v>297184</v>
      </c>
      <c r="I60" s="8">
        <v>297184</v>
      </c>
      <c r="J60" s="8">
        <v>297184</v>
      </c>
      <c r="K60" s="8">
        <v>297184</v>
      </c>
      <c r="L60" s="8">
        <v>297184</v>
      </c>
      <c r="M60" s="8">
        <v>297184</v>
      </c>
      <c r="N60" s="8">
        <v>297189</v>
      </c>
      <c r="O60" s="8">
        <v>3566213</v>
      </c>
      <c r="P60" s="46"/>
      <c r="Q60" s="46"/>
      <c r="R60" s="2"/>
    </row>
    <row r="61" spans="1:18" ht="15">
      <c r="A61" s="33" t="s">
        <v>166</v>
      </c>
      <c r="B61" s="73" t="s">
        <v>165</v>
      </c>
      <c r="C61" s="8"/>
      <c r="D61" s="8"/>
      <c r="E61" s="8"/>
      <c r="F61" s="8"/>
      <c r="G61" s="8"/>
      <c r="H61" s="8">
        <v>135140</v>
      </c>
      <c r="I61" s="8"/>
      <c r="J61" s="8"/>
      <c r="K61" s="8"/>
      <c r="L61" s="8"/>
      <c r="M61" s="8"/>
      <c r="N61" s="8"/>
      <c r="O61" s="8">
        <v>135140</v>
      </c>
      <c r="P61" s="46"/>
      <c r="Q61" s="46"/>
      <c r="R61" s="2"/>
    </row>
    <row r="62" spans="1:256" ht="15">
      <c r="A62" s="62" t="s">
        <v>160</v>
      </c>
      <c r="B62" s="74" t="s">
        <v>161</v>
      </c>
      <c r="C62" s="13">
        <f>SUM(C57:C61)</f>
        <v>2528476</v>
      </c>
      <c r="D62" s="13">
        <f aca="true" t="shared" si="16" ref="D62:N62">SUM(D57:D61)</f>
        <v>2528476</v>
      </c>
      <c r="E62" s="13">
        <f t="shared" si="16"/>
        <v>2528476</v>
      </c>
      <c r="F62" s="13">
        <f t="shared" si="16"/>
        <v>2528476</v>
      </c>
      <c r="G62" s="13">
        <f t="shared" si="16"/>
        <v>2528476</v>
      </c>
      <c r="H62" s="13">
        <f t="shared" si="16"/>
        <v>2663616</v>
      </c>
      <c r="I62" s="13">
        <f t="shared" si="16"/>
        <v>2528476</v>
      </c>
      <c r="J62" s="13">
        <f t="shared" si="16"/>
        <v>2528476</v>
      </c>
      <c r="K62" s="13">
        <f t="shared" si="16"/>
        <v>2528476</v>
      </c>
      <c r="L62" s="13">
        <f t="shared" si="16"/>
        <v>2528476</v>
      </c>
      <c r="M62" s="13">
        <f t="shared" si="16"/>
        <v>2528476</v>
      </c>
      <c r="N62" s="13">
        <f t="shared" si="16"/>
        <v>2528481</v>
      </c>
      <c r="O62" s="13">
        <f>SUM(O57:O61)</f>
        <v>30476867</v>
      </c>
      <c r="P62" s="46"/>
      <c r="Q62" s="46"/>
      <c r="R62" s="2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ht="15">
      <c r="A63" s="62" t="s">
        <v>210</v>
      </c>
      <c r="B63" s="74" t="s">
        <v>222</v>
      </c>
      <c r="C63" s="13"/>
      <c r="D63" s="8">
        <v>4894917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>
        <f>SUM(C63:N63)</f>
        <v>4894917</v>
      </c>
      <c r="P63" s="46"/>
      <c r="Q63" s="46"/>
      <c r="R63" s="2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18" ht="15">
      <c r="A64" s="57" t="s">
        <v>92</v>
      </c>
      <c r="B64" s="73" t="s">
        <v>93</v>
      </c>
      <c r="C64" s="8">
        <v>86667</v>
      </c>
      <c r="D64" s="8">
        <v>86667</v>
      </c>
      <c r="E64" s="8">
        <v>86667</v>
      </c>
      <c r="F64" s="8">
        <v>86667</v>
      </c>
      <c r="G64" s="8">
        <v>86667</v>
      </c>
      <c r="H64" s="8">
        <v>86667</v>
      </c>
      <c r="I64" s="8">
        <v>86667</v>
      </c>
      <c r="J64" s="8">
        <v>86667</v>
      </c>
      <c r="K64" s="8">
        <v>86667</v>
      </c>
      <c r="L64" s="8">
        <v>86667</v>
      </c>
      <c r="M64" s="8">
        <v>86667</v>
      </c>
      <c r="N64" s="8">
        <v>86663</v>
      </c>
      <c r="O64" s="8">
        <v>1040000</v>
      </c>
      <c r="P64" s="46"/>
      <c r="Q64" s="46"/>
      <c r="R64" s="2"/>
    </row>
    <row r="65" spans="1:18" ht="15">
      <c r="A65" s="57" t="s">
        <v>164</v>
      </c>
      <c r="B65" s="73" t="s">
        <v>95</v>
      </c>
      <c r="C65" s="8">
        <v>250000</v>
      </c>
      <c r="D65" s="8">
        <v>250000</v>
      </c>
      <c r="E65" s="8">
        <v>250000</v>
      </c>
      <c r="F65" s="8">
        <v>250000</v>
      </c>
      <c r="G65" s="8">
        <v>250000</v>
      </c>
      <c r="H65" s="8">
        <v>250000</v>
      </c>
      <c r="I65" s="8">
        <v>250000</v>
      </c>
      <c r="J65" s="8">
        <v>250000</v>
      </c>
      <c r="K65" s="8">
        <v>250000</v>
      </c>
      <c r="L65" s="8">
        <v>250000</v>
      </c>
      <c r="M65" s="8">
        <v>250000</v>
      </c>
      <c r="N65" s="8">
        <v>250000</v>
      </c>
      <c r="O65" s="8">
        <v>3000000</v>
      </c>
      <c r="P65" s="46"/>
      <c r="Q65" s="46"/>
      <c r="R65" s="2"/>
    </row>
    <row r="66" spans="1:18" ht="15">
      <c r="A66" s="57" t="s">
        <v>96</v>
      </c>
      <c r="B66" s="73" t="s">
        <v>97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>
        <f>SUM(C66:N66)</f>
        <v>0</v>
      </c>
      <c r="P66" s="46"/>
      <c r="Q66" s="46"/>
      <c r="R66" s="2"/>
    </row>
    <row r="67" spans="1:256" ht="15">
      <c r="A67" s="62" t="s">
        <v>98</v>
      </c>
      <c r="B67" s="74" t="s">
        <v>99</v>
      </c>
      <c r="C67" s="29">
        <f>SUM(C64:C66)</f>
        <v>336667</v>
      </c>
      <c r="D67" s="29">
        <f aca="true" t="shared" si="17" ref="D67:N67">SUM(D64:D66)</f>
        <v>336667</v>
      </c>
      <c r="E67" s="29">
        <f t="shared" si="17"/>
        <v>336667</v>
      </c>
      <c r="F67" s="29">
        <f t="shared" si="17"/>
        <v>336667</v>
      </c>
      <c r="G67" s="29">
        <f t="shared" si="17"/>
        <v>336667</v>
      </c>
      <c r="H67" s="29">
        <f t="shared" si="17"/>
        <v>336667</v>
      </c>
      <c r="I67" s="29">
        <f t="shared" si="17"/>
        <v>336667</v>
      </c>
      <c r="J67" s="29">
        <f t="shared" si="17"/>
        <v>336667</v>
      </c>
      <c r="K67" s="29">
        <f t="shared" si="17"/>
        <v>336667</v>
      </c>
      <c r="L67" s="29">
        <f t="shared" si="17"/>
        <v>336667</v>
      </c>
      <c r="M67" s="29">
        <f t="shared" si="17"/>
        <v>336667</v>
      </c>
      <c r="N67" s="29">
        <f t="shared" si="17"/>
        <v>336663</v>
      </c>
      <c r="O67" s="13">
        <f>SUM(O64:O66)</f>
        <v>4040000</v>
      </c>
      <c r="P67" s="46"/>
      <c r="Q67" s="46"/>
      <c r="R67" s="2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18" ht="15">
      <c r="A68" s="63" t="s">
        <v>100</v>
      </c>
      <c r="B68" s="73" t="s">
        <v>101</v>
      </c>
      <c r="C68" s="8">
        <v>482848</v>
      </c>
      <c r="D68" s="8">
        <v>482848</v>
      </c>
      <c r="E68" s="8">
        <v>482848</v>
      </c>
      <c r="F68" s="8">
        <v>482848</v>
      </c>
      <c r="G68" s="8">
        <v>482848</v>
      </c>
      <c r="H68" s="8">
        <v>482848</v>
      </c>
      <c r="I68" s="8">
        <v>482848</v>
      </c>
      <c r="J68" s="8">
        <v>482848</v>
      </c>
      <c r="K68" s="8">
        <v>482848</v>
      </c>
      <c r="L68" s="8">
        <v>482848</v>
      </c>
      <c r="M68" s="8">
        <v>482848</v>
      </c>
      <c r="N68" s="8">
        <v>482852</v>
      </c>
      <c r="O68" s="8">
        <v>5794180</v>
      </c>
      <c r="P68" s="46"/>
      <c r="Q68" s="46"/>
      <c r="R68" s="2"/>
    </row>
    <row r="69" spans="1:18" ht="15">
      <c r="A69" s="63" t="s">
        <v>126</v>
      </c>
      <c r="B69" s="73" t="s">
        <v>131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v>0</v>
      </c>
      <c r="P69" s="46"/>
      <c r="Q69" s="46"/>
      <c r="R69" s="2"/>
    </row>
    <row r="70" spans="1:18" ht="15">
      <c r="A70" s="63" t="s">
        <v>102</v>
      </c>
      <c r="B70" s="73" t="s">
        <v>103</v>
      </c>
      <c r="C70" s="8">
        <v>63230</v>
      </c>
      <c r="D70" s="8">
        <v>63230</v>
      </c>
      <c r="E70" s="8">
        <v>63230</v>
      </c>
      <c r="F70" s="8">
        <v>63230</v>
      </c>
      <c r="G70" s="8">
        <v>63230</v>
      </c>
      <c r="H70" s="8">
        <v>63230</v>
      </c>
      <c r="I70" s="8">
        <v>63230</v>
      </c>
      <c r="J70" s="8">
        <v>63230</v>
      </c>
      <c r="K70" s="8">
        <v>63230</v>
      </c>
      <c r="L70" s="8">
        <v>63230</v>
      </c>
      <c r="M70" s="8">
        <v>63230</v>
      </c>
      <c r="N70" s="8">
        <v>63234</v>
      </c>
      <c r="O70" s="8">
        <v>758764</v>
      </c>
      <c r="P70" s="46"/>
      <c r="Q70" s="46"/>
      <c r="R70" s="2"/>
    </row>
    <row r="71" spans="1:18" ht="15">
      <c r="A71" s="63" t="s">
        <v>104</v>
      </c>
      <c r="B71" s="73" t="s">
        <v>105</v>
      </c>
      <c r="C71" s="8">
        <v>147441</v>
      </c>
      <c r="D71" s="8">
        <v>147441</v>
      </c>
      <c r="E71" s="8">
        <v>147441</v>
      </c>
      <c r="F71" s="8">
        <v>147441</v>
      </c>
      <c r="G71" s="8">
        <v>147441</v>
      </c>
      <c r="H71" s="8">
        <v>147441</v>
      </c>
      <c r="I71" s="8">
        <v>147441</v>
      </c>
      <c r="J71" s="8">
        <v>147441</v>
      </c>
      <c r="K71" s="8">
        <v>147441</v>
      </c>
      <c r="L71" s="8">
        <v>147441</v>
      </c>
      <c r="M71" s="8">
        <v>147441</v>
      </c>
      <c r="N71" s="8">
        <v>147443</v>
      </c>
      <c r="O71" s="8">
        <v>1769294</v>
      </c>
      <c r="P71" s="46"/>
      <c r="Q71" s="46"/>
      <c r="R71" s="2"/>
    </row>
    <row r="72" spans="1:18" ht="15">
      <c r="A72" s="63" t="s">
        <v>173</v>
      </c>
      <c r="B72" s="73" t="s">
        <v>106</v>
      </c>
      <c r="C72" s="8"/>
      <c r="D72" s="8"/>
      <c r="E72" s="8"/>
      <c r="F72" s="8"/>
      <c r="G72" s="8"/>
      <c r="H72" s="8">
        <v>216000</v>
      </c>
      <c r="I72" s="8"/>
      <c r="J72" s="8"/>
      <c r="K72" s="8"/>
      <c r="L72" s="8"/>
      <c r="M72" s="8"/>
      <c r="N72" s="8"/>
      <c r="O72" s="8">
        <v>216000</v>
      </c>
      <c r="P72" s="46"/>
      <c r="Q72" s="46"/>
      <c r="R72" s="2"/>
    </row>
    <row r="73" spans="1:256" ht="15">
      <c r="A73" s="64" t="s">
        <v>107</v>
      </c>
      <c r="B73" s="74" t="s">
        <v>108</v>
      </c>
      <c r="C73" s="13">
        <f>SUM(C68:C71)</f>
        <v>693519</v>
      </c>
      <c r="D73" s="13">
        <f aca="true" t="shared" si="18" ref="D73:N73">SUM(D68:D71)</f>
        <v>693519</v>
      </c>
      <c r="E73" s="13">
        <f>SUM(E68:E72)</f>
        <v>693519</v>
      </c>
      <c r="F73" s="13">
        <f t="shared" si="18"/>
        <v>693519</v>
      </c>
      <c r="G73" s="13">
        <f t="shared" si="18"/>
        <v>693519</v>
      </c>
      <c r="H73" s="13">
        <f>SUM(H68:H72)</f>
        <v>909519</v>
      </c>
      <c r="I73" s="13">
        <f t="shared" si="18"/>
        <v>693519</v>
      </c>
      <c r="J73" s="13">
        <f t="shared" si="18"/>
        <v>693519</v>
      </c>
      <c r="K73" s="13">
        <f t="shared" si="18"/>
        <v>693519</v>
      </c>
      <c r="L73" s="13">
        <f t="shared" si="18"/>
        <v>693519</v>
      </c>
      <c r="M73" s="13">
        <f t="shared" si="18"/>
        <v>693519</v>
      </c>
      <c r="N73" s="13">
        <f t="shared" si="18"/>
        <v>693529</v>
      </c>
      <c r="O73" s="13">
        <f>SUM(O68:O72)</f>
        <v>8538238</v>
      </c>
      <c r="P73" s="46"/>
      <c r="Q73" s="46"/>
      <c r="R73" s="2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ht="15">
      <c r="A74" s="85" t="s">
        <v>109</v>
      </c>
      <c r="B74" s="75" t="s">
        <v>110</v>
      </c>
      <c r="C74" s="24">
        <f>SUM(C73,C67,C62)</f>
        <v>3558662</v>
      </c>
      <c r="D74" s="24">
        <f>(D62+D63+D67+D73)</f>
        <v>8453579</v>
      </c>
      <c r="E74" s="24">
        <f aca="true" t="shared" si="19" ref="E74:N74">SUM(E73,E67,E62)</f>
        <v>3558662</v>
      </c>
      <c r="F74" s="24">
        <f t="shared" si="19"/>
        <v>3558662</v>
      </c>
      <c r="G74" s="24">
        <f t="shared" si="19"/>
        <v>3558662</v>
      </c>
      <c r="H74" s="24">
        <f t="shared" si="19"/>
        <v>3909802</v>
      </c>
      <c r="I74" s="24">
        <f t="shared" si="19"/>
        <v>3558662</v>
      </c>
      <c r="J74" s="24">
        <f t="shared" si="19"/>
        <v>3558662</v>
      </c>
      <c r="K74" s="24">
        <f t="shared" si="19"/>
        <v>3558662</v>
      </c>
      <c r="L74" s="24">
        <f t="shared" si="19"/>
        <v>3558662</v>
      </c>
      <c r="M74" s="24">
        <f t="shared" si="19"/>
        <v>3558662</v>
      </c>
      <c r="N74" s="24">
        <f t="shared" si="19"/>
        <v>3558673</v>
      </c>
      <c r="O74" s="13">
        <f>(O62+O63+O67+O73)</f>
        <v>47950022</v>
      </c>
      <c r="P74" s="46"/>
      <c r="Q74" s="46"/>
      <c r="R74" s="2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  <c r="IV74" s="76"/>
    </row>
    <row r="75" spans="1:256" ht="15">
      <c r="A75" s="86" t="s">
        <v>162</v>
      </c>
      <c r="B75" s="78" t="s">
        <v>114</v>
      </c>
      <c r="C75" s="79">
        <v>34583540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13">
        <f>SUM(C75:N75)</f>
        <v>34583540</v>
      </c>
      <c r="P75" s="46"/>
      <c r="Q75" s="46"/>
      <c r="R75" s="2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</row>
    <row r="76" spans="1:256" ht="15">
      <c r="A76" s="85" t="s">
        <v>163</v>
      </c>
      <c r="B76" s="81" t="s">
        <v>118</v>
      </c>
      <c r="C76" s="24">
        <f>SUM(C75)</f>
        <v>34583540</v>
      </c>
      <c r="D76" s="24">
        <f aca="true" t="shared" si="20" ref="D76:N76">SUM(D75)</f>
        <v>0</v>
      </c>
      <c r="E76" s="24">
        <f t="shared" si="20"/>
        <v>0</v>
      </c>
      <c r="F76" s="24">
        <f t="shared" si="20"/>
        <v>0</v>
      </c>
      <c r="G76" s="24">
        <f t="shared" si="20"/>
        <v>0</v>
      </c>
      <c r="H76" s="24">
        <f t="shared" si="20"/>
        <v>0</v>
      </c>
      <c r="I76" s="24">
        <f t="shared" si="20"/>
        <v>0</v>
      </c>
      <c r="J76" s="24">
        <f t="shared" si="20"/>
        <v>0</v>
      </c>
      <c r="K76" s="24">
        <f t="shared" si="20"/>
        <v>0</v>
      </c>
      <c r="L76" s="24">
        <f t="shared" si="20"/>
        <v>0</v>
      </c>
      <c r="M76" s="24">
        <f t="shared" si="20"/>
        <v>0</v>
      </c>
      <c r="N76" s="24">
        <f t="shared" si="20"/>
        <v>0</v>
      </c>
      <c r="O76" s="13">
        <f>SUM(C76:N76)</f>
        <v>34583540</v>
      </c>
      <c r="P76" s="46"/>
      <c r="Q76" s="46"/>
      <c r="R76" s="2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</row>
    <row r="77" spans="1:256" ht="15">
      <c r="A77" s="25" t="s">
        <v>119</v>
      </c>
      <c r="B77" s="25"/>
      <c r="C77" s="24">
        <f>SUM(C74+C76)</f>
        <v>38142202</v>
      </c>
      <c r="D77" s="24">
        <f aca="true" t="shared" si="21" ref="D77:N77">SUM(D74+D76)</f>
        <v>8453579</v>
      </c>
      <c r="E77" s="24">
        <f t="shared" si="21"/>
        <v>3558662</v>
      </c>
      <c r="F77" s="24">
        <f t="shared" si="21"/>
        <v>3558662</v>
      </c>
      <c r="G77" s="24">
        <f t="shared" si="21"/>
        <v>3558662</v>
      </c>
      <c r="H77" s="24">
        <f t="shared" si="21"/>
        <v>3909802</v>
      </c>
      <c r="I77" s="24">
        <f t="shared" si="21"/>
        <v>3558662</v>
      </c>
      <c r="J77" s="24">
        <f t="shared" si="21"/>
        <v>3558662</v>
      </c>
      <c r="K77" s="24">
        <f t="shared" si="21"/>
        <v>3558662</v>
      </c>
      <c r="L77" s="24">
        <f t="shared" si="21"/>
        <v>3558662</v>
      </c>
      <c r="M77" s="24">
        <f t="shared" si="21"/>
        <v>3558662</v>
      </c>
      <c r="N77" s="24">
        <f t="shared" si="21"/>
        <v>3558673</v>
      </c>
      <c r="O77" s="13">
        <f>(O74+O76)</f>
        <v>82533562</v>
      </c>
      <c r="P77" s="46"/>
      <c r="Q77" s="46"/>
      <c r="R77" s="2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</row>
    <row r="78" spans="2:17" ht="1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6"/>
      <c r="Q78" s="47"/>
    </row>
    <row r="79" spans="1:17" ht="15">
      <c r="A79" s="167">
        <v>2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46"/>
      <c r="Q79" s="47"/>
    </row>
    <row r="80" spans="2:17" ht="1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6"/>
      <c r="Q80" s="47"/>
    </row>
    <row r="81" spans="2:17" ht="1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6"/>
      <c r="Q81" s="47"/>
    </row>
    <row r="82" spans="2:17" ht="1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6"/>
      <c r="Q82" s="47"/>
    </row>
    <row r="83" spans="2:17" ht="1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6"/>
      <c r="Q83" s="47"/>
    </row>
    <row r="84" spans="2:17" ht="1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6"/>
      <c r="Q84" s="47"/>
    </row>
    <row r="85" spans="2:17" ht="1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6"/>
      <c r="Q85" s="47"/>
    </row>
    <row r="86" spans="2:17" ht="1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6"/>
      <c r="Q86" s="47"/>
    </row>
    <row r="87" spans="2:17" ht="1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6"/>
      <c r="Q87" s="47"/>
    </row>
    <row r="88" spans="2:17" ht="1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6"/>
      <c r="Q88" s="47"/>
    </row>
    <row r="89" spans="2:17" ht="1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6"/>
      <c r="Q89" s="47"/>
    </row>
    <row r="90" spans="2:17" ht="1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6"/>
      <c r="Q90" s="47"/>
    </row>
  </sheetData>
  <sheetProtection/>
  <mergeCells count="4">
    <mergeCell ref="A1:O1"/>
    <mergeCell ref="A2:O2"/>
    <mergeCell ref="A3:O3"/>
    <mergeCell ref="A79:O7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2022-09-28T12:46:36Z</cp:lastPrinted>
  <dcterms:created xsi:type="dcterms:W3CDTF">2020-02-10T09:18:04Z</dcterms:created>
  <dcterms:modified xsi:type="dcterms:W3CDTF">2022-10-04T08:46:25Z</dcterms:modified>
  <cp:category/>
  <cp:version/>
  <cp:contentType/>
  <cp:contentStatus/>
</cp:coreProperties>
</file>