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445" firstSheet="3" activeTab="7"/>
  </bookViews>
  <sheets>
    <sheet name="Kiemelt ei. rovatonként" sheetId="1" r:id="rId1"/>
    <sheet name="Kiadások (működési, felhalm.)" sheetId="2" r:id="rId2"/>
    <sheet name="Bevételek (működési, felhalm.)" sheetId="3" r:id="rId3"/>
    <sheet name="Beruházások, felújítások" sheetId="4" r:id="rId4"/>
    <sheet name="Tartalék" sheetId="5" r:id="rId5"/>
    <sheet name="Szociális" sheetId="6" r:id="rId6"/>
    <sheet name="Adott támogatás" sheetId="7" r:id="rId7"/>
    <sheet name="Felhasználási ütemterv" sheetId="8" r:id="rId8"/>
  </sheets>
  <definedNames/>
  <calcPr fullCalcOnLoad="1"/>
</workbook>
</file>

<file path=xl/sharedStrings.xml><?xml version="1.0" encoding="utf-8"?>
<sst xmlns="http://schemas.openxmlformats.org/spreadsheetml/2006/main" count="472" uniqueCount="275">
  <si>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</si>
  <si>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</si>
  <si>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</si>
  <si>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</si>
  <si>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</si>
  <si>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</si>
  <si>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</si>
  <si>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</si>
  <si>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</si>
  <si>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</si>
  <si>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</si>
  <si>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</si>
  <si>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B3. Közhatalmi bevételek</t>
  </si>
  <si>
    <t>B4. Működési bevételek</t>
  </si>
  <si>
    <t>B1-7. Költségvetési bevételek</t>
  </si>
  <si>
    <t>B8. Finanszírozási bevételek</t>
  </si>
  <si>
    <t>BEVÉTELEK ÖSSZESEN (B1-8)</t>
  </si>
  <si>
    <t>Rovat megnevezése</t>
  </si>
  <si>
    <t>Rovat-szám</t>
  </si>
  <si>
    <t>Eredeti ei.</t>
  </si>
  <si>
    <t>Törvény szerinti illetmények, munkabérek</t>
  </si>
  <si>
    <t>K1101</t>
  </si>
  <si>
    <t>Béren kívüli juttatások</t>
  </si>
  <si>
    <t>K1107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</si>
  <si>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</si>
  <si>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</si>
  <si>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</si>
  <si>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</si>
  <si>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</si>
  <si>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</si>
  <si>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</si>
  <si>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</si>
  <si>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</si>
  <si>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</si>
  <si>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</si>
  <si>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</si>
  <si>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</t>
  </si>
  <si>
    <t>K311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</si>
  <si>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</si>
  <si>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</si>
  <si>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</si>
  <si>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</si>
  <si>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</si>
  <si>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</si>
  <si>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</si>
  <si>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</si>
  <si>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</si>
  <si>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</si>
  <si>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</si>
  <si>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</si>
  <si>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</si>
  <si>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</si>
  <si>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Karbantartási, kisjavítási szolgáltatások</t>
  </si>
  <si>
    <t>K334</t>
  </si>
  <si>
    <t>Szakmai tevékenységet segítő szolgáltatás</t>
  </si>
  <si>
    <t>K336</t>
  </si>
  <si>
    <t>Egyéb szolgáltatások</t>
  </si>
  <si>
    <t>K337</t>
  </si>
  <si>
    <t>K33</t>
  </si>
  <si>
    <t>K351</t>
  </si>
  <si>
    <t>K35</t>
  </si>
  <si>
    <t xml:space="preserve">Dologi kiadások </t>
  </si>
  <si>
    <t>K3</t>
  </si>
  <si>
    <t>K48</t>
  </si>
  <si>
    <t xml:space="preserve">Ellátottak pénzbeli juttatásai </t>
  </si>
  <si>
    <t>K4</t>
  </si>
  <si>
    <t>Egyéb működési célú támogatások államháztartáson belülre</t>
  </si>
  <si>
    <t>K506</t>
  </si>
  <si>
    <t>Egyéb működési célú támogatások államháztartáson kívülre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</si>
  <si>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</si>
  <si>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</si>
  <si>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</si>
  <si>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</si>
  <si>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</si>
  <si>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</si>
  <si>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</si>
  <si>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</si>
  <si>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</si>
  <si>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</si>
  <si>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</si>
  <si>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</si>
  <si>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</si>
  <si>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</si>
  <si>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K74</t>
  </si>
  <si>
    <t xml:space="preserve">Felújítások </t>
  </si>
  <si>
    <t>K7</t>
  </si>
  <si>
    <t xml:space="preserve">Felhalmozási költségvetés előirányzat csoport </t>
  </si>
  <si>
    <t xml:space="preserve">Költségvetési kiadások </t>
  </si>
  <si>
    <t>K1-K8</t>
  </si>
  <si>
    <t>K914</t>
  </si>
  <si>
    <t xml:space="preserve">Finanszírozási kiadások </t>
  </si>
  <si>
    <t>K9</t>
  </si>
  <si>
    <t>Egyéb tárgyi eszköz beszerzés, létesítés</t>
  </si>
  <si>
    <t>Általános- és céltartalékok (forint)</t>
  </si>
  <si>
    <t>Általános tartalékok</t>
  </si>
  <si>
    <t>Céltartalékok-</t>
  </si>
  <si>
    <t>B34</t>
  </si>
  <si>
    <t xml:space="preserve">Vagyoni tipusú adók </t>
  </si>
  <si>
    <t xml:space="preserve">Értékesítési és forgalmi adók </t>
  </si>
  <si>
    <t>B351</t>
  </si>
  <si>
    <t>Gépjárműadók</t>
  </si>
  <si>
    <t>B354</t>
  </si>
  <si>
    <t>Helyi önkormányzatok működésének általános támogatása</t>
  </si>
  <si>
    <t>B111</t>
  </si>
  <si>
    <t>B113</t>
  </si>
  <si>
    <t>Települési önkormányzatok kulturális feladatainak támogatása</t>
  </si>
  <si>
    <t>B114</t>
  </si>
  <si>
    <t xml:space="preserve">Közhatalmi bevételek </t>
  </si>
  <si>
    <t>B3</t>
  </si>
  <si>
    <t>Szolgáltatások ellenértéke</t>
  </si>
  <si>
    <t>B402</t>
  </si>
  <si>
    <t>Ellátási díjak</t>
  </si>
  <si>
    <t>B405</t>
  </si>
  <si>
    <t>Kiszámlázott általános forgalmi adó</t>
  </si>
  <si>
    <t>B406</t>
  </si>
  <si>
    <t xml:space="preserve">Működési bevételek </t>
  </si>
  <si>
    <t>B4</t>
  </si>
  <si>
    <t xml:space="preserve">Költségvetési bevételek </t>
  </si>
  <si>
    <t>B1-B7</t>
  </si>
  <si>
    <t>B8131</t>
  </si>
  <si>
    <t>B8</t>
  </si>
  <si>
    <t>K502</t>
  </si>
  <si>
    <t>K89</t>
  </si>
  <si>
    <t>Rovat-
szám</t>
  </si>
  <si>
    <t>Működési célú támogatások államháztartáson belülről</t>
  </si>
  <si>
    <t>B1</t>
  </si>
  <si>
    <t>költségvetési egyenleg  MŰKÖDÉSI</t>
  </si>
  <si>
    <t>költségvetési egyenleg FELHALMOZÁSI</t>
  </si>
  <si>
    <t>Előző év költségvetési maradványának igénybevétele MŰKÖDÉSRE</t>
  </si>
  <si>
    <t xml:space="preserve">Maradvány igénybevétele </t>
  </si>
  <si>
    <t>B813</t>
  </si>
  <si>
    <t xml:space="preserve">Finanszírozási bevételek </t>
  </si>
  <si>
    <t>B403</t>
  </si>
  <si>
    <t>Rovat</t>
  </si>
  <si>
    <t>Eredeti ei</t>
  </si>
  <si>
    <t>Eredeti előirányzat</t>
  </si>
  <si>
    <t>Szolgáltatási kiadások</t>
  </si>
  <si>
    <t>Működési kiadások előzetesen felszámított általános forgalmia adója</t>
  </si>
  <si>
    <t>Egyéb dologi kiadások összesen</t>
  </si>
  <si>
    <t>Települési támogatások</t>
  </si>
  <si>
    <t xml:space="preserve">Egyéb elvonások és befizetések </t>
  </si>
  <si>
    <t>Felújítások előzetesen felsz. Áfa</t>
  </si>
  <si>
    <t xml:space="preserve">Felhalmozási c. támoatás áh. Kívülre </t>
  </si>
  <si>
    <t xml:space="preserve">Egyéb felhalmozási célú kiadások </t>
  </si>
  <si>
    <t>K8</t>
  </si>
  <si>
    <t>Államháztartáson belüli mgelőlegezések visszafizetése</t>
  </si>
  <si>
    <t>Szociális és gyermekjóléti támogatások</t>
  </si>
  <si>
    <t>Kulturális feladatok támogatása</t>
  </si>
  <si>
    <t xml:space="preserve">Közvetített szolgáltatások </t>
  </si>
  <si>
    <t>Völcsej Község Önkormányzat  2021. évi költségvetése</t>
  </si>
  <si>
    <t>K352</t>
  </si>
  <si>
    <t>Az egységes rovatrend szerint a kiemelt kiadási és bevételi jogcímek (forint)</t>
  </si>
  <si>
    <t>Módosított ei. 2021.06.30.</t>
  </si>
  <si>
    <t>Fizetendő általános forgalmi adó</t>
  </si>
  <si>
    <t xml:space="preserve">Egyéb dologi kiadások  </t>
  </si>
  <si>
    <t>K355</t>
  </si>
  <si>
    <t>B115</t>
  </si>
  <si>
    <t>Működési célú költségvetési támogatások és  kieg.támogatások</t>
  </si>
  <si>
    <t>B116</t>
  </si>
  <si>
    <t>K513</t>
  </si>
  <si>
    <t>Módosított e.i. 2021.06.30.</t>
  </si>
  <si>
    <t>Előirányzat felhasználási terv (forint)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</si>
  <si>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</si>
  <si>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</si>
  <si>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</si>
  <si>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</si>
  <si>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</si>
  <si>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</si>
  <si>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</si>
  <si>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</si>
  <si>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</si>
  <si>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</si>
  <si>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</si>
  <si>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</si>
  <si>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</si>
  <si>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Szakmai anyag</t>
  </si>
  <si>
    <t xml:space="preserve">Egyéb üzemelétetési anyagok </t>
  </si>
  <si>
    <t xml:space="preserve">Szolgáltatási kiadások </t>
  </si>
  <si>
    <t>Működési célú előzetesen felszámított általános forgalmi adó</t>
  </si>
  <si>
    <t>Fizetendő áfa</t>
  </si>
  <si>
    <t xml:space="preserve">Különféle befizetések és egyéb dologi kiadások </t>
  </si>
  <si>
    <t>Egyéb nem intézményi ellátások</t>
  </si>
  <si>
    <t>Elvonások és befizetések</t>
  </si>
  <si>
    <t>Felújítási célú előzetesen felszámított általános forgalmi adó</t>
  </si>
  <si>
    <t>Egyéb felhalmozás c. támogatások áh. Kívülre</t>
  </si>
  <si>
    <t>Államháztartáson belüli megelőlegezések visszafizetése</t>
  </si>
  <si>
    <t>Rovat
száma</t>
  </si>
  <si>
    <t>Települési önkormányzatok szociális és gyermekjóléti  feladatainak támogatása</t>
  </si>
  <si>
    <t>Működési célú költségvetési támogatások és kieg.támogatások</t>
  </si>
  <si>
    <t>Elszámolásból származó bevételek</t>
  </si>
  <si>
    <t xml:space="preserve">Önkormányzatok működési támogatásai </t>
  </si>
  <si>
    <t>Értékesítési és forgalmi adók (HIPA)</t>
  </si>
  <si>
    <t>Közvetített szolgáltatás</t>
  </si>
  <si>
    <t>Előző évi kv.maradvány igénybevétele</t>
  </si>
  <si>
    <t>Finanszírozási bevételek</t>
  </si>
  <si>
    <t>Egyéb közhatalmi bevételek</t>
  </si>
  <si>
    <t>B36</t>
  </si>
  <si>
    <t>Egyéb működési bevételek</t>
  </si>
  <si>
    <t>B411</t>
  </si>
  <si>
    <t>Völcsej Község Önkormányzat 2021. évi költségvetése</t>
  </si>
  <si>
    <t xml:space="preserve">Teljesítés </t>
  </si>
  <si>
    <t>Kiadási előirányzatok és azok teljesítése (forint)</t>
  </si>
  <si>
    <t xml:space="preserve"> Völcsej Község Önkormányzat 2021. évi költségvetése</t>
  </si>
  <si>
    <t>Módosított ei. 2021.11.30.</t>
  </si>
  <si>
    <t>Teljesítés</t>
  </si>
  <si>
    <t>Módosított e.i. 2021.11.30.</t>
  </si>
  <si>
    <t>B2. Felhalmozási célú támogatások áh.-on belülről</t>
  </si>
  <si>
    <t xml:space="preserve">B5 Felhalmozási bevételek </t>
  </si>
  <si>
    <t>B6 Működési célú átvett pénzeszközök</t>
  </si>
  <si>
    <t>Egyéb működési célú támogatások bevételei áh.belülről</t>
  </si>
  <si>
    <t>B16</t>
  </si>
  <si>
    <t>Egyéb felhalmozási célú támogatások bevételei áh.-n belülről</t>
  </si>
  <si>
    <t>B25</t>
  </si>
  <si>
    <t>Általános forgalmi adó visszatérítése</t>
  </si>
  <si>
    <t>B407</t>
  </si>
  <si>
    <t>Egyéb tárgyi eszközök értékesítése</t>
  </si>
  <si>
    <t>B53</t>
  </si>
  <si>
    <t>Működési célú átvett pénzeszközök</t>
  </si>
  <si>
    <t>B6</t>
  </si>
  <si>
    <t>Egyéb dologi kiadások</t>
  </si>
  <si>
    <t>Egyéb működési célú támogatások bevételei áh.-n belülről</t>
  </si>
  <si>
    <t>Egyéb felhalmozású célú támogatások bevételei áh. Belülről</t>
  </si>
  <si>
    <t>Egyéb működésicélú átvett pénzeszközök</t>
  </si>
  <si>
    <t>B65</t>
  </si>
  <si>
    <t>Bevételi előirányzatok és teljeítésük (forint)</t>
  </si>
  <si>
    <t xml:space="preserve">Ingatlanok beszerzése, létesítése </t>
  </si>
  <si>
    <t>Soproni Vízmű Zrt. Saját rezsis beruházása szennyvíz-csatorna hálózat</t>
  </si>
  <si>
    <t>Soproni Vízmű Zrt. Saját rezsis beruházás vízközmű hálózat</t>
  </si>
  <si>
    <t>Soproni Vízmű Zrt. Saját rezsis beruházása szvcs., vízközmű hálózat számára egyéb gép beszerzése</t>
  </si>
  <si>
    <t>Fő u. 38-55. házszámok előtti járdafelújítás anyagktge MFP pályázat</t>
  </si>
  <si>
    <t>Fő u. 38-55. házszámok előtti járdafelújítás munkadíja</t>
  </si>
  <si>
    <t>Fő u. 5-52. házszámok előtti csapadékelvezetés TOP pályázat</t>
  </si>
  <si>
    <t>Fő u. 5-52. házszámok előtti csapadékelvezetés saját ktg</t>
  </si>
  <si>
    <t>Fő u. 1-1/c. házszámok előtti járdaépítés</t>
  </si>
  <si>
    <t>Temetőkerítés keleti oldal felújítása</t>
  </si>
  <si>
    <t xml:space="preserve">Szvcs saját rezsis felújítás </t>
  </si>
  <si>
    <t>Tavirózsa utca útburkolat készítése (MFP pályázat)</t>
  </si>
  <si>
    <t>Templom áteresz készítése, kocsibeálló megerősítése</t>
  </si>
  <si>
    <t>Földutak rendbetétele</t>
  </si>
  <si>
    <t>Tavirózsa utca útburkolat készítése (vöröskavics)</t>
  </si>
  <si>
    <t>Templomtól a Fő u. 60-ig járdafelújítás (munkadíj)</t>
  </si>
  <si>
    <t>Templomtól a Fő u. 60-ig járdafelújítás (MFP anyagktg)</t>
  </si>
  <si>
    <t>Megnevezés</t>
  </si>
  <si>
    <t>eredeti ei.</t>
  </si>
  <si>
    <t>Völcsej  Község Önkormányzat 2021. évi költségvetése</t>
  </si>
  <si>
    <t>Támogatások, kölcsönök nyújtása és törlesztése (forint)</t>
  </si>
  <si>
    <t>központi költségvetési szervek részére</t>
  </si>
  <si>
    <t>helyi önkormányzatok és költségvetési szerveik részére</t>
  </si>
  <si>
    <t>társulások és költségvetési szerveik részére</t>
  </si>
  <si>
    <t>egyéb civil szervezetek részére</t>
  </si>
  <si>
    <t xml:space="preserve">Egyéb működési célú támogatások államháztartáson kívülre </t>
  </si>
  <si>
    <t>egyéb gazdasági társaság részére</t>
  </si>
  <si>
    <t xml:space="preserve">Beruházások és felújítások </t>
  </si>
  <si>
    <t>Módosított ei. 2021.12.31.</t>
  </si>
  <si>
    <t xml:space="preserve">Kamatbevételek </t>
  </si>
  <si>
    <t>B408</t>
  </si>
  <si>
    <t>Ingatlanok értékesítése</t>
  </si>
  <si>
    <t>B52</t>
  </si>
  <si>
    <t>Államháztartáson belüli megelőlegezések</t>
  </si>
  <si>
    <t>B814</t>
  </si>
  <si>
    <t>Módosított e.i. 2021.12.31.</t>
  </si>
  <si>
    <t>Gépjárműadó</t>
  </si>
  <si>
    <t>1.  melléklet az 5/2022(V.27.) önkormányzati rendelethez</t>
  </si>
  <si>
    <t>2.1. melléklet az 5/2022 (V.27. ) önkormányzati rendelethez</t>
  </si>
  <si>
    <t>2.2. melléklet az 5/2022 (V.27. )  önkormányzati rendelethez</t>
  </si>
  <si>
    <t>3. melléklet az 5/2022 (V.27.)  önkormányzati rendelethez</t>
  </si>
  <si>
    <t>4. melléklet au 5/2022 (V.27.) önkormányzati rendelethez</t>
  </si>
  <si>
    <t>5. melléklet az 5/2022.(V.27.) önkormányzati rendelethez</t>
  </si>
  <si>
    <t>6. melléklet az 5/2022.(V.27.) önkormányzati rendelethez</t>
  </si>
  <si>
    <t>Lakosságnak juttatott támogatások, szociális, rászorultsági jellegű ellátások (forint)</t>
  </si>
  <si>
    <t>önkormányzat által saját hatáskörben (nem szociális és gyermekvédelmi előírások alapján) adott pénzügyi ellátás</t>
  </si>
  <si>
    <t>K488</t>
  </si>
  <si>
    <t>1 100 000</t>
  </si>
  <si>
    <t xml:space="preserve">Egyéb felhalmozási célú támogatások államháztartáson kívülre - háztartásoknak </t>
  </si>
  <si>
    <t>7. melléklet az 5/2022.(V.27.)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</si>
</sst>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\ ##########"/>
    <numFmt numFmtId="167" formatCode="0__"/>
    <numFmt numFmtId="168" formatCode="[$-40E]yyyy/\ mmmm;@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name val="Arial CE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u val="single"/>
      <sz val="9"/>
      <color indexed="8"/>
      <name val="Times New Roman"/>
      <family val="1"/>
    </font>
    <font>
      <b/>
      <i/>
      <sz val="14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i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11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Font="1" applyAlignment="1">
      <alignment/>
    </xf>
    <xf numFmtId="0" fontId="59" fillId="0" borderId="0" xfId="0" applyFont="1" applyAlignment="1">
      <alignment/>
    </xf>
    <xf numFmtId="3" fontId="59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52" fillId="33" borderId="0" xfId="51" applyFill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66" fontId="6" fillId="0" borderId="10" xfId="0" applyNumberFormat="1" applyFont="1" applyBorder="1" applyAlignment="1">
      <alignment vertical="center"/>
    </xf>
    <xf numFmtId="166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0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167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0" fillId="33" borderId="0" xfId="0" applyFill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9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8" fontId="12" fillId="0" borderId="10" xfId="0" applyNumberFormat="1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4" fillId="0" borderId="0" xfId="0" applyFont="1" applyAlignment="1">
      <alignment/>
    </xf>
    <xf numFmtId="0" fontId="63" fillId="0" borderId="0" xfId="0" applyFont="1" applyAlignment="1">
      <alignment/>
    </xf>
    <xf numFmtId="0" fontId="64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59" fillId="0" borderId="0" xfId="0" applyFont="1" applyAlignment="1">
      <alignment horizontal="center"/>
    </xf>
    <xf numFmtId="3" fontId="6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10" xfId="0" applyFont="1" applyBorder="1" applyAlignment="1">
      <alignment vertical="center" wrapText="1"/>
    </xf>
    <xf numFmtId="166" fontId="14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15" fillId="33" borderId="10" xfId="0" applyFont="1" applyFill="1" applyBorder="1" applyAlignment="1">
      <alignment/>
    </xf>
    <xf numFmtId="166" fontId="15" fillId="33" borderId="10" xfId="0" applyNumberFormat="1" applyFont="1" applyFill="1" applyBorder="1" applyAlignment="1">
      <alignment vertical="center"/>
    </xf>
    <xf numFmtId="3" fontId="15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166" fontId="5" fillId="33" borderId="10" xfId="0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3" fontId="59" fillId="0" borderId="10" xfId="0" applyNumberFormat="1" applyFont="1" applyBorder="1" applyAlignment="1">
      <alignment/>
    </xf>
    <xf numFmtId="0" fontId="66" fillId="0" borderId="10" xfId="0" applyFont="1" applyBorder="1" applyAlignment="1">
      <alignment/>
    </xf>
    <xf numFmtId="3" fontId="66" fillId="0" borderId="10" xfId="0" applyNumberFormat="1" applyFont="1" applyBorder="1" applyAlignment="1">
      <alignment/>
    </xf>
    <xf numFmtId="0" fontId="67" fillId="0" borderId="10" xfId="0" applyFont="1" applyBorder="1" applyAlignment="1">
      <alignment wrapText="1"/>
    </xf>
    <xf numFmtId="0" fontId="67" fillId="0" borderId="10" xfId="0" applyFont="1" applyBorder="1" applyAlignment="1">
      <alignment/>
    </xf>
    <xf numFmtId="3" fontId="67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3" fontId="59" fillId="0" borderId="11" xfId="0" applyNumberFormat="1" applyFont="1" applyBorder="1" applyAlignment="1">
      <alignment/>
    </xf>
    <xf numFmtId="0" fontId="6" fillId="0" borderId="0" xfId="0" applyFont="1" applyBorder="1" applyAlignment="1">
      <alignment vertical="center"/>
    </xf>
    <xf numFmtId="166" fontId="6" fillId="0" borderId="0" xfId="0" applyNumberFormat="1" applyFont="1" applyBorder="1" applyAlignment="1">
      <alignment vertical="center"/>
    </xf>
    <xf numFmtId="0" fontId="62" fillId="0" borderId="11" xfId="0" applyFont="1" applyBorder="1" applyAlignment="1">
      <alignment/>
    </xf>
    <xf numFmtId="166" fontId="5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/>
    </xf>
    <xf numFmtId="166" fontId="4" fillId="33" borderId="0" xfId="0" applyNumberFormat="1" applyFont="1" applyFill="1" applyBorder="1" applyAlignment="1">
      <alignment vertical="center"/>
    </xf>
    <xf numFmtId="3" fontId="4" fillId="33" borderId="11" xfId="0" applyNumberFormat="1" applyFont="1" applyFill="1" applyBorder="1" applyAlignment="1">
      <alignment/>
    </xf>
    <xf numFmtId="166" fontId="2" fillId="33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8" fillId="33" borderId="12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59" fillId="0" borderId="0" xfId="0" applyNumberFormat="1" applyFont="1" applyBorder="1" applyAlignment="1">
      <alignment/>
    </xf>
    <xf numFmtId="3" fontId="59" fillId="0" borderId="12" xfId="0" applyNumberFormat="1" applyFont="1" applyBorder="1" applyAlignment="1">
      <alignment/>
    </xf>
    <xf numFmtId="3" fontId="63" fillId="0" borderId="12" xfId="0" applyNumberFormat="1" applyFont="1" applyBorder="1" applyAlignment="1">
      <alignment/>
    </xf>
    <xf numFmtId="3" fontId="68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33" borderId="12" xfId="0" applyNumberFormat="1" applyFont="1" applyFill="1" applyBorder="1" applyAlignment="1">
      <alignment/>
    </xf>
    <xf numFmtId="3" fontId="63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3" fontId="13" fillId="0" borderId="10" xfId="0" applyNumberFormat="1" applyFont="1" applyBorder="1" applyAlignment="1">
      <alignment/>
    </xf>
    <xf numFmtId="0" fontId="13" fillId="34" borderId="10" xfId="0" applyFont="1" applyFill="1" applyBorder="1" applyAlignment="1">
      <alignment/>
    </xf>
    <xf numFmtId="0" fontId="66" fillId="0" borderId="10" xfId="0" applyFont="1" applyBorder="1" applyAlignment="1">
      <alignment horizontal="center"/>
    </xf>
    <xf numFmtId="3" fontId="13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69" fillId="0" borderId="0" xfId="0" applyFont="1" applyAlignment="1">
      <alignment/>
    </xf>
    <xf numFmtId="3" fontId="67" fillId="0" borderId="0" xfId="0" applyNumberFormat="1" applyFont="1" applyAlignment="1">
      <alignment horizontal="right"/>
    </xf>
    <xf numFmtId="0" fontId="69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166" fontId="12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166" fontId="13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3" fontId="69" fillId="33" borderId="10" xfId="0" applyNumberFormat="1" applyFont="1" applyFill="1" applyBorder="1" applyAlignment="1">
      <alignment/>
    </xf>
    <xf numFmtId="0" fontId="19" fillId="33" borderId="10" xfId="0" applyFont="1" applyFill="1" applyBorder="1" applyAlignment="1">
      <alignment/>
    </xf>
    <xf numFmtId="166" fontId="13" fillId="33" borderId="10" xfId="0" applyNumberFormat="1" applyFont="1" applyFill="1" applyBorder="1" applyAlignment="1">
      <alignment vertical="center"/>
    </xf>
    <xf numFmtId="3" fontId="16" fillId="33" borderId="10" xfId="0" applyNumberFormat="1" applyFont="1" applyFill="1" applyBorder="1" applyAlignment="1">
      <alignment/>
    </xf>
    <xf numFmtId="167" fontId="12" fillId="0" borderId="10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33" borderId="10" xfId="0" applyFont="1" applyFill="1" applyBorder="1" applyAlignment="1">
      <alignment horizontal="left" vertical="center"/>
    </xf>
    <xf numFmtId="3" fontId="13" fillId="33" borderId="10" xfId="0" applyNumberFormat="1" applyFont="1" applyFill="1" applyBorder="1" applyAlignment="1">
      <alignment/>
    </xf>
    <xf numFmtId="3" fontId="17" fillId="0" borderId="10" xfId="0" applyNumberFormat="1" applyFont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left" vertical="center" wrapText="1"/>
    </xf>
    <xf numFmtId="3" fontId="18" fillId="33" borderId="10" xfId="0" applyNumberFormat="1" applyFont="1" applyFill="1" applyBorder="1" applyAlignment="1">
      <alignment vertical="center"/>
    </xf>
    <xf numFmtId="0" fontId="13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67" fillId="0" borderId="0" xfId="0" applyFont="1" applyAlignment="1">
      <alignment/>
    </xf>
    <xf numFmtId="3" fontId="67" fillId="0" borderId="0" xfId="0" applyNumberFormat="1" applyFont="1" applyAlignment="1">
      <alignment/>
    </xf>
    <xf numFmtId="0" fontId="67" fillId="0" borderId="0" xfId="0" applyFont="1" applyAlignment="1">
      <alignment horizontal="center" wrapText="1"/>
    </xf>
    <xf numFmtId="0" fontId="18" fillId="33" borderId="10" xfId="0" applyFont="1" applyFill="1" applyBorder="1" applyAlignment="1">
      <alignment horizontal="left" vertical="center" wrapText="1"/>
    </xf>
    <xf numFmtId="0" fontId="67" fillId="0" borderId="0" xfId="0" applyFont="1" applyAlignment="1">
      <alignment horizontal="center"/>
    </xf>
    <xf numFmtId="0" fontId="67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8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66" fillId="0" borderId="0" xfId="0" applyFont="1" applyAlignment="1">
      <alignment horizontal="center"/>
    </xf>
    <xf numFmtId="0" fontId="66" fillId="0" borderId="10" xfId="0" applyFont="1" applyBorder="1" applyAlignment="1">
      <alignment horizontal="center" vertical="top" wrapText="1"/>
    </xf>
    <xf numFmtId="0" fontId="67" fillId="0" borderId="10" xfId="0" applyFont="1" applyBorder="1" applyAlignment="1">
      <alignment horizontal="left" vertical="top" wrapText="1"/>
    </xf>
    <xf numFmtId="3" fontId="67" fillId="0" borderId="10" xfId="0" applyNumberFormat="1" applyFont="1" applyBorder="1" applyAlignment="1">
      <alignment horizontal="right" vertical="top" wrapText="1"/>
    </xf>
    <xf numFmtId="3" fontId="67" fillId="0" borderId="10" xfId="0" applyNumberFormat="1" applyFont="1" applyBorder="1" applyAlignment="1">
      <alignment horizontal="right" vertical="center" wrapText="1"/>
    </xf>
    <xf numFmtId="0" fontId="67" fillId="0" borderId="10" xfId="0" applyFont="1" applyBorder="1" applyAlignment="1">
      <alignment horizontal="left" wrapText="1"/>
    </xf>
    <xf numFmtId="0" fontId="67" fillId="0" borderId="10" xfId="0" applyFont="1" applyBorder="1" applyAlignment="1">
      <alignment horizontal="left"/>
    </xf>
    <xf numFmtId="3" fontId="67" fillId="0" borderId="10" xfId="0" applyNumberFormat="1" applyFont="1" applyBorder="1" applyAlignment="1">
      <alignment horizontal="right"/>
    </xf>
    <xf numFmtId="3" fontId="69" fillId="0" borderId="10" xfId="0" applyNumberFormat="1" applyFont="1" applyBorder="1" applyAlignment="1">
      <alignment horizontal="right"/>
    </xf>
    <xf numFmtId="0" fontId="66" fillId="0" borderId="10" xfId="0" applyFont="1" applyBorder="1" applyAlignment="1">
      <alignment horizontal="left"/>
    </xf>
    <xf numFmtId="3" fontId="66" fillId="0" borderId="10" xfId="0" applyNumberFormat="1" applyFont="1" applyBorder="1" applyAlignment="1">
      <alignment horizontal="right"/>
    </xf>
    <xf numFmtId="3" fontId="69" fillId="0" borderId="10" xfId="0" applyNumberFormat="1" applyFont="1" applyBorder="1" applyAlignment="1">
      <alignment/>
    </xf>
    <xf numFmtId="3" fontId="70" fillId="0" borderId="10" xfId="0" applyNumberFormat="1" applyFont="1" applyBorder="1" applyAlignment="1">
      <alignment/>
    </xf>
    <xf numFmtId="0" fontId="66" fillId="0" borderId="10" xfId="0" applyFont="1" applyBorder="1" applyAlignment="1">
      <alignment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3" fontId="21" fillId="0" borderId="0" xfId="0" applyNumberFormat="1" applyFont="1" applyAlignment="1">
      <alignment horizontal="center"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3" fontId="13" fillId="0" borderId="10" xfId="0" applyNumberFormat="1" applyFont="1" applyBorder="1" applyAlignment="1">
      <alignment horizontal="center" vertical="top" wrapText="1"/>
    </xf>
    <xf numFmtId="49" fontId="66" fillId="0" borderId="13" xfId="0" applyNumberFormat="1" applyFont="1" applyBorder="1" applyAlignment="1">
      <alignment horizontal="center" vertical="top" wrapText="1"/>
    </xf>
    <xf numFmtId="49" fontId="67" fillId="0" borderId="10" xfId="0" applyNumberFormat="1" applyFont="1" applyBorder="1" applyAlignment="1">
      <alignment horizontal="right" wrapText="1"/>
    </xf>
    <xf numFmtId="0" fontId="18" fillId="33" borderId="10" xfId="0" applyFont="1" applyFill="1" applyBorder="1" applyAlignment="1">
      <alignment vertical="center" wrapText="1"/>
    </xf>
    <xf numFmtId="3" fontId="66" fillId="33" borderId="10" xfId="0" applyNumberFormat="1" applyFont="1" applyFill="1" applyBorder="1" applyAlignment="1">
      <alignment/>
    </xf>
    <xf numFmtId="0" fontId="67" fillId="33" borderId="0" xfId="0" applyFont="1" applyFill="1" applyAlignment="1">
      <alignment/>
    </xf>
    <xf numFmtId="0" fontId="66" fillId="0" borderId="0" xfId="0" applyFont="1" applyAlignment="1">
      <alignment/>
    </xf>
    <xf numFmtId="0" fontId="71" fillId="0" borderId="0" xfId="0" applyFont="1" applyAlignment="1">
      <alignment/>
    </xf>
    <xf numFmtId="0" fontId="13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9" fillId="0" borderId="0" xfId="0" applyFont="1" applyAlignment="1">
      <alignment/>
    </xf>
    <xf numFmtId="0" fontId="16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70" fillId="0" borderId="0" xfId="0" applyFont="1" applyAlignment="1">
      <alignment/>
    </xf>
    <xf numFmtId="0" fontId="59" fillId="0" borderId="0" xfId="0" applyFont="1" applyAlignment="1">
      <alignment horizontal="center"/>
    </xf>
    <xf numFmtId="0" fontId="0" fillId="0" borderId="0" xfId="0" applyAlignment="1">
      <alignment/>
    </xf>
    <xf numFmtId="0" fontId="70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69" fillId="0" borderId="0" xfId="0" applyFont="1" applyAlignment="1">
      <alignment horizontal="center" wrapText="1"/>
    </xf>
    <xf numFmtId="0" fontId="69" fillId="0" borderId="0" xfId="0" applyFont="1" applyAlignment="1">
      <alignment wrapText="1"/>
    </xf>
    <xf numFmtId="3" fontId="67" fillId="0" borderId="0" xfId="0" applyNumberFormat="1" applyFont="1" applyAlignment="1">
      <alignment horizontal="center"/>
    </xf>
    <xf numFmtId="3" fontId="66" fillId="0" borderId="0" xfId="0" applyNumberFormat="1" applyFont="1" applyAlignment="1">
      <alignment horizontal="center"/>
    </xf>
    <xf numFmtId="0" fontId="6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66" fillId="0" borderId="13" xfId="0" applyNumberFormat="1" applyFont="1" applyBorder="1" applyAlignment="1">
      <alignment horizontal="center" vertical="center" wrapText="1"/>
    </xf>
    <xf numFmtId="49" fontId="66" fillId="0" borderId="14" xfId="0" applyNumberFormat="1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49" fontId="69" fillId="0" borderId="14" xfId="0" applyNumberFormat="1" applyFont="1" applyBorder="1" applyAlignment="1">
      <alignment horizontal="center" vertical="center" wrapText="1"/>
    </xf>
    <xf numFmtId="49" fontId="66" fillId="0" borderId="13" xfId="0" applyNumberFormat="1" applyFont="1" applyBorder="1" applyAlignment="1">
      <alignment horizontal="center" wrapText="1"/>
    </xf>
    <xf numFmtId="49" fontId="66" fillId="0" borderId="14" xfId="0" applyNumberFormat="1" applyFont="1" applyBorder="1" applyAlignment="1">
      <alignment horizontal="center" wrapText="1"/>
    </xf>
    <xf numFmtId="49" fontId="69" fillId="0" borderId="14" xfId="0" applyNumberFormat="1" applyFont="1" applyBorder="1" applyAlignment="1">
      <alignment horizontal="center" wrapText="1"/>
    </xf>
    <xf numFmtId="0" fontId="6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12" fontId="59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0"/>
  <sheetViews>
    <sheetView zoomScalePageLayoutView="0" workbookViewId="0" topLeftCell="A1">
      <selection activeCell="K13" sqref="K12:K13"/>
    </sheetView>
  </sheetViews>
  <sheetFormatPr defaultColWidth="9.140625" defaultRowHeight="15"/>
  <cols>
    <col min="1" max="1" width="33.140625" style="142" customWidth="1"/>
    <col min="2" max="2" width="8.7109375" style="143" bestFit="1" customWidth="1"/>
    <col min="3" max="5" width="11.28125" style="142" bestFit="1" customWidth="1"/>
    <col min="6" max="6" width="9.57421875" style="142" bestFit="1" customWidth="1"/>
    <col min="7" max="16384" width="9.140625" style="1" customWidth="1"/>
  </cols>
  <sheetData>
    <row r="3" spans="1:6" ht="15">
      <c r="A3" s="184" t="s">
        <v>262</v>
      </c>
      <c r="B3" s="184"/>
      <c r="C3" s="185"/>
      <c r="D3" s="185"/>
      <c r="E3" s="185"/>
      <c r="F3" s="182"/>
    </row>
    <row r="4" spans="1:6" ht="21.75" customHeight="1">
      <c r="A4" s="180" t="s">
        <v>199</v>
      </c>
      <c r="B4" s="181"/>
      <c r="C4" s="182"/>
      <c r="D4" s="182"/>
      <c r="E4" s="182"/>
      <c r="F4" s="182"/>
    </row>
    <row r="5" spans="1:6" ht="20.25" customHeight="1">
      <c r="A5" s="183" t="s">
        <v>151</v>
      </c>
      <c r="B5" s="181"/>
      <c r="C5" s="182"/>
      <c r="D5" s="182"/>
      <c r="E5" s="182"/>
      <c r="F5" s="182"/>
    </row>
    <row r="8" ht="13.5" customHeight="1"/>
    <row r="9" ht="15" hidden="1">
      <c r="B9" s="112"/>
    </row>
    <row r="10" spans="1:6" ht="40.5" customHeight="1">
      <c r="A10" s="105" t="s">
        <v>133</v>
      </c>
      <c r="B10" s="106" t="s">
        <v>134</v>
      </c>
      <c r="C10" s="107" t="s">
        <v>152</v>
      </c>
      <c r="D10" s="107" t="s">
        <v>203</v>
      </c>
      <c r="E10" s="107" t="s">
        <v>253</v>
      </c>
      <c r="F10" s="108" t="s">
        <v>200</v>
      </c>
    </row>
    <row r="11" spans="1:6" ht="15">
      <c r="A11" s="100" t="s">
        <v>0</v>
      </c>
      <c r="B11" s="101">
        <v>6814286</v>
      </c>
      <c r="C11" s="67">
        <v>6953865</v>
      </c>
      <c r="D11" s="67">
        <v>7208460</v>
      </c>
      <c r="E11" s="67">
        <v>7520143</v>
      </c>
      <c r="F11" s="67">
        <v>7316540</v>
      </c>
    </row>
    <row r="12" spans="1:6" ht="24" customHeight="1">
      <c r="A12" s="68" t="s">
        <v>1</v>
      </c>
      <c r="B12" s="101">
        <v>1081233</v>
      </c>
      <c r="C12" s="67">
        <v>1102868</v>
      </c>
      <c r="D12" s="67">
        <v>1130400</v>
      </c>
      <c r="E12" s="67">
        <v>1098517</v>
      </c>
      <c r="F12" s="67">
        <v>955047</v>
      </c>
    </row>
    <row r="13" spans="1:6" ht="15">
      <c r="A13" s="100" t="s">
        <v>2</v>
      </c>
      <c r="B13" s="101">
        <v>18008299</v>
      </c>
      <c r="C13" s="67">
        <v>18811299</v>
      </c>
      <c r="D13" s="67">
        <v>17115729</v>
      </c>
      <c r="E13" s="67">
        <v>16600657</v>
      </c>
      <c r="F13" s="67">
        <v>14980578</v>
      </c>
    </row>
    <row r="14" spans="1:6" ht="15">
      <c r="A14" s="100" t="s">
        <v>3</v>
      </c>
      <c r="B14" s="101">
        <v>1000000</v>
      </c>
      <c r="C14" s="67">
        <v>1000000</v>
      </c>
      <c r="D14" s="67">
        <v>1000000</v>
      </c>
      <c r="E14" s="67">
        <v>1100000</v>
      </c>
      <c r="F14" s="67">
        <v>1100000</v>
      </c>
    </row>
    <row r="15" spans="1:6" ht="15">
      <c r="A15" s="100" t="s">
        <v>4</v>
      </c>
      <c r="B15" s="101">
        <v>24238932</v>
      </c>
      <c r="C15" s="67">
        <v>23528843</v>
      </c>
      <c r="D15" s="67">
        <v>23487784</v>
      </c>
      <c r="E15" s="67">
        <v>22842054</v>
      </c>
      <c r="F15" s="67">
        <v>1360470</v>
      </c>
    </row>
    <row r="16" spans="1:6" ht="15">
      <c r="A16" s="100" t="s">
        <v>5</v>
      </c>
      <c r="B16" s="101">
        <v>3302000</v>
      </c>
      <c r="C16" s="67">
        <v>3302000</v>
      </c>
      <c r="D16" s="67">
        <v>10851505</v>
      </c>
      <c r="E16" s="67">
        <v>10681276</v>
      </c>
      <c r="F16" s="67">
        <v>10432777</v>
      </c>
    </row>
    <row r="17" spans="1:6" ht="15">
      <c r="A17" s="100" t="s">
        <v>6</v>
      </c>
      <c r="B17" s="101">
        <v>38484791</v>
      </c>
      <c r="C17" s="67">
        <v>38484791</v>
      </c>
      <c r="D17" s="67">
        <v>53829241</v>
      </c>
      <c r="E17" s="67">
        <v>54095046</v>
      </c>
      <c r="F17" s="67">
        <v>54095046</v>
      </c>
    </row>
    <row r="18" spans="1:6" ht="15">
      <c r="A18" s="100" t="s">
        <v>7</v>
      </c>
      <c r="B18" s="101">
        <v>600000</v>
      </c>
      <c r="C18" s="67">
        <v>600000</v>
      </c>
      <c r="D18" s="67">
        <v>600000</v>
      </c>
      <c r="E18" s="67">
        <v>600000</v>
      </c>
      <c r="F18" s="67">
        <v>0</v>
      </c>
    </row>
    <row r="19" spans="1:6" ht="15">
      <c r="A19" s="102" t="s">
        <v>8</v>
      </c>
      <c r="B19" s="103">
        <f>SUM(B11:B18)</f>
        <v>93529541</v>
      </c>
      <c r="C19" s="103">
        <f>SUM(C11:C18)</f>
        <v>93783666</v>
      </c>
      <c r="D19" s="103">
        <f>SUM(D11:D18)</f>
        <v>115223119</v>
      </c>
      <c r="E19" s="103">
        <f>SUM(E11:E18)</f>
        <v>114537693</v>
      </c>
      <c r="F19" s="103">
        <f>SUM(F11:F18)</f>
        <v>90240458</v>
      </c>
    </row>
    <row r="20" spans="1:6" ht="15">
      <c r="A20" s="102" t="s">
        <v>9</v>
      </c>
      <c r="B20" s="103">
        <v>999478</v>
      </c>
      <c r="C20" s="67">
        <v>999478</v>
      </c>
      <c r="D20" s="67">
        <v>1002478</v>
      </c>
      <c r="E20" s="67">
        <v>999478</v>
      </c>
      <c r="F20" s="67">
        <v>999478</v>
      </c>
    </row>
    <row r="21" spans="1:6" ht="15">
      <c r="A21" s="104" t="s">
        <v>10</v>
      </c>
      <c r="B21" s="103">
        <f>SUM(B19:B20)</f>
        <v>94529019</v>
      </c>
      <c r="C21" s="103">
        <f>SUM(C19:C20)</f>
        <v>94783144</v>
      </c>
      <c r="D21" s="103">
        <f>SUM(D19:D20)</f>
        <v>116225597</v>
      </c>
      <c r="E21" s="103">
        <f>SUM(E19:E20)</f>
        <v>115537171</v>
      </c>
      <c r="F21" s="103">
        <f>SUM(F19:F20)</f>
        <v>91239936</v>
      </c>
    </row>
    <row r="22" spans="1:6" ht="27" customHeight="1">
      <c r="A22" s="68" t="s">
        <v>11</v>
      </c>
      <c r="B22" s="101">
        <v>24986943</v>
      </c>
      <c r="C22" s="67">
        <v>25804897</v>
      </c>
      <c r="D22" s="67">
        <v>28267900</v>
      </c>
      <c r="E22" s="67">
        <v>27579474</v>
      </c>
      <c r="F22" s="67">
        <v>27579474</v>
      </c>
    </row>
    <row r="23" spans="1:6" ht="24.75">
      <c r="A23" s="68" t="s">
        <v>206</v>
      </c>
      <c r="B23" s="101">
        <v>0</v>
      </c>
      <c r="C23" s="67">
        <v>0</v>
      </c>
      <c r="D23" s="67">
        <v>15979450</v>
      </c>
      <c r="E23" s="67">
        <v>15979450</v>
      </c>
      <c r="F23" s="67">
        <v>15979450</v>
      </c>
    </row>
    <row r="24" spans="1:6" ht="15">
      <c r="A24" s="100" t="s">
        <v>12</v>
      </c>
      <c r="B24" s="101">
        <v>2385000</v>
      </c>
      <c r="C24" s="67">
        <v>2385000</v>
      </c>
      <c r="D24" s="67">
        <v>2385000</v>
      </c>
      <c r="E24" s="67">
        <v>2385000</v>
      </c>
      <c r="F24" s="67">
        <v>4318544</v>
      </c>
    </row>
    <row r="25" spans="1:6" ht="15">
      <c r="A25" s="100" t="s">
        <v>13</v>
      </c>
      <c r="B25" s="101">
        <v>8777302</v>
      </c>
      <c r="C25" s="67">
        <v>8777302</v>
      </c>
      <c r="D25" s="67">
        <v>9202499</v>
      </c>
      <c r="E25" s="67">
        <v>9202499</v>
      </c>
      <c r="F25" s="67">
        <v>9175704</v>
      </c>
    </row>
    <row r="26" spans="1:6" ht="15">
      <c r="A26" s="100" t="s">
        <v>207</v>
      </c>
      <c r="B26" s="101">
        <v>0</v>
      </c>
      <c r="C26" s="67">
        <v>0</v>
      </c>
      <c r="D26" s="67">
        <v>1574803</v>
      </c>
      <c r="E26" s="67">
        <v>1574803</v>
      </c>
      <c r="F26" s="67">
        <v>8609203</v>
      </c>
    </row>
    <row r="27" spans="1:6" ht="15">
      <c r="A27" s="100" t="s">
        <v>208</v>
      </c>
      <c r="B27" s="101">
        <v>0</v>
      </c>
      <c r="C27" s="67">
        <v>0</v>
      </c>
      <c r="D27" s="67">
        <v>1000000</v>
      </c>
      <c r="E27" s="67">
        <v>1000000</v>
      </c>
      <c r="F27" s="67">
        <v>1000000</v>
      </c>
    </row>
    <row r="28" spans="1:6" ht="15">
      <c r="A28" s="102" t="s">
        <v>14</v>
      </c>
      <c r="B28" s="103">
        <f>SUM(B22:B27)</f>
        <v>36149245</v>
      </c>
      <c r="C28" s="103">
        <f>SUM(C22:C27)</f>
        <v>36967199</v>
      </c>
      <c r="D28" s="103">
        <f>SUM(D22:D27)</f>
        <v>58409652</v>
      </c>
      <c r="E28" s="103">
        <f>SUM(E22:E27)</f>
        <v>57721226</v>
      </c>
      <c r="F28" s="103">
        <f>SUM(F22:F27)</f>
        <v>66662375</v>
      </c>
    </row>
    <row r="29" spans="1:6" ht="15">
      <c r="A29" s="102" t="s">
        <v>15</v>
      </c>
      <c r="B29" s="103">
        <v>58379774</v>
      </c>
      <c r="C29" s="64">
        <v>57815945</v>
      </c>
      <c r="D29" s="64">
        <v>57815945</v>
      </c>
      <c r="E29" s="64">
        <v>57815945</v>
      </c>
      <c r="F29" s="64">
        <v>58854551</v>
      </c>
    </row>
    <row r="30" spans="1:6" ht="15">
      <c r="A30" s="104" t="s">
        <v>16</v>
      </c>
      <c r="B30" s="103">
        <f>SUM(B28:B29)</f>
        <v>94529019</v>
      </c>
      <c r="C30" s="103">
        <f>SUM(C28:C29)</f>
        <v>94783144</v>
      </c>
      <c r="D30" s="103">
        <f>SUM(D28:D29)</f>
        <v>116225597</v>
      </c>
      <c r="E30" s="103">
        <f>SUM(E28:E29)</f>
        <v>115537171</v>
      </c>
      <c r="F30" s="103">
        <f>SUM(F28:F29)</f>
        <v>125516926</v>
      </c>
    </row>
  </sheetData>
  <sheetProtection/>
  <mergeCells count="3">
    <mergeCell ref="A4:F4"/>
    <mergeCell ref="A5:F5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3.421875" style="0" customWidth="1"/>
    <col min="2" max="2" width="6.7109375" style="0" customWidth="1"/>
    <col min="3" max="3" width="9.28125" style="0" bestFit="1" customWidth="1"/>
    <col min="4" max="4" width="15.00390625" style="0" customWidth="1"/>
    <col min="5" max="6" width="12.57421875" style="0" customWidth="1"/>
    <col min="7" max="7" width="12.28125" style="0" customWidth="1"/>
    <col min="8" max="8" width="12.421875" style="0" customWidth="1"/>
  </cols>
  <sheetData>
    <row r="1" spans="1:7" ht="15">
      <c r="A1" s="184" t="s">
        <v>263</v>
      </c>
      <c r="B1" s="188"/>
      <c r="C1" s="188"/>
      <c r="D1" s="188"/>
      <c r="E1" s="188"/>
      <c r="F1" s="188"/>
      <c r="G1" s="189"/>
    </row>
    <row r="2" spans="1:7" ht="15.75" customHeight="1">
      <c r="A2" s="190" t="s">
        <v>199</v>
      </c>
      <c r="B2" s="191"/>
      <c r="C2" s="191"/>
      <c r="D2" s="191"/>
      <c r="E2" s="191"/>
      <c r="F2" s="191"/>
      <c r="G2" s="192"/>
    </row>
    <row r="3" spans="1:7" ht="15">
      <c r="A3" s="190" t="s">
        <v>201</v>
      </c>
      <c r="B3" s="191"/>
      <c r="C3" s="191"/>
      <c r="D3" s="191"/>
      <c r="E3" s="191"/>
      <c r="F3" s="191"/>
      <c r="G3" s="192"/>
    </row>
    <row r="4" spans="1:7" ht="15">
      <c r="A4" s="110"/>
      <c r="B4" s="111"/>
      <c r="C4" s="112"/>
      <c r="D4" s="111"/>
      <c r="E4" s="113"/>
      <c r="F4" s="113"/>
      <c r="G4" s="111"/>
    </row>
    <row r="5" spans="1:7" ht="43.5" customHeight="1">
      <c r="A5" s="114" t="s">
        <v>17</v>
      </c>
      <c r="B5" s="115" t="s">
        <v>18</v>
      </c>
      <c r="C5" s="106" t="s">
        <v>19</v>
      </c>
      <c r="D5" s="107" t="s">
        <v>152</v>
      </c>
      <c r="E5" s="107" t="s">
        <v>203</v>
      </c>
      <c r="F5" s="107" t="s">
        <v>253</v>
      </c>
      <c r="G5" s="107" t="s">
        <v>204</v>
      </c>
    </row>
    <row r="6" spans="1:7" ht="15">
      <c r="A6" s="116" t="s">
        <v>20</v>
      </c>
      <c r="B6" s="116" t="s">
        <v>21</v>
      </c>
      <c r="C6" s="101">
        <v>3989600</v>
      </c>
      <c r="D6" s="101">
        <v>4129179</v>
      </c>
      <c r="E6" s="101">
        <v>4382789</v>
      </c>
      <c r="F6" s="101">
        <v>4664441</v>
      </c>
      <c r="G6" s="101">
        <v>4486840</v>
      </c>
    </row>
    <row r="7" spans="1:7" ht="15">
      <c r="A7" s="117" t="s">
        <v>22</v>
      </c>
      <c r="B7" s="118" t="s">
        <v>23</v>
      </c>
      <c r="C7" s="101">
        <v>250542</v>
      </c>
      <c r="D7" s="101">
        <v>250542</v>
      </c>
      <c r="E7" s="101">
        <v>260872</v>
      </c>
      <c r="F7" s="101">
        <v>260872</v>
      </c>
      <c r="G7" s="101">
        <v>260870</v>
      </c>
    </row>
    <row r="8" spans="1:7" ht="15">
      <c r="A8" s="119" t="s">
        <v>24</v>
      </c>
      <c r="B8" s="120" t="s">
        <v>25</v>
      </c>
      <c r="C8" s="103">
        <f>SUM(C6:C7)</f>
        <v>4240142</v>
      </c>
      <c r="D8" s="103">
        <f>SUM(D6:D7)</f>
        <v>4379721</v>
      </c>
      <c r="E8" s="103">
        <f>SUM(E6:E7)</f>
        <v>4643661</v>
      </c>
      <c r="F8" s="103">
        <f>SUM(F6:F7)</f>
        <v>4925313</v>
      </c>
      <c r="G8" s="103">
        <f>SUM(G6:G7)</f>
        <v>4747710</v>
      </c>
    </row>
    <row r="9" spans="1:7" ht="15">
      <c r="A9" s="121" t="s">
        <v>26</v>
      </c>
      <c r="B9" s="118" t="s">
        <v>27</v>
      </c>
      <c r="C9" s="101">
        <v>2064144</v>
      </c>
      <c r="D9" s="101">
        <v>2064144</v>
      </c>
      <c r="E9" s="101">
        <v>2064144</v>
      </c>
      <c r="F9" s="101">
        <v>2147830</v>
      </c>
      <c r="G9" s="101">
        <v>2147830</v>
      </c>
    </row>
    <row r="10" spans="1:7" ht="24">
      <c r="A10" s="121" t="s">
        <v>28</v>
      </c>
      <c r="B10" s="118" t="s">
        <v>29</v>
      </c>
      <c r="C10" s="101">
        <v>510000</v>
      </c>
      <c r="D10" s="101">
        <v>510000</v>
      </c>
      <c r="E10" s="101">
        <v>500655</v>
      </c>
      <c r="F10" s="101">
        <v>447000</v>
      </c>
      <c r="G10" s="101">
        <v>421000</v>
      </c>
    </row>
    <row r="11" spans="1:7" ht="15">
      <c r="A11" s="122" t="s">
        <v>30</v>
      </c>
      <c r="B11" s="120" t="s">
        <v>31</v>
      </c>
      <c r="C11" s="103">
        <f>SUM(C9:C10)</f>
        <v>2574144</v>
      </c>
      <c r="D11" s="103">
        <f>SUM(D9:D10)</f>
        <v>2574144</v>
      </c>
      <c r="E11" s="103">
        <f>SUM(E9:E10)</f>
        <v>2564799</v>
      </c>
      <c r="F11" s="103">
        <f>SUM(F9:F10)</f>
        <v>2594830</v>
      </c>
      <c r="G11" s="103">
        <f>SUM(G9:G10)</f>
        <v>2568830</v>
      </c>
    </row>
    <row r="12" spans="1:7" ht="15">
      <c r="A12" s="119" t="s">
        <v>32</v>
      </c>
      <c r="B12" s="120" t="s">
        <v>33</v>
      </c>
      <c r="C12" s="103">
        <f>SUM(C11,C8)</f>
        <v>6814286</v>
      </c>
      <c r="D12" s="103">
        <f>SUM(D11,D8)</f>
        <v>6953865</v>
      </c>
      <c r="E12" s="103">
        <f>SUM(E11,E8)</f>
        <v>7208460</v>
      </c>
      <c r="F12" s="103">
        <f>SUM(F11,F8)</f>
        <v>7520143</v>
      </c>
      <c r="G12" s="103">
        <f>SUM(G11,G8)</f>
        <v>7316540</v>
      </c>
    </row>
    <row r="13" spans="1:7" ht="21.75" customHeight="1">
      <c r="A13" s="122" t="s">
        <v>34</v>
      </c>
      <c r="B13" s="120" t="s">
        <v>35</v>
      </c>
      <c r="C13" s="103">
        <v>1081233</v>
      </c>
      <c r="D13" s="103">
        <v>1102868</v>
      </c>
      <c r="E13" s="103">
        <v>1130400</v>
      </c>
      <c r="F13" s="103">
        <v>1098517</v>
      </c>
      <c r="G13" s="103">
        <v>955047</v>
      </c>
    </row>
    <row r="14" spans="1:13" ht="15">
      <c r="A14" s="121" t="s">
        <v>36</v>
      </c>
      <c r="B14" s="118" t="s">
        <v>37</v>
      </c>
      <c r="C14" s="101">
        <v>216190</v>
      </c>
      <c r="D14" s="101">
        <v>216190</v>
      </c>
      <c r="E14" s="101">
        <v>216423</v>
      </c>
      <c r="F14" s="101">
        <v>216423</v>
      </c>
      <c r="G14" s="101">
        <v>216423</v>
      </c>
      <c r="J14" s="186"/>
      <c r="K14" s="186"/>
      <c r="L14" s="187"/>
      <c r="M14" s="187"/>
    </row>
    <row r="15" spans="1:7" ht="15">
      <c r="A15" s="121" t="s">
        <v>38</v>
      </c>
      <c r="B15" s="118" t="s">
        <v>39</v>
      </c>
      <c r="C15" s="101">
        <v>2050000</v>
      </c>
      <c r="D15" s="101">
        <v>2050000</v>
      </c>
      <c r="E15" s="101">
        <v>1693701</v>
      </c>
      <c r="F15" s="101">
        <v>1892029</v>
      </c>
      <c r="G15" s="101">
        <v>1817986</v>
      </c>
    </row>
    <row r="16" spans="1:7" ht="15">
      <c r="A16" s="122" t="s">
        <v>40</v>
      </c>
      <c r="B16" s="120" t="s">
        <v>41</v>
      </c>
      <c r="C16" s="103">
        <f>SUM(C14:C15)</f>
        <v>2266190</v>
      </c>
      <c r="D16" s="103">
        <f>SUM(D14:D15)</f>
        <v>2266190</v>
      </c>
      <c r="E16" s="103">
        <f>SUM(E14:E15)</f>
        <v>1910124</v>
      </c>
      <c r="F16" s="103">
        <f>SUM(F14:F15)</f>
        <v>2108452</v>
      </c>
      <c r="G16" s="103">
        <f>SUM(G14:G15)</f>
        <v>2034409</v>
      </c>
    </row>
    <row r="17" spans="1:7" ht="15">
      <c r="A17" s="121" t="s">
        <v>42</v>
      </c>
      <c r="B17" s="118" t="s">
        <v>43</v>
      </c>
      <c r="C17" s="101">
        <v>85000</v>
      </c>
      <c r="D17" s="101">
        <v>85000</v>
      </c>
      <c r="E17" s="101">
        <v>85000</v>
      </c>
      <c r="F17" s="101">
        <v>79350</v>
      </c>
      <c r="G17" s="101">
        <v>66855</v>
      </c>
    </row>
    <row r="18" spans="1:7" ht="15">
      <c r="A18" s="121" t="s">
        <v>44</v>
      </c>
      <c r="B18" s="118" t="s">
        <v>45</v>
      </c>
      <c r="C18" s="101">
        <v>250000</v>
      </c>
      <c r="D18" s="101">
        <v>250000</v>
      </c>
      <c r="E18" s="101">
        <v>250000</v>
      </c>
      <c r="F18" s="101">
        <v>264596</v>
      </c>
      <c r="G18" s="101">
        <v>252674</v>
      </c>
    </row>
    <row r="19" spans="1:7" ht="15">
      <c r="A19" s="122" t="s">
        <v>46</v>
      </c>
      <c r="B19" s="120" t="s">
        <v>47</v>
      </c>
      <c r="C19" s="103">
        <f>SUM(C17:C18)</f>
        <v>335000</v>
      </c>
      <c r="D19" s="103">
        <f>SUM(D17:D18)</f>
        <v>335000</v>
      </c>
      <c r="E19" s="103">
        <f>SUM(E17:E18)</f>
        <v>335000</v>
      </c>
      <c r="F19" s="103">
        <f>SUM(F17:F18)</f>
        <v>343946</v>
      </c>
      <c r="G19" s="103">
        <f>SUM(G17:G18)</f>
        <v>319529</v>
      </c>
    </row>
    <row r="20" spans="1:7" ht="15">
      <c r="A20" s="121" t="s">
        <v>48</v>
      </c>
      <c r="B20" s="118" t="s">
        <v>49</v>
      </c>
      <c r="C20" s="101">
        <v>2900000</v>
      </c>
      <c r="D20" s="101">
        <v>2900000</v>
      </c>
      <c r="E20" s="101">
        <v>3060000</v>
      </c>
      <c r="F20" s="101">
        <v>3140481</v>
      </c>
      <c r="G20" s="101">
        <v>2518367</v>
      </c>
    </row>
    <row r="21" spans="1:7" ht="15">
      <c r="A21" s="121" t="s">
        <v>50</v>
      </c>
      <c r="B21" s="118" t="s">
        <v>51</v>
      </c>
      <c r="C21" s="101">
        <v>1350000</v>
      </c>
      <c r="D21" s="101">
        <v>1350000</v>
      </c>
      <c r="E21" s="101">
        <v>1350000</v>
      </c>
      <c r="F21" s="101">
        <v>1350000</v>
      </c>
      <c r="G21" s="101">
        <v>1107000</v>
      </c>
    </row>
    <row r="22" spans="1:7" ht="15">
      <c r="A22" s="121" t="s">
        <v>52</v>
      </c>
      <c r="B22" s="118" t="s">
        <v>53</v>
      </c>
      <c r="C22" s="101">
        <v>4000000</v>
      </c>
      <c r="D22" s="101">
        <v>4000000</v>
      </c>
      <c r="E22" s="101">
        <v>310000</v>
      </c>
      <c r="F22" s="101">
        <v>310000</v>
      </c>
      <c r="G22" s="101">
        <v>285826</v>
      </c>
    </row>
    <row r="23" spans="1:7" ht="15">
      <c r="A23" s="121" t="s">
        <v>54</v>
      </c>
      <c r="B23" s="118" t="s">
        <v>55</v>
      </c>
      <c r="C23" s="101">
        <v>148000</v>
      </c>
      <c r="D23" s="101">
        <v>148000</v>
      </c>
      <c r="E23" s="101">
        <v>148000</v>
      </c>
      <c r="F23" s="101">
        <v>148000</v>
      </c>
      <c r="G23" s="101">
        <v>133034</v>
      </c>
    </row>
    <row r="24" spans="1:7" ht="15">
      <c r="A24" s="121" t="s">
        <v>56</v>
      </c>
      <c r="B24" s="118" t="s">
        <v>57</v>
      </c>
      <c r="C24" s="101">
        <v>2887968</v>
      </c>
      <c r="D24" s="101">
        <v>2887968</v>
      </c>
      <c r="E24" s="101">
        <v>5475370</v>
      </c>
      <c r="F24" s="101">
        <v>5462220</v>
      </c>
      <c r="G24" s="101">
        <v>5462220</v>
      </c>
    </row>
    <row r="25" spans="1:7" ht="15">
      <c r="A25" s="122" t="s">
        <v>136</v>
      </c>
      <c r="B25" s="120" t="s">
        <v>58</v>
      </c>
      <c r="C25" s="103">
        <f>SUM(C20:C24)</f>
        <v>11285968</v>
      </c>
      <c r="D25" s="103">
        <f>SUM(D20:D24)</f>
        <v>11285968</v>
      </c>
      <c r="E25" s="103">
        <f>SUM(E20:E24)</f>
        <v>10343370</v>
      </c>
      <c r="F25" s="103">
        <f>SUM(F20:F24)</f>
        <v>10410701</v>
      </c>
      <c r="G25" s="103">
        <f>SUM(G20:G24)</f>
        <v>9506447</v>
      </c>
    </row>
    <row r="26" spans="1:7" ht="27.75" customHeight="1">
      <c r="A26" s="121" t="s">
        <v>137</v>
      </c>
      <c r="B26" s="118" t="s">
        <v>59</v>
      </c>
      <c r="C26" s="101">
        <v>4121141</v>
      </c>
      <c r="D26" s="101">
        <v>4121141</v>
      </c>
      <c r="E26" s="101">
        <v>3724235</v>
      </c>
      <c r="F26" s="101">
        <v>2934558</v>
      </c>
      <c r="G26" s="101">
        <v>2321637</v>
      </c>
    </row>
    <row r="27" spans="1:7" ht="20.25" customHeight="1">
      <c r="A27" s="121" t="s">
        <v>153</v>
      </c>
      <c r="B27" s="118" t="s">
        <v>150</v>
      </c>
      <c r="C27" s="101">
        <v>0</v>
      </c>
      <c r="D27" s="101">
        <v>793000</v>
      </c>
      <c r="E27" s="101">
        <v>795000</v>
      </c>
      <c r="F27" s="101">
        <v>795000</v>
      </c>
      <c r="G27" s="101">
        <v>794000</v>
      </c>
    </row>
    <row r="28" spans="1:7" ht="20.25" customHeight="1">
      <c r="A28" s="121" t="s">
        <v>154</v>
      </c>
      <c r="B28" s="118" t="s">
        <v>155</v>
      </c>
      <c r="C28" s="101">
        <v>0</v>
      </c>
      <c r="D28" s="101">
        <v>10000</v>
      </c>
      <c r="E28" s="101">
        <v>8000</v>
      </c>
      <c r="F28" s="101">
        <v>8000</v>
      </c>
      <c r="G28" s="101">
        <v>4556</v>
      </c>
    </row>
    <row r="29" spans="1:7" ht="15">
      <c r="A29" s="122" t="s">
        <v>138</v>
      </c>
      <c r="B29" s="120" t="s">
        <v>60</v>
      </c>
      <c r="C29" s="103">
        <f>SUM(C26:C28)</f>
        <v>4121141</v>
      </c>
      <c r="D29" s="103">
        <f>SUM(D26:D28)</f>
        <v>4924141</v>
      </c>
      <c r="E29" s="103">
        <f>SUM(E26:E28)</f>
        <v>4527235</v>
      </c>
      <c r="F29" s="103">
        <f>SUM(F26:F28)</f>
        <v>3737558</v>
      </c>
      <c r="G29" s="103">
        <f>SUM(G26:G28)</f>
        <v>3120193</v>
      </c>
    </row>
    <row r="30" spans="1:7" ht="15">
      <c r="A30" s="122" t="s">
        <v>61</v>
      </c>
      <c r="B30" s="120" t="s">
        <v>62</v>
      </c>
      <c r="C30" s="103">
        <f>SUM(C16+C19+C25+C29)</f>
        <v>18008299</v>
      </c>
      <c r="D30" s="103">
        <f>SUM(D16+D19+D25+D29)</f>
        <v>18811299</v>
      </c>
      <c r="E30" s="103">
        <f>SUM(E16+E19+E25+E29)</f>
        <v>17115729</v>
      </c>
      <c r="F30" s="103">
        <f>SUM(F16+F19+F25+F29)</f>
        <v>16600657</v>
      </c>
      <c r="G30" s="103">
        <f>SUM(G16+G19+G25+G29)</f>
        <v>14980578</v>
      </c>
    </row>
    <row r="31" spans="1:7" ht="15">
      <c r="A31" s="123" t="s">
        <v>139</v>
      </c>
      <c r="B31" s="118" t="s">
        <v>63</v>
      </c>
      <c r="C31" s="101">
        <v>1000000</v>
      </c>
      <c r="D31" s="101">
        <v>1000000</v>
      </c>
      <c r="E31" s="101">
        <v>1000000</v>
      </c>
      <c r="F31" s="101">
        <v>1100000</v>
      </c>
      <c r="G31" s="101">
        <v>1100000</v>
      </c>
    </row>
    <row r="32" spans="1:7" ht="15">
      <c r="A32" s="124" t="s">
        <v>64</v>
      </c>
      <c r="B32" s="120" t="s">
        <v>65</v>
      </c>
      <c r="C32" s="103">
        <f>SUM(C31)</f>
        <v>1000000</v>
      </c>
      <c r="D32" s="103">
        <f>SUM(D31)</f>
        <v>1000000</v>
      </c>
      <c r="E32" s="103">
        <f>SUM(E31)</f>
        <v>1000000</v>
      </c>
      <c r="F32" s="103">
        <f>SUM(F31)</f>
        <v>1100000</v>
      </c>
      <c r="G32" s="103">
        <f>SUM(G31)</f>
        <v>1100000</v>
      </c>
    </row>
    <row r="33" spans="1:7" s="13" customFormat="1" ht="12.75">
      <c r="A33" s="123" t="s">
        <v>140</v>
      </c>
      <c r="B33" s="118" t="s">
        <v>121</v>
      </c>
      <c r="C33" s="101">
        <v>600367</v>
      </c>
      <c r="D33" s="101">
        <v>0</v>
      </c>
      <c r="E33" s="101">
        <v>0</v>
      </c>
      <c r="F33" s="101">
        <v>3000</v>
      </c>
      <c r="G33" s="101">
        <v>3000</v>
      </c>
    </row>
    <row r="34" spans="1:7" ht="15">
      <c r="A34" s="125" t="s">
        <v>66</v>
      </c>
      <c r="B34" s="118" t="s">
        <v>67</v>
      </c>
      <c r="C34" s="101">
        <v>413670</v>
      </c>
      <c r="D34" s="101">
        <v>413670</v>
      </c>
      <c r="E34" s="101">
        <v>1475240</v>
      </c>
      <c r="F34" s="101">
        <v>1475240</v>
      </c>
      <c r="G34" s="101">
        <v>463470</v>
      </c>
    </row>
    <row r="35" spans="1:7" ht="15">
      <c r="A35" s="125" t="s">
        <v>68</v>
      </c>
      <c r="B35" s="118" t="s">
        <v>70</v>
      </c>
      <c r="C35" s="101">
        <v>814000</v>
      </c>
      <c r="D35" s="101">
        <v>814000</v>
      </c>
      <c r="E35" s="101">
        <v>814000</v>
      </c>
      <c r="F35" s="101">
        <v>894000</v>
      </c>
      <c r="G35" s="101">
        <v>894000</v>
      </c>
    </row>
    <row r="36" spans="1:7" ht="15">
      <c r="A36" s="126" t="s">
        <v>69</v>
      </c>
      <c r="B36" s="118" t="s">
        <v>159</v>
      </c>
      <c r="C36" s="127">
        <v>22410895</v>
      </c>
      <c r="D36" s="101">
        <v>22301173</v>
      </c>
      <c r="E36" s="101">
        <v>21198544</v>
      </c>
      <c r="F36" s="101">
        <v>20469814</v>
      </c>
      <c r="G36" s="101">
        <v>0</v>
      </c>
    </row>
    <row r="37" spans="1:7" ht="15">
      <c r="A37" s="124" t="s">
        <v>71</v>
      </c>
      <c r="B37" s="120" t="s">
        <v>72</v>
      </c>
      <c r="C37" s="103">
        <f>SUM(C33:C36)</f>
        <v>24238932</v>
      </c>
      <c r="D37" s="103">
        <f>SUM(D33:D36)</f>
        <v>23528843</v>
      </c>
      <c r="E37" s="103">
        <f>SUM(E33:E36)</f>
        <v>23487784</v>
      </c>
      <c r="F37" s="103">
        <f>SUM(F33:F36)</f>
        <v>22842054</v>
      </c>
      <c r="G37" s="103">
        <f>SUM(G33:G36)</f>
        <v>1360470</v>
      </c>
    </row>
    <row r="38" spans="1:7" ht="15">
      <c r="A38" s="128" t="s">
        <v>73</v>
      </c>
      <c r="B38" s="129"/>
      <c r="C38" s="130">
        <f>SUM(C12+C13+C30+C32+C37)</f>
        <v>51142750</v>
      </c>
      <c r="D38" s="130">
        <f>SUM(D12+D13+D30+D32+D37)</f>
        <v>51396875</v>
      </c>
      <c r="E38" s="130">
        <f>SUM(E12+E13+E30+E32+E37)</f>
        <v>49942373</v>
      </c>
      <c r="F38" s="130">
        <f>SUM(F12+F13+F30+F32+F37)</f>
        <v>49161371</v>
      </c>
      <c r="G38" s="130">
        <f>SUM(G12+G13+G30+G32+G37)</f>
        <v>25712635</v>
      </c>
    </row>
    <row r="39" spans="1:7" ht="15">
      <c r="A39" s="131" t="s">
        <v>74</v>
      </c>
      <c r="B39" s="118" t="s">
        <v>75</v>
      </c>
      <c r="C39" s="101">
        <v>2000000</v>
      </c>
      <c r="D39" s="101">
        <v>2000000</v>
      </c>
      <c r="E39" s="101">
        <v>8216370</v>
      </c>
      <c r="F39" s="101">
        <v>8163283</v>
      </c>
      <c r="G39" s="101">
        <v>8152881</v>
      </c>
    </row>
    <row r="40" spans="1:7" ht="15">
      <c r="A40" s="131" t="s">
        <v>92</v>
      </c>
      <c r="B40" s="118" t="s">
        <v>76</v>
      </c>
      <c r="C40" s="101">
        <v>600000</v>
      </c>
      <c r="D40" s="101">
        <v>600000</v>
      </c>
      <c r="E40" s="101">
        <v>400000</v>
      </c>
      <c r="F40" s="101">
        <v>300000</v>
      </c>
      <c r="G40" s="101">
        <v>61903</v>
      </c>
    </row>
    <row r="41" spans="1:7" ht="15">
      <c r="A41" s="132" t="s">
        <v>77</v>
      </c>
      <c r="B41" s="118" t="s">
        <v>78</v>
      </c>
      <c r="C41" s="101">
        <v>702000</v>
      </c>
      <c r="D41" s="101">
        <v>702000</v>
      </c>
      <c r="E41" s="101">
        <v>2235135</v>
      </c>
      <c r="F41" s="101">
        <v>2217993</v>
      </c>
      <c r="G41" s="101">
        <v>2217993</v>
      </c>
    </row>
    <row r="42" spans="1:7" ht="15">
      <c r="A42" s="133" t="s">
        <v>79</v>
      </c>
      <c r="B42" s="120" t="s">
        <v>80</v>
      </c>
      <c r="C42" s="103">
        <f>SUM(C39:C41)</f>
        <v>3302000</v>
      </c>
      <c r="D42" s="103">
        <f>SUM(D39:D41)</f>
        <v>3302000</v>
      </c>
      <c r="E42" s="103">
        <f>SUM(E39:E41)</f>
        <v>10851505</v>
      </c>
      <c r="F42" s="103">
        <f>SUM(F39:F41)</f>
        <v>10681276</v>
      </c>
      <c r="G42" s="103">
        <f>SUM(G39:G41)</f>
        <v>10432777</v>
      </c>
    </row>
    <row r="43" spans="1:7" ht="15">
      <c r="A43" s="123" t="s">
        <v>81</v>
      </c>
      <c r="B43" s="118" t="s">
        <v>82</v>
      </c>
      <c r="C43" s="101">
        <v>30302985</v>
      </c>
      <c r="D43" s="101">
        <v>30302985</v>
      </c>
      <c r="E43" s="101">
        <v>42404044</v>
      </c>
      <c r="F43" s="101">
        <v>42617822</v>
      </c>
      <c r="G43" s="101">
        <v>42617822</v>
      </c>
    </row>
    <row r="44" spans="1:7" ht="15">
      <c r="A44" s="123" t="s">
        <v>141</v>
      </c>
      <c r="B44" s="118" t="s">
        <v>83</v>
      </c>
      <c r="C44" s="101">
        <v>8181806</v>
      </c>
      <c r="D44" s="101">
        <v>8181806</v>
      </c>
      <c r="E44" s="101">
        <v>11425197</v>
      </c>
      <c r="F44" s="101">
        <v>11477224</v>
      </c>
      <c r="G44" s="101">
        <v>11477224</v>
      </c>
    </row>
    <row r="45" spans="1:7" ht="15">
      <c r="A45" s="124" t="s">
        <v>84</v>
      </c>
      <c r="B45" s="120" t="s">
        <v>85</v>
      </c>
      <c r="C45" s="103">
        <f>SUM(C43:C44)</f>
        <v>38484791</v>
      </c>
      <c r="D45" s="103">
        <f>SUM(D43:D44)</f>
        <v>38484791</v>
      </c>
      <c r="E45" s="103">
        <f>SUM(E43:E44)</f>
        <v>53829241</v>
      </c>
      <c r="F45" s="103">
        <f>SUM(F43:F44)</f>
        <v>54095046</v>
      </c>
      <c r="G45" s="103">
        <f>SUM(G43:G44)</f>
        <v>54095046</v>
      </c>
    </row>
    <row r="46" spans="1:7" ht="15">
      <c r="A46" s="123" t="s">
        <v>142</v>
      </c>
      <c r="B46" s="118" t="s">
        <v>122</v>
      </c>
      <c r="C46" s="101">
        <v>600000</v>
      </c>
      <c r="D46" s="101">
        <v>600000</v>
      </c>
      <c r="E46" s="101">
        <v>600000</v>
      </c>
      <c r="F46" s="101">
        <v>600000</v>
      </c>
      <c r="G46" s="101">
        <v>0</v>
      </c>
    </row>
    <row r="47" spans="1:7" ht="15">
      <c r="A47" s="124" t="s">
        <v>143</v>
      </c>
      <c r="B47" s="120" t="s">
        <v>144</v>
      </c>
      <c r="C47" s="103">
        <f>SUM(C46)</f>
        <v>600000</v>
      </c>
      <c r="D47" s="103">
        <f>SUM(D46)</f>
        <v>600000</v>
      </c>
      <c r="E47" s="103">
        <f>SUM(E46)</f>
        <v>600000</v>
      </c>
      <c r="F47" s="103">
        <f>SUM(F46)</f>
        <v>600000</v>
      </c>
      <c r="G47" s="103">
        <f>SUM(G46)</f>
        <v>0</v>
      </c>
    </row>
    <row r="48" spans="1:7" ht="15">
      <c r="A48" s="128" t="s">
        <v>86</v>
      </c>
      <c r="B48" s="129"/>
      <c r="C48" s="130">
        <f>SUM(C47,C45,C42)</f>
        <v>42386791</v>
      </c>
      <c r="D48" s="130">
        <f>SUM(D47,D45,D42)</f>
        <v>42386791</v>
      </c>
      <c r="E48" s="130">
        <f>SUM(E47,E45,E42)</f>
        <v>65280746</v>
      </c>
      <c r="F48" s="130">
        <f>SUM(F47,F45,F42)</f>
        <v>65376322</v>
      </c>
      <c r="G48" s="130">
        <f>SUM(G47,G45,G42)</f>
        <v>64527823</v>
      </c>
    </row>
    <row r="49" spans="1:7" ht="15">
      <c r="A49" s="134" t="s">
        <v>87</v>
      </c>
      <c r="B49" s="129" t="s">
        <v>88</v>
      </c>
      <c r="C49" s="135">
        <f>SUM(C38+C48)</f>
        <v>93529541</v>
      </c>
      <c r="D49" s="135">
        <f>SUM(D38+D48)</f>
        <v>93783666</v>
      </c>
      <c r="E49" s="135">
        <f>SUM(E38+E48)</f>
        <v>115223119</v>
      </c>
      <c r="F49" s="135">
        <f>SUM(F38+F48)</f>
        <v>114537693</v>
      </c>
      <c r="G49" s="135">
        <f>SUM(G38+G48)</f>
        <v>90240458</v>
      </c>
    </row>
    <row r="50" spans="1:7" ht="15">
      <c r="A50" s="123" t="s">
        <v>145</v>
      </c>
      <c r="B50" s="121" t="s">
        <v>89</v>
      </c>
      <c r="C50" s="136">
        <v>999478</v>
      </c>
      <c r="D50" s="101">
        <v>999478</v>
      </c>
      <c r="E50" s="101">
        <v>1002478</v>
      </c>
      <c r="F50" s="101">
        <v>999478</v>
      </c>
      <c r="G50" s="101">
        <v>999478</v>
      </c>
    </row>
    <row r="51" spans="1:7" s="18" customFormat="1" ht="15">
      <c r="A51" s="137" t="s">
        <v>90</v>
      </c>
      <c r="B51" s="138" t="s">
        <v>91</v>
      </c>
      <c r="C51" s="139">
        <f>SUM(C50)</f>
        <v>999478</v>
      </c>
      <c r="D51" s="101">
        <v>999478</v>
      </c>
      <c r="E51" s="101">
        <v>1002478</v>
      </c>
      <c r="F51" s="101">
        <v>999478</v>
      </c>
      <c r="G51" s="101">
        <v>999478</v>
      </c>
    </row>
    <row r="52" spans="1:7" ht="15">
      <c r="A52" s="140" t="s">
        <v>10</v>
      </c>
      <c r="B52" s="141"/>
      <c r="C52" s="135">
        <f>SUM(C38+C48+C51)</f>
        <v>94529019</v>
      </c>
      <c r="D52" s="135">
        <f>SUM(D38+D48+D51)</f>
        <v>94783144</v>
      </c>
      <c r="E52" s="135">
        <f>SUM(E38+E48+E51)</f>
        <v>116225597</v>
      </c>
      <c r="F52" s="135">
        <f>SUM(F38+F48+F51)</f>
        <v>115537171</v>
      </c>
      <c r="G52" s="135">
        <f>SUM(G38+G48+G51)</f>
        <v>91239936</v>
      </c>
    </row>
    <row r="53" spans="1:7" ht="15">
      <c r="A53" s="111"/>
      <c r="B53" s="111"/>
      <c r="C53" s="111"/>
      <c r="D53" s="111"/>
      <c r="E53" s="111"/>
      <c r="F53" s="111"/>
      <c r="G53" s="111"/>
    </row>
  </sheetData>
  <sheetProtection/>
  <mergeCells count="4">
    <mergeCell ref="J14:M14"/>
    <mergeCell ref="A1:G1"/>
    <mergeCell ref="A2:G2"/>
    <mergeCell ref="A3:G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N18" sqref="N18"/>
    </sheetView>
  </sheetViews>
  <sheetFormatPr defaultColWidth="9.140625" defaultRowHeight="15"/>
  <cols>
    <col min="1" max="1" width="41.00390625" style="111" customWidth="1"/>
    <col min="2" max="2" width="5.7109375" style="111" bestFit="1" customWidth="1"/>
    <col min="3" max="3" width="9.28125" style="111" bestFit="1" customWidth="1"/>
    <col min="4" max="6" width="11.28125" style="111" bestFit="1" customWidth="1"/>
    <col min="7" max="7" width="9.57421875" style="111" bestFit="1" customWidth="1"/>
  </cols>
  <sheetData>
    <row r="1" spans="1:3" ht="15">
      <c r="A1" s="181"/>
      <c r="B1" s="181"/>
      <c r="C1" s="181"/>
    </row>
    <row r="2" spans="1:7" ht="15.75" customHeight="1">
      <c r="A2" s="194" t="s">
        <v>264</v>
      </c>
      <c r="B2" s="194"/>
      <c r="C2" s="194"/>
      <c r="D2" s="194"/>
      <c r="E2" s="194"/>
      <c r="F2" s="194"/>
      <c r="G2" s="194"/>
    </row>
    <row r="3" spans="1:7" ht="15.75" customHeight="1">
      <c r="A3" s="190" t="s">
        <v>149</v>
      </c>
      <c r="B3" s="195"/>
      <c r="C3" s="195"/>
      <c r="D3" s="195"/>
      <c r="E3" s="195"/>
      <c r="F3" s="195"/>
      <c r="G3" s="195"/>
    </row>
    <row r="4" spans="1:7" ht="15">
      <c r="A4" s="190" t="s">
        <v>224</v>
      </c>
      <c r="B4" s="195"/>
      <c r="C4" s="195"/>
      <c r="D4" s="195"/>
      <c r="E4" s="195"/>
      <c r="F4" s="195"/>
      <c r="G4" s="195"/>
    </row>
    <row r="5" spans="1:3" ht="15">
      <c r="A5" s="109"/>
      <c r="B5" s="144"/>
      <c r="C5" s="144"/>
    </row>
    <row r="6" spans="1:6" ht="15">
      <c r="A6" s="109"/>
      <c r="B6" s="144"/>
      <c r="C6" s="144"/>
      <c r="E6" s="113"/>
      <c r="F6" s="113"/>
    </row>
    <row r="7" spans="1:7" ht="24">
      <c r="A7" s="114" t="s">
        <v>17</v>
      </c>
      <c r="B7" s="115" t="s">
        <v>123</v>
      </c>
      <c r="C7" s="106" t="s">
        <v>19</v>
      </c>
      <c r="D7" s="107" t="s">
        <v>152</v>
      </c>
      <c r="E7" s="107" t="s">
        <v>203</v>
      </c>
      <c r="F7" s="107" t="s">
        <v>253</v>
      </c>
      <c r="G7" s="107" t="s">
        <v>204</v>
      </c>
    </row>
    <row r="8" spans="1:7" ht="22.5" customHeight="1">
      <c r="A8" s="117" t="s">
        <v>102</v>
      </c>
      <c r="B8" s="132" t="s">
        <v>103</v>
      </c>
      <c r="C8" s="67">
        <v>15053677</v>
      </c>
      <c r="D8" s="67">
        <v>15053677</v>
      </c>
      <c r="E8" s="67">
        <v>15072043</v>
      </c>
      <c r="F8" s="67">
        <v>15072043</v>
      </c>
      <c r="G8" s="67">
        <v>15072043</v>
      </c>
    </row>
    <row r="9" spans="1:7" ht="15">
      <c r="A9" s="117" t="s">
        <v>146</v>
      </c>
      <c r="B9" s="132" t="s">
        <v>104</v>
      </c>
      <c r="C9" s="67">
        <v>7663266</v>
      </c>
      <c r="D9" s="67">
        <v>7824480</v>
      </c>
      <c r="E9" s="67">
        <v>8208077</v>
      </c>
      <c r="F9" s="67">
        <v>8045671</v>
      </c>
      <c r="G9" s="67">
        <v>8045671</v>
      </c>
    </row>
    <row r="10" spans="1:7" ht="15">
      <c r="A10" s="117" t="s">
        <v>147</v>
      </c>
      <c r="B10" s="132" t="s">
        <v>106</v>
      </c>
      <c r="C10" s="67">
        <v>2270000</v>
      </c>
      <c r="D10" s="67">
        <v>2270000</v>
      </c>
      <c r="E10" s="67">
        <v>2270000</v>
      </c>
      <c r="F10" s="67">
        <v>2270000</v>
      </c>
      <c r="G10" s="67">
        <v>2270000</v>
      </c>
    </row>
    <row r="11" spans="1:7" ht="24">
      <c r="A11" s="117" t="s">
        <v>157</v>
      </c>
      <c r="B11" s="132" t="s">
        <v>156</v>
      </c>
      <c r="C11" s="67">
        <v>0</v>
      </c>
      <c r="D11" s="67">
        <v>526020</v>
      </c>
      <c r="E11" s="67">
        <v>1578060</v>
      </c>
      <c r="F11" s="67">
        <v>1052040</v>
      </c>
      <c r="G11" s="67">
        <v>1052040</v>
      </c>
    </row>
    <row r="12" spans="1:7" ht="15">
      <c r="A12" s="117" t="s">
        <v>189</v>
      </c>
      <c r="B12" s="132" t="s">
        <v>158</v>
      </c>
      <c r="C12" s="67">
        <v>0</v>
      </c>
      <c r="D12" s="67">
        <v>130720</v>
      </c>
      <c r="E12" s="67">
        <v>130720</v>
      </c>
      <c r="F12" s="67">
        <v>130720</v>
      </c>
      <c r="G12" s="67">
        <v>130720</v>
      </c>
    </row>
    <row r="13" spans="1:15" ht="15">
      <c r="A13" s="117" t="s">
        <v>209</v>
      </c>
      <c r="B13" s="132" t="s">
        <v>210</v>
      </c>
      <c r="C13" s="67">
        <v>0</v>
      </c>
      <c r="D13" s="67">
        <v>0</v>
      </c>
      <c r="E13" s="67">
        <v>1009000</v>
      </c>
      <c r="F13" s="67">
        <v>1009000</v>
      </c>
      <c r="G13" s="67">
        <v>1009000</v>
      </c>
      <c r="K13" s="186"/>
      <c r="L13" s="196"/>
      <c r="M13" s="196"/>
      <c r="N13" s="196"/>
      <c r="O13" s="196"/>
    </row>
    <row r="14" spans="1:7" ht="24">
      <c r="A14" s="122" t="s">
        <v>124</v>
      </c>
      <c r="B14" s="133" t="s">
        <v>125</v>
      </c>
      <c r="C14" s="64">
        <f>SUM(C8:C13)</f>
        <v>24986943</v>
      </c>
      <c r="D14" s="64">
        <f>SUM(D8:D13)</f>
        <v>25804897</v>
      </c>
      <c r="E14" s="64">
        <f>SUM(E8:E13)</f>
        <v>28267900</v>
      </c>
      <c r="F14" s="64">
        <f>SUM(F8:F13)</f>
        <v>27579474</v>
      </c>
      <c r="G14" s="64">
        <f>SUM(G8:G13)</f>
        <v>27579474</v>
      </c>
    </row>
    <row r="15" spans="1:7" ht="24">
      <c r="A15" s="122" t="s">
        <v>211</v>
      </c>
      <c r="B15" s="133" t="s">
        <v>212</v>
      </c>
      <c r="C15" s="64">
        <v>0</v>
      </c>
      <c r="D15" s="64">
        <v>0</v>
      </c>
      <c r="E15" s="64">
        <v>15979450</v>
      </c>
      <c r="F15" s="64">
        <v>15979450</v>
      </c>
      <c r="G15" s="64">
        <v>15979450</v>
      </c>
    </row>
    <row r="16" spans="1:7" ht="15">
      <c r="A16" s="121" t="s">
        <v>97</v>
      </c>
      <c r="B16" s="132" t="s">
        <v>96</v>
      </c>
      <c r="C16" s="67">
        <v>1185000</v>
      </c>
      <c r="D16" s="67">
        <v>1185000</v>
      </c>
      <c r="E16" s="67">
        <v>1185000</v>
      </c>
      <c r="F16" s="67">
        <v>1185000</v>
      </c>
      <c r="G16" s="67">
        <v>1110405</v>
      </c>
    </row>
    <row r="17" spans="1:7" ht="15">
      <c r="A17" s="121" t="s">
        <v>98</v>
      </c>
      <c r="B17" s="132" t="s">
        <v>99</v>
      </c>
      <c r="C17" s="67">
        <v>1200000</v>
      </c>
      <c r="D17" s="67">
        <v>1200000</v>
      </c>
      <c r="E17" s="67">
        <v>1200000</v>
      </c>
      <c r="F17" s="67">
        <v>1200000</v>
      </c>
      <c r="G17" s="67">
        <v>3153606</v>
      </c>
    </row>
    <row r="18" spans="1:7" ht="15">
      <c r="A18" s="121" t="s">
        <v>100</v>
      </c>
      <c r="B18" s="132" t="s">
        <v>101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</row>
    <row r="19" spans="1:7" ht="15">
      <c r="A19" s="121" t="s">
        <v>195</v>
      </c>
      <c r="B19" s="132" t="s">
        <v>196</v>
      </c>
      <c r="C19" s="67">
        <v>0</v>
      </c>
      <c r="D19" s="67">
        <v>0</v>
      </c>
      <c r="E19" s="67">
        <v>0</v>
      </c>
      <c r="F19" s="67">
        <v>0</v>
      </c>
      <c r="G19" s="67">
        <v>54533</v>
      </c>
    </row>
    <row r="20" spans="1:7" ht="15">
      <c r="A20" s="122" t="s">
        <v>107</v>
      </c>
      <c r="B20" s="133" t="s">
        <v>108</v>
      </c>
      <c r="C20" s="64">
        <f>SUM(C16:C19)</f>
        <v>2385000</v>
      </c>
      <c r="D20" s="64">
        <f>SUM(D16:D19)</f>
        <v>2385000</v>
      </c>
      <c r="E20" s="64">
        <f>SUM(E16:E19)</f>
        <v>2385000</v>
      </c>
      <c r="F20" s="64">
        <f>SUM(F16:F19)</f>
        <v>2385000</v>
      </c>
      <c r="G20" s="64">
        <f>SUM(G16:G19)</f>
        <v>4318544</v>
      </c>
    </row>
    <row r="21" spans="1:7" ht="15">
      <c r="A21" s="123" t="s">
        <v>109</v>
      </c>
      <c r="B21" s="132" t="s">
        <v>110</v>
      </c>
      <c r="C21" s="67">
        <v>5884475</v>
      </c>
      <c r="D21" s="67">
        <v>5884475</v>
      </c>
      <c r="E21" s="67">
        <v>5884475</v>
      </c>
      <c r="F21" s="67">
        <v>5884475</v>
      </c>
      <c r="G21" s="67">
        <v>5878861</v>
      </c>
    </row>
    <row r="22" spans="1:7" ht="15">
      <c r="A22" s="123" t="s">
        <v>148</v>
      </c>
      <c r="B22" s="132" t="s">
        <v>132</v>
      </c>
      <c r="C22" s="67">
        <v>150000</v>
      </c>
      <c r="D22" s="67">
        <v>150000</v>
      </c>
      <c r="E22" s="67">
        <v>150000</v>
      </c>
      <c r="F22" s="67">
        <v>150000</v>
      </c>
      <c r="G22" s="67">
        <v>0</v>
      </c>
    </row>
    <row r="23" spans="1:7" ht="15">
      <c r="A23" s="123" t="s">
        <v>111</v>
      </c>
      <c r="B23" s="132" t="s">
        <v>112</v>
      </c>
      <c r="C23" s="67">
        <v>914173</v>
      </c>
      <c r="D23" s="67">
        <v>914173</v>
      </c>
      <c r="E23" s="67">
        <v>914173</v>
      </c>
      <c r="F23" s="67">
        <v>914173</v>
      </c>
      <c r="G23" s="67">
        <v>776540</v>
      </c>
    </row>
    <row r="24" spans="1:7" ht="15">
      <c r="A24" s="123" t="s">
        <v>113</v>
      </c>
      <c r="B24" s="132" t="s">
        <v>114</v>
      </c>
      <c r="C24" s="67">
        <v>1828654</v>
      </c>
      <c r="D24" s="67">
        <v>1828654</v>
      </c>
      <c r="E24" s="67">
        <v>2253851</v>
      </c>
      <c r="F24" s="67">
        <v>2253851</v>
      </c>
      <c r="G24" s="67">
        <v>2184660</v>
      </c>
    </row>
    <row r="25" spans="1:7" ht="15">
      <c r="A25" s="123" t="s">
        <v>213</v>
      </c>
      <c r="B25" s="132" t="s">
        <v>214</v>
      </c>
      <c r="C25" s="67">
        <v>0</v>
      </c>
      <c r="D25" s="67">
        <v>0</v>
      </c>
      <c r="E25" s="67">
        <v>0</v>
      </c>
      <c r="F25" s="67">
        <v>0</v>
      </c>
      <c r="G25" s="67">
        <v>323000</v>
      </c>
    </row>
    <row r="26" spans="1:7" ht="15">
      <c r="A26" s="123" t="s">
        <v>254</v>
      </c>
      <c r="B26" s="132" t="s">
        <v>255</v>
      </c>
      <c r="C26" s="67">
        <v>0</v>
      </c>
      <c r="D26" s="67">
        <v>0</v>
      </c>
      <c r="E26" s="67">
        <v>0</v>
      </c>
      <c r="F26" s="67">
        <v>0</v>
      </c>
      <c r="G26" s="67">
        <v>29</v>
      </c>
    </row>
    <row r="27" spans="1:7" ht="15">
      <c r="A27" s="123" t="s">
        <v>197</v>
      </c>
      <c r="B27" s="132" t="s">
        <v>198</v>
      </c>
      <c r="C27" s="67">
        <v>0</v>
      </c>
      <c r="D27" s="67">
        <v>0</v>
      </c>
      <c r="E27" s="67">
        <v>0</v>
      </c>
      <c r="F27" s="67">
        <v>0</v>
      </c>
      <c r="G27" s="67">
        <v>12614</v>
      </c>
    </row>
    <row r="28" spans="1:7" ht="15">
      <c r="A28" s="124" t="s">
        <v>115</v>
      </c>
      <c r="B28" s="133" t="s">
        <v>116</v>
      </c>
      <c r="C28" s="64">
        <f>SUM(C21:C27)</f>
        <v>8777302</v>
      </c>
      <c r="D28" s="64">
        <f>SUM(D21:D27)</f>
        <v>8777302</v>
      </c>
      <c r="E28" s="64">
        <f>SUM(E21:E27)</f>
        <v>9202499</v>
      </c>
      <c r="F28" s="64">
        <f>SUM(F21:F27)</f>
        <v>9202499</v>
      </c>
      <c r="G28" s="64">
        <f>SUM(G21:G27)</f>
        <v>9175704</v>
      </c>
    </row>
    <row r="29" spans="1:7" ht="15">
      <c r="A29" s="124" t="s">
        <v>256</v>
      </c>
      <c r="B29" s="133" t="s">
        <v>257</v>
      </c>
      <c r="C29" s="64">
        <v>0</v>
      </c>
      <c r="D29" s="64">
        <v>0</v>
      </c>
      <c r="E29" s="64">
        <v>0</v>
      </c>
      <c r="F29" s="64">
        <v>0</v>
      </c>
      <c r="G29" s="64">
        <v>7034400</v>
      </c>
    </row>
    <row r="30" spans="1:7" ht="15">
      <c r="A30" s="124" t="s">
        <v>215</v>
      </c>
      <c r="B30" s="133" t="s">
        <v>216</v>
      </c>
      <c r="C30" s="64">
        <v>0</v>
      </c>
      <c r="D30" s="64">
        <v>0</v>
      </c>
      <c r="E30" s="64">
        <v>1574803</v>
      </c>
      <c r="F30" s="64">
        <v>1574803</v>
      </c>
      <c r="G30" s="64">
        <v>1574803</v>
      </c>
    </row>
    <row r="31" spans="1:7" ht="15">
      <c r="A31" s="124" t="s">
        <v>217</v>
      </c>
      <c r="B31" s="133" t="s">
        <v>218</v>
      </c>
      <c r="C31" s="64">
        <v>0</v>
      </c>
      <c r="D31" s="64">
        <v>0</v>
      </c>
      <c r="E31" s="64">
        <v>1000000</v>
      </c>
      <c r="F31" s="64">
        <v>1000000</v>
      </c>
      <c r="G31" s="64">
        <v>1000000</v>
      </c>
    </row>
    <row r="32" spans="1:7" ht="15">
      <c r="A32" s="145" t="s">
        <v>117</v>
      </c>
      <c r="B32" s="134" t="s">
        <v>118</v>
      </c>
      <c r="C32" s="64">
        <f>SUM(C28,C20,C14)</f>
        <v>36149245</v>
      </c>
      <c r="D32" s="64">
        <f>SUM(D28,D20,D14)</f>
        <v>36967199</v>
      </c>
      <c r="E32" s="64">
        <f>SUM(E28,E15,E20,E14,E30,G31)</f>
        <v>58409652</v>
      </c>
      <c r="F32" s="64">
        <f>SUM(F28,F15,F20,F14,F30,F31)</f>
        <v>57721226</v>
      </c>
      <c r="G32" s="64">
        <f>SUM(G28,G15,G20,G14,G29,G30,G31)</f>
        <v>66662375</v>
      </c>
    </row>
    <row r="33" spans="1:7" ht="15">
      <c r="A33" s="140" t="s">
        <v>126</v>
      </c>
      <c r="B33" s="134"/>
      <c r="C33" s="64">
        <v>-14993505</v>
      </c>
      <c r="D33" s="64">
        <v>-14429676</v>
      </c>
      <c r="E33" s="64">
        <v>-7512171</v>
      </c>
      <c r="F33" s="64">
        <v>-6419595</v>
      </c>
      <c r="G33" s="64">
        <v>0</v>
      </c>
    </row>
    <row r="34" spans="1:7" ht="15">
      <c r="A34" s="140" t="s">
        <v>127</v>
      </c>
      <c r="B34" s="134"/>
      <c r="C34" s="64">
        <v>-42386791</v>
      </c>
      <c r="D34" s="64">
        <v>-42386791</v>
      </c>
      <c r="E34" s="64">
        <v>-49301296</v>
      </c>
      <c r="F34" s="64">
        <v>-49396872</v>
      </c>
      <c r="G34" s="64">
        <v>0</v>
      </c>
    </row>
    <row r="35" spans="1:7" ht="24">
      <c r="A35" s="121" t="s">
        <v>128</v>
      </c>
      <c r="B35" s="121" t="s">
        <v>119</v>
      </c>
      <c r="C35" s="67">
        <v>58379774</v>
      </c>
      <c r="D35" s="67">
        <v>57815945</v>
      </c>
      <c r="E35" s="67">
        <v>57815945</v>
      </c>
      <c r="F35" s="67">
        <v>57815945</v>
      </c>
      <c r="G35" s="67">
        <v>57815945</v>
      </c>
    </row>
    <row r="36" spans="1:7" ht="15">
      <c r="A36" s="122" t="s">
        <v>129</v>
      </c>
      <c r="B36" s="122" t="s">
        <v>130</v>
      </c>
      <c r="C36" s="64">
        <f>SUM(C35)</f>
        <v>58379774</v>
      </c>
      <c r="D36" s="64">
        <v>57815945</v>
      </c>
      <c r="E36" s="64">
        <v>57815945</v>
      </c>
      <c r="F36" s="64">
        <v>57815945</v>
      </c>
      <c r="G36" s="64">
        <v>57815945</v>
      </c>
    </row>
    <row r="37" spans="1:7" ht="15">
      <c r="A37" s="122" t="s">
        <v>258</v>
      </c>
      <c r="B37" s="122" t="s">
        <v>259</v>
      </c>
      <c r="C37" s="64">
        <v>0</v>
      </c>
      <c r="D37" s="64">
        <v>0</v>
      </c>
      <c r="E37" s="64">
        <v>0</v>
      </c>
      <c r="F37" s="64">
        <v>0</v>
      </c>
      <c r="G37" s="64">
        <v>1038606</v>
      </c>
    </row>
    <row r="38" spans="1:7" ht="15">
      <c r="A38" s="137" t="s">
        <v>131</v>
      </c>
      <c r="B38" s="138" t="s">
        <v>120</v>
      </c>
      <c r="C38" s="64">
        <f>SUM(C36)</f>
        <v>58379774</v>
      </c>
      <c r="D38" s="64">
        <v>57815945</v>
      </c>
      <c r="E38" s="64">
        <v>57815945</v>
      </c>
      <c r="F38" s="64">
        <v>57815945</v>
      </c>
      <c r="G38" s="64">
        <v>58854551</v>
      </c>
    </row>
    <row r="39" spans="1:7" ht="15">
      <c r="A39" s="140" t="s">
        <v>16</v>
      </c>
      <c r="B39" s="141"/>
      <c r="C39" s="64">
        <f>SUM(C32+C38)</f>
        <v>94529019</v>
      </c>
      <c r="D39" s="64">
        <f>SUM(D32+D38)</f>
        <v>94783144</v>
      </c>
      <c r="E39" s="64">
        <f>SUM(E32+E38)</f>
        <v>116225597</v>
      </c>
      <c r="F39" s="64">
        <f>SUM(F32+F38)</f>
        <v>115537171</v>
      </c>
      <c r="G39" s="64">
        <f>SUM(G32+G38)</f>
        <v>125516926</v>
      </c>
    </row>
    <row r="41" spans="1:3" ht="15">
      <c r="A41" s="181"/>
      <c r="B41" s="181"/>
      <c r="C41" s="193"/>
    </row>
  </sheetData>
  <sheetProtection/>
  <mergeCells count="6">
    <mergeCell ref="A41:C41"/>
    <mergeCell ref="A2:G2"/>
    <mergeCell ref="A3:G3"/>
    <mergeCell ref="A4:G4"/>
    <mergeCell ref="A1:C1"/>
    <mergeCell ref="K13:O1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G40"/>
  <sheetViews>
    <sheetView zoomScalePageLayoutView="0" workbookViewId="0" topLeftCell="A4">
      <selection activeCell="J20" sqref="J20"/>
    </sheetView>
  </sheetViews>
  <sheetFormatPr defaultColWidth="9.140625" defaultRowHeight="15"/>
  <cols>
    <col min="1" max="1" width="44.140625" style="111" customWidth="1"/>
    <col min="2" max="2" width="5.421875" style="111" customWidth="1"/>
    <col min="3" max="3" width="8.7109375" style="111" bestFit="1" customWidth="1"/>
    <col min="4" max="4" width="9.421875" style="111" customWidth="1"/>
    <col min="5" max="5" width="10.140625" style="111" customWidth="1"/>
    <col min="6" max="6" width="8.7109375" style="111" bestFit="1" customWidth="1"/>
  </cols>
  <sheetData>
    <row r="5" spans="1:7" ht="15">
      <c r="A5" s="184" t="s">
        <v>265</v>
      </c>
      <c r="B5" s="188"/>
      <c r="C5" s="188"/>
      <c r="D5" s="188"/>
      <c r="E5" s="188"/>
      <c r="F5" s="188"/>
      <c r="G5" s="1"/>
    </row>
    <row r="6" spans="1:7" ht="15">
      <c r="A6" s="184" t="s">
        <v>149</v>
      </c>
      <c r="B6" s="184"/>
      <c r="C6" s="184"/>
      <c r="D6" s="182"/>
      <c r="E6" s="182"/>
      <c r="F6" s="182"/>
      <c r="G6" s="1"/>
    </row>
    <row r="7" spans="1:7" ht="15">
      <c r="A7" s="184" t="s">
        <v>252</v>
      </c>
      <c r="B7" s="184"/>
      <c r="C7" s="184"/>
      <c r="D7" s="182"/>
      <c r="E7" s="182"/>
      <c r="F7" s="182"/>
      <c r="G7" s="1"/>
    </row>
    <row r="8" spans="1:7" ht="15">
      <c r="A8" s="142"/>
      <c r="B8" s="142"/>
      <c r="C8" s="142"/>
      <c r="D8" s="142"/>
      <c r="E8" s="142"/>
      <c r="F8" s="142"/>
      <c r="G8" s="1"/>
    </row>
    <row r="9" spans="1:7" ht="18" customHeight="1">
      <c r="A9" s="142"/>
      <c r="B9" s="142"/>
      <c r="C9" s="142"/>
      <c r="D9" s="142"/>
      <c r="E9" s="142"/>
      <c r="F9" s="142"/>
      <c r="G9" s="1"/>
    </row>
    <row r="10" spans="1:7" ht="22.5" customHeight="1">
      <c r="A10" s="142"/>
      <c r="B10" s="142"/>
      <c r="C10" s="142"/>
      <c r="D10" s="142"/>
      <c r="E10" s="142"/>
      <c r="F10" s="142"/>
      <c r="G10" s="1"/>
    </row>
    <row r="11" spans="1:7" ht="15" customHeight="1">
      <c r="A11" s="199" t="s">
        <v>17</v>
      </c>
      <c r="B11" s="197" t="s">
        <v>18</v>
      </c>
      <c r="C11" s="197" t="s">
        <v>19</v>
      </c>
      <c r="D11" s="202" t="s">
        <v>203</v>
      </c>
      <c r="E11" s="202" t="s">
        <v>253</v>
      </c>
      <c r="F11" s="197" t="s">
        <v>204</v>
      </c>
      <c r="G11" s="1"/>
    </row>
    <row r="12" spans="1:7" ht="33" customHeight="1">
      <c r="A12" s="200"/>
      <c r="B12" s="201"/>
      <c r="C12" s="201"/>
      <c r="D12" s="203"/>
      <c r="E12" s="204"/>
      <c r="F12" s="198"/>
      <c r="G12" s="1"/>
    </row>
    <row r="13" spans="1:7" ht="15">
      <c r="A13" s="63" t="s">
        <v>225</v>
      </c>
      <c r="B13" s="63" t="s">
        <v>75</v>
      </c>
      <c r="C13" s="64">
        <v>2000000</v>
      </c>
      <c r="D13" s="64">
        <v>8216370</v>
      </c>
      <c r="E13" s="64">
        <v>8163283</v>
      </c>
      <c r="F13" s="64">
        <v>8152881</v>
      </c>
      <c r="G13" s="1"/>
    </row>
    <row r="14" spans="1:7" ht="24.75">
      <c r="A14" s="65" t="s">
        <v>226</v>
      </c>
      <c r="B14" s="66" t="s">
        <v>75</v>
      </c>
      <c r="C14" s="67">
        <v>1000000</v>
      </c>
      <c r="D14" s="67">
        <v>4108185</v>
      </c>
      <c r="E14" s="67">
        <v>6938791</v>
      </c>
      <c r="F14" s="67">
        <v>6929949</v>
      </c>
      <c r="G14" s="1"/>
    </row>
    <row r="15" spans="1:7" ht="15">
      <c r="A15" s="66" t="s">
        <v>227</v>
      </c>
      <c r="B15" s="66" t="s">
        <v>75</v>
      </c>
      <c r="C15" s="67">
        <v>1000000</v>
      </c>
      <c r="D15" s="67">
        <v>4108185</v>
      </c>
      <c r="E15" s="67">
        <v>1224492</v>
      </c>
      <c r="F15" s="67">
        <v>1222932</v>
      </c>
      <c r="G15" s="1"/>
    </row>
    <row r="16" spans="1:7" ht="15">
      <c r="A16" s="63" t="s">
        <v>92</v>
      </c>
      <c r="B16" s="63" t="s">
        <v>76</v>
      </c>
      <c r="C16" s="64">
        <f>(C17+C18)</f>
        <v>1302000</v>
      </c>
      <c r="D16" s="64">
        <f>(D17+D18)</f>
        <v>2635135</v>
      </c>
      <c r="E16" s="64">
        <f>(E17+E18)</f>
        <v>2517993</v>
      </c>
      <c r="F16" s="64">
        <f>(F17+F18)</f>
        <v>2279896</v>
      </c>
      <c r="G16" s="1"/>
    </row>
    <row r="17" spans="1:7" ht="36" customHeight="1">
      <c r="A17" s="65" t="s">
        <v>228</v>
      </c>
      <c r="B17" s="66" t="s">
        <v>76</v>
      </c>
      <c r="C17" s="67">
        <v>600000</v>
      </c>
      <c r="D17" s="67">
        <v>400000</v>
      </c>
      <c r="E17" s="67">
        <v>300000</v>
      </c>
      <c r="F17" s="67">
        <v>61903</v>
      </c>
      <c r="G17" s="1"/>
    </row>
    <row r="18" spans="1:7" ht="15">
      <c r="A18" s="66" t="s">
        <v>77</v>
      </c>
      <c r="B18" s="66" t="s">
        <v>78</v>
      </c>
      <c r="C18" s="67">
        <v>702000</v>
      </c>
      <c r="D18" s="67">
        <v>2235135</v>
      </c>
      <c r="E18" s="67">
        <v>2217993</v>
      </c>
      <c r="F18" s="67">
        <v>2217993</v>
      </c>
      <c r="G18" s="1"/>
    </row>
    <row r="19" spans="1:7" ht="15">
      <c r="A19" s="63" t="s">
        <v>79</v>
      </c>
      <c r="B19" s="63" t="s">
        <v>80</v>
      </c>
      <c r="C19" s="64">
        <f>(C13+C16)</f>
        <v>3302000</v>
      </c>
      <c r="D19" s="64">
        <f>(D13+D16)</f>
        <v>10851505</v>
      </c>
      <c r="E19" s="64">
        <f>(E13+E16)</f>
        <v>10681276</v>
      </c>
      <c r="F19" s="64">
        <f>(F13+F16)</f>
        <v>10432777</v>
      </c>
      <c r="G19" s="1"/>
    </row>
    <row r="20" spans="1:7" ht="15">
      <c r="A20" s="66" t="s">
        <v>236</v>
      </c>
      <c r="B20" s="66" t="s">
        <v>82</v>
      </c>
      <c r="C20" s="64">
        <v>0</v>
      </c>
      <c r="D20" s="67">
        <v>9444359</v>
      </c>
      <c r="E20" s="67">
        <v>9444360</v>
      </c>
      <c r="F20" s="67">
        <v>9444360</v>
      </c>
      <c r="G20" s="1"/>
    </row>
    <row r="21" spans="1:7" ht="15">
      <c r="A21" s="66" t="s">
        <v>239</v>
      </c>
      <c r="B21" s="66" t="s">
        <v>82</v>
      </c>
      <c r="C21" s="64">
        <v>0</v>
      </c>
      <c r="D21" s="67">
        <v>260000</v>
      </c>
      <c r="E21" s="67">
        <v>260000</v>
      </c>
      <c r="F21" s="67">
        <v>260000</v>
      </c>
      <c r="G21" s="1"/>
    </row>
    <row r="22" spans="1:7" ht="24.75">
      <c r="A22" s="65" t="s">
        <v>229</v>
      </c>
      <c r="B22" s="66" t="s">
        <v>82</v>
      </c>
      <c r="C22" s="67">
        <v>1563250</v>
      </c>
      <c r="D22" s="67">
        <v>1563250</v>
      </c>
      <c r="E22" s="67">
        <v>1563250</v>
      </c>
      <c r="F22" s="67">
        <v>1563250</v>
      </c>
      <c r="G22" s="1"/>
    </row>
    <row r="23" spans="1:7" ht="15">
      <c r="A23" s="66" t="s">
        <v>230</v>
      </c>
      <c r="B23" s="66" t="s">
        <v>82</v>
      </c>
      <c r="C23" s="67">
        <v>1600000</v>
      </c>
      <c r="D23" s="67">
        <v>1424500</v>
      </c>
      <c r="E23" s="67">
        <v>1424500</v>
      </c>
      <c r="F23" s="67">
        <v>1424500</v>
      </c>
      <c r="G23" s="1"/>
    </row>
    <row r="24" spans="1:7" ht="15">
      <c r="A24" s="66" t="s">
        <v>231</v>
      </c>
      <c r="B24" s="66" t="s">
        <v>82</v>
      </c>
      <c r="C24" s="67">
        <v>18193326</v>
      </c>
      <c r="D24" s="67">
        <v>17591960</v>
      </c>
      <c r="E24" s="67">
        <v>17591960</v>
      </c>
      <c r="F24" s="67">
        <v>17591960</v>
      </c>
      <c r="G24" s="1"/>
    </row>
    <row r="25" spans="1:7" ht="15">
      <c r="A25" s="66" t="s">
        <v>232</v>
      </c>
      <c r="B25" s="66" t="s">
        <v>82</v>
      </c>
      <c r="C25" s="67">
        <v>4724409</v>
      </c>
      <c r="D25" s="67">
        <v>4724409</v>
      </c>
      <c r="E25" s="67">
        <v>4000000</v>
      </c>
      <c r="F25" s="67">
        <v>4000000</v>
      </c>
      <c r="G25" s="1"/>
    </row>
    <row r="26" spans="1:7" ht="15">
      <c r="A26" s="66" t="s">
        <v>237</v>
      </c>
      <c r="B26" s="66" t="s">
        <v>82</v>
      </c>
      <c r="C26" s="67">
        <v>0</v>
      </c>
      <c r="D26" s="67">
        <v>442000</v>
      </c>
      <c r="E26" s="67">
        <v>442000</v>
      </c>
      <c r="F26" s="67">
        <v>442000</v>
      </c>
      <c r="G26" s="1"/>
    </row>
    <row r="27" spans="1:7" ht="15">
      <c r="A27" s="66" t="s">
        <v>238</v>
      </c>
      <c r="B27" s="66" t="s">
        <v>82</v>
      </c>
      <c r="C27" s="67">
        <v>0</v>
      </c>
      <c r="D27" s="67">
        <v>290700</v>
      </c>
      <c r="E27" s="67">
        <v>290700</v>
      </c>
      <c r="F27" s="67">
        <v>290700</v>
      </c>
      <c r="G27" s="1"/>
    </row>
    <row r="28" spans="1:7" ht="15">
      <c r="A28" s="66" t="s">
        <v>233</v>
      </c>
      <c r="B28" s="66" t="s">
        <v>82</v>
      </c>
      <c r="C28" s="67">
        <v>867000</v>
      </c>
      <c r="D28" s="67">
        <v>839800</v>
      </c>
      <c r="E28" s="67">
        <v>839800</v>
      </c>
      <c r="F28" s="67">
        <v>839800</v>
      </c>
      <c r="G28" s="1"/>
    </row>
    <row r="29" spans="1:7" ht="15">
      <c r="A29" s="66" t="s">
        <v>234</v>
      </c>
      <c r="B29" s="66" t="s">
        <v>82</v>
      </c>
      <c r="C29" s="67">
        <v>630000</v>
      </c>
      <c r="D29" s="67">
        <v>630000</v>
      </c>
      <c r="E29" s="67">
        <v>719575</v>
      </c>
      <c r="F29" s="67">
        <v>719575</v>
      </c>
      <c r="G29" s="1"/>
    </row>
    <row r="30" spans="1:7" ht="15">
      <c r="A30" s="66" t="s">
        <v>241</v>
      </c>
      <c r="B30" s="66" t="s">
        <v>82</v>
      </c>
      <c r="C30" s="67">
        <v>0</v>
      </c>
      <c r="D30" s="67">
        <v>3137885</v>
      </c>
      <c r="E30" s="67">
        <v>3137885</v>
      </c>
      <c r="F30" s="67">
        <v>3137885</v>
      </c>
      <c r="G30" s="1"/>
    </row>
    <row r="31" spans="1:7" ht="15">
      <c r="A31" s="66" t="s">
        <v>240</v>
      </c>
      <c r="B31" s="66" t="s">
        <v>82</v>
      </c>
      <c r="C31" s="67">
        <v>0</v>
      </c>
      <c r="D31" s="67">
        <v>1773515</v>
      </c>
      <c r="E31" s="67">
        <v>1773515</v>
      </c>
      <c r="F31" s="67">
        <v>1773515</v>
      </c>
      <c r="G31" s="1"/>
    </row>
    <row r="32" spans="1:7" ht="15">
      <c r="A32" s="66" t="s">
        <v>235</v>
      </c>
      <c r="B32" s="66" t="s">
        <v>82</v>
      </c>
      <c r="C32" s="67">
        <v>2725000</v>
      </c>
      <c r="D32" s="67">
        <v>281666</v>
      </c>
      <c r="E32" s="67">
        <v>1130277</v>
      </c>
      <c r="F32" s="67">
        <v>1130277</v>
      </c>
      <c r="G32" s="1"/>
    </row>
    <row r="33" spans="1:7" ht="15">
      <c r="A33" s="66" t="s">
        <v>183</v>
      </c>
      <c r="B33" s="66" t="s">
        <v>83</v>
      </c>
      <c r="C33" s="67">
        <v>8181806</v>
      </c>
      <c r="D33" s="67">
        <v>11425197</v>
      </c>
      <c r="E33" s="67">
        <v>11477224</v>
      </c>
      <c r="F33" s="67">
        <v>11477224</v>
      </c>
      <c r="G33" s="1"/>
    </row>
    <row r="34" spans="1:7" ht="15">
      <c r="A34" s="63" t="s">
        <v>84</v>
      </c>
      <c r="B34" s="63" t="s">
        <v>85</v>
      </c>
      <c r="C34" s="64">
        <v>38484791</v>
      </c>
      <c r="D34" s="64">
        <f>SUM(D20:D33)</f>
        <v>53829241</v>
      </c>
      <c r="E34" s="64">
        <f>SUM(E20:E33)</f>
        <v>54095046</v>
      </c>
      <c r="F34" s="64">
        <f>SUM(F20:F33)</f>
        <v>54095046</v>
      </c>
      <c r="G34" s="1"/>
    </row>
    <row r="35" spans="1:7" ht="15">
      <c r="A35" s="142"/>
      <c r="B35" s="142"/>
      <c r="C35" s="142"/>
      <c r="D35" s="142"/>
      <c r="E35" s="142"/>
      <c r="F35" s="142"/>
      <c r="G35" s="1"/>
    </row>
    <row r="36" spans="1:7" ht="15">
      <c r="A36" s="142"/>
      <c r="B36" s="142"/>
      <c r="C36" s="142"/>
      <c r="D36" s="142"/>
      <c r="E36" s="142"/>
      <c r="F36" s="142"/>
      <c r="G36" s="1"/>
    </row>
    <row r="37" spans="1:7" ht="15">
      <c r="A37" s="142"/>
      <c r="B37" s="142"/>
      <c r="C37" s="142"/>
      <c r="D37" s="142"/>
      <c r="E37" s="142"/>
      <c r="F37" s="142"/>
      <c r="G37" s="1"/>
    </row>
    <row r="38" spans="1:7" ht="15">
      <c r="A38" s="142"/>
      <c r="B38" s="142"/>
      <c r="C38" s="142"/>
      <c r="D38" s="142"/>
      <c r="E38" s="142"/>
      <c r="F38" s="142"/>
      <c r="G38" s="1"/>
    </row>
    <row r="39" spans="1:7" ht="15">
      <c r="A39" s="142"/>
      <c r="B39" s="142"/>
      <c r="C39" s="142"/>
      <c r="D39" s="142"/>
      <c r="E39" s="142"/>
      <c r="F39" s="142"/>
      <c r="G39" s="1"/>
    </row>
    <row r="40" spans="1:7" ht="15">
      <c r="A40" s="142"/>
      <c r="B40" s="142"/>
      <c r="C40" s="142"/>
      <c r="D40" s="142"/>
      <c r="E40" s="142"/>
      <c r="F40" s="142"/>
      <c r="G40" s="1"/>
    </row>
  </sheetData>
  <sheetProtection/>
  <mergeCells count="9">
    <mergeCell ref="A5:F5"/>
    <mergeCell ref="A6:F6"/>
    <mergeCell ref="A7:F7"/>
    <mergeCell ref="F11:F12"/>
    <mergeCell ref="A11:A12"/>
    <mergeCell ref="B11:B12"/>
    <mergeCell ref="C11:C12"/>
    <mergeCell ref="D11:D12"/>
    <mergeCell ref="E11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16.57421875" style="142" bestFit="1" customWidth="1"/>
    <col min="2" max="2" width="11.7109375" style="142" customWidth="1"/>
    <col min="3" max="3" width="15.57421875" style="143" bestFit="1" customWidth="1"/>
    <col min="4" max="4" width="15.421875" style="142" customWidth="1"/>
    <col min="5" max="5" width="12.7109375" style="142" customWidth="1"/>
    <col min="6" max="6" width="10.140625" style="142" bestFit="1" customWidth="1"/>
    <col min="7" max="7" width="10.57421875" style="1" customWidth="1"/>
    <col min="8" max="8" width="12.57421875" style="1" customWidth="1"/>
    <col min="9" max="16384" width="9.140625" style="1" customWidth="1"/>
  </cols>
  <sheetData>
    <row r="1" spans="1:3" ht="15">
      <c r="A1" s="181"/>
      <c r="B1" s="181"/>
      <c r="C1" s="181"/>
    </row>
    <row r="2" spans="1:6" ht="15">
      <c r="A2" s="184" t="s">
        <v>266</v>
      </c>
      <c r="B2" s="188"/>
      <c r="C2" s="188"/>
      <c r="D2" s="188"/>
      <c r="E2" s="189"/>
      <c r="F2" s="146"/>
    </row>
    <row r="3" spans="1:6" ht="15">
      <c r="A3" s="180" t="s">
        <v>149</v>
      </c>
      <c r="B3" s="189"/>
      <c r="C3" s="189"/>
      <c r="D3" s="189"/>
      <c r="E3" s="189"/>
      <c r="F3" s="147"/>
    </row>
    <row r="4" spans="1:8" ht="15">
      <c r="A4" s="183" t="s">
        <v>93</v>
      </c>
      <c r="B4" s="189"/>
      <c r="C4" s="189"/>
      <c r="D4" s="189"/>
      <c r="E4" s="189"/>
      <c r="F4" s="146"/>
      <c r="G4" s="38"/>
      <c r="H4" s="38"/>
    </row>
    <row r="5" ht="15">
      <c r="A5" s="110"/>
    </row>
    <row r="6" ht="15">
      <c r="C6" s="112"/>
    </row>
    <row r="7" spans="1:8" ht="36.75">
      <c r="A7" s="148" t="s">
        <v>17</v>
      </c>
      <c r="B7" s="149" t="s">
        <v>18</v>
      </c>
      <c r="C7" s="106" t="s">
        <v>135</v>
      </c>
      <c r="D7" s="150" t="s">
        <v>160</v>
      </c>
      <c r="E7" s="150" t="s">
        <v>205</v>
      </c>
      <c r="F7" s="150" t="s">
        <v>260</v>
      </c>
      <c r="G7" s="19"/>
      <c r="H7" s="20"/>
    </row>
    <row r="8" spans="1:8" ht="27.75" customHeight="1">
      <c r="A8" s="151" t="s">
        <v>94</v>
      </c>
      <c r="B8" s="152" t="s">
        <v>159</v>
      </c>
      <c r="C8" s="67">
        <v>22447433</v>
      </c>
      <c r="D8" s="67">
        <v>22301173</v>
      </c>
      <c r="E8" s="67">
        <v>21198544</v>
      </c>
      <c r="F8" s="67">
        <v>20469814</v>
      </c>
      <c r="G8" s="21"/>
      <c r="H8" s="21"/>
    </row>
    <row r="9" spans="1:8" ht="30" customHeight="1">
      <c r="A9" s="151" t="s">
        <v>95</v>
      </c>
      <c r="B9" s="152" t="s">
        <v>159</v>
      </c>
      <c r="C9" s="67">
        <v>0</v>
      </c>
      <c r="D9" s="66">
        <v>0</v>
      </c>
      <c r="E9" s="66">
        <v>0</v>
      </c>
      <c r="F9" s="66">
        <v>0</v>
      </c>
      <c r="G9" s="21"/>
      <c r="H9" s="21"/>
    </row>
    <row r="19" ht="15">
      <c r="V19" s="5"/>
    </row>
  </sheetData>
  <sheetProtection/>
  <mergeCells count="4">
    <mergeCell ref="A1:C1"/>
    <mergeCell ref="A2:E2"/>
    <mergeCell ref="A3:E3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47.7109375" style="1" customWidth="1"/>
    <col min="2" max="2" width="6.8515625" style="1" customWidth="1"/>
    <col min="3" max="3" width="8.00390625" style="2" customWidth="1"/>
    <col min="4" max="4" width="9.57421875" style="1" customWidth="1"/>
    <col min="5" max="5" width="14.57421875" style="1" customWidth="1"/>
    <col min="6" max="16384" width="9.140625" style="1" customWidth="1"/>
  </cols>
  <sheetData>
    <row r="1" spans="1:6" ht="15">
      <c r="A1" s="184" t="s">
        <v>267</v>
      </c>
      <c r="B1" s="188"/>
      <c r="C1" s="188"/>
      <c r="D1" s="188"/>
      <c r="E1" s="188"/>
      <c r="F1" s="188"/>
    </row>
    <row r="2" spans="1:6" ht="15">
      <c r="A2" s="184" t="s">
        <v>244</v>
      </c>
      <c r="B2" s="188"/>
      <c r="C2" s="188"/>
      <c r="D2" s="188"/>
      <c r="E2" s="188"/>
      <c r="F2" s="188"/>
    </row>
    <row r="3" spans="1:6" ht="15">
      <c r="A3" s="180" t="s">
        <v>269</v>
      </c>
      <c r="B3" s="180"/>
      <c r="C3" s="180"/>
      <c r="D3" s="187"/>
      <c r="E3" s="187"/>
      <c r="F3" s="187"/>
    </row>
    <row r="4" spans="1:3" ht="19.5">
      <c r="A4" s="167"/>
      <c r="B4" s="168"/>
      <c r="C4" s="169"/>
    </row>
    <row r="5" ht="15">
      <c r="A5" s="27"/>
    </row>
    <row r="6" ht="15">
      <c r="A6" s="27"/>
    </row>
    <row r="7" spans="1:7" ht="15">
      <c r="A7" s="170"/>
      <c r="B7" s="142"/>
      <c r="C7" s="143"/>
      <c r="D7" s="142"/>
      <c r="E7" s="142"/>
      <c r="F7" s="142"/>
      <c r="G7" s="142"/>
    </row>
    <row r="8" spans="1:7" ht="15">
      <c r="A8" s="170"/>
      <c r="B8" s="142"/>
      <c r="C8" s="143"/>
      <c r="D8" s="142"/>
      <c r="E8" s="142"/>
      <c r="F8" s="142"/>
      <c r="G8" s="142"/>
    </row>
    <row r="9" spans="1:7" ht="59.25" customHeight="1">
      <c r="A9" s="171" t="s">
        <v>242</v>
      </c>
      <c r="B9" s="171" t="s">
        <v>18</v>
      </c>
      <c r="C9" s="172" t="s">
        <v>243</v>
      </c>
      <c r="D9" s="173" t="s">
        <v>253</v>
      </c>
      <c r="E9" s="172" t="s">
        <v>204</v>
      </c>
      <c r="F9" s="142"/>
      <c r="G9" s="142"/>
    </row>
    <row r="10" spans="1:7" ht="24">
      <c r="A10" s="123" t="s">
        <v>270</v>
      </c>
      <c r="B10" s="132" t="s">
        <v>271</v>
      </c>
      <c r="C10" s="67">
        <v>1000000</v>
      </c>
      <c r="D10" s="174" t="s">
        <v>272</v>
      </c>
      <c r="E10" s="67">
        <v>1100000</v>
      </c>
      <c r="F10" s="142"/>
      <c r="G10" s="142"/>
    </row>
    <row r="11" spans="1:7" s="34" customFormat="1" ht="15">
      <c r="A11" s="175" t="s">
        <v>64</v>
      </c>
      <c r="B11" s="134" t="s">
        <v>65</v>
      </c>
      <c r="C11" s="176">
        <f>SUM(C10:C10)</f>
        <v>1000000</v>
      </c>
      <c r="D11" s="176">
        <v>1100000</v>
      </c>
      <c r="E11" s="176">
        <f>SUM(E10:E10)</f>
        <v>1100000</v>
      </c>
      <c r="F11" s="177"/>
      <c r="G11" s="177"/>
    </row>
    <row r="12" spans="1:7" ht="32.25" customHeight="1">
      <c r="A12" s="65" t="s">
        <v>273</v>
      </c>
      <c r="B12" s="66" t="s">
        <v>122</v>
      </c>
      <c r="C12" s="67">
        <v>600000</v>
      </c>
      <c r="D12" s="67">
        <v>600000</v>
      </c>
      <c r="E12" s="67">
        <v>0</v>
      </c>
      <c r="F12" s="142"/>
      <c r="G12" s="142"/>
    </row>
    <row r="13" spans="1:7" s="179" customFormat="1" ht="21.75" customHeight="1">
      <c r="A13" s="178"/>
      <c r="B13" s="142"/>
      <c r="C13" s="143"/>
      <c r="D13" s="142"/>
      <c r="E13" s="142"/>
      <c r="F13" s="142"/>
      <c r="G13" s="142"/>
    </row>
    <row r="14" spans="1:7" ht="15">
      <c r="A14" s="142"/>
      <c r="B14" s="142"/>
      <c r="C14" s="143"/>
      <c r="D14" s="142"/>
      <c r="E14" s="142"/>
      <c r="F14" s="142"/>
      <c r="G14" s="142"/>
    </row>
    <row r="15" spans="1:7" ht="15">
      <c r="A15" s="142"/>
      <c r="B15" s="142"/>
      <c r="C15" s="143"/>
      <c r="D15" s="142"/>
      <c r="E15" s="142"/>
      <c r="F15" s="142"/>
      <c r="G15" s="142"/>
    </row>
    <row r="16" spans="1:7" ht="15">
      <c r="A16" s="142"/>
      <c r="B16" s="142"/>
      <c r="C16" s="143"/>
      <c r="D16" s="142"/>
      <c r="E16" s="142"/>
      <c r="F16" s="142"/>
      <c r="G16" s="142"/>
    </row>
    <row r="17" spans="1:7" ht="15">
      <c r="A17" s="142"/>
      <c r="B17" s="142"/>
      <c r="C17" s="143"/>
      <c r="D17" s="142"/>
      <c r="E17" s="142"/>
      <c r="F17" s="142"/>
      <c r="G17" s="142"/>
    </row>
    <row r="18" spans="1:7" ht="15">
      <c r="A18" s="142"/>
      <c r="B18" s="142"/>
      <c r="C18" s="143"/>
      <c r="D18" s="142"/>
      <c r="E18" s="142"/>
      <c r="F18" s="142"/>
      <c r="G18" s="142"/>
    </row>
    <row r="19" spans="1:7" ht="15">
      <c r="A19" s="142"/>
      <c r="B19" s="142"/>
      <c r="C19" s="143"/>
      <c r="D19" s="142"/>
      <c r="E19" s="142"/>
      <c r="F19" s="142"/>
      <c r="G19" s="142"/>
    </row>
    <row r="20" spans="1:7" ht="15">
      <c r="A20" s="142"/>
      <c r="B20" s="142"/>
      <c r="C20" s="143"/>
      <c r="D20" s="142"/>
      <c r="E20" s="142"/>
      <c r="F20" s="142"/>
      <c r="G20" s="142"/>
    </row>
    <row r="21" spans="1:7" ht="15">
      <c r="A21" s="142"/>
      <c r="B21" s="142"/>
      <c r="C21" s="143"/>
      <c r="D21" s="142"/>
      <c r="E21" s="142"/>
      <c r="F21" s="142"/>
      <c r="G21" s="142"/>
    </row>
    <row r="22" spans="1:7" ht="15">
      <c r="A22" s="142"/>
      <c r="B22" s="142"/>
      <c r="C22" s="143"/>
      <c r="D22" s="142"/>
      <c r="E22" s="142"/>
      <c r="F22" s="142"/>
      <c r="G22" s="142"/>
    </row>
    <row r="23" spans="1:7" ht="15">
      <c r="A23" s="142"/>
      <c r="B23" s="142"/>
      <c r="C23" s="143"/>
      <c r="D23" s="142"/>
      <c r="E23" s="142"/>
      <c r="F23" s="142"/>
      <c r="G23" s="142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K25" sqref="K25"/>
    </sheetView>
  </sheetViews>
  <sheetFormatPr defaultColWidth="9.140625" defaultRowHeight="15"/>
  <cols>
    <col min="1" max="1" width="40.00390625" style="111" customWidth="1"/>
    <col min="2" max="2" width="5.7109375" style="111" bestFit="1" customWidth="1"/>
    <col min="3" max="3" width="8.57421875" style="111" bestFit="1" customWidth="1"/>
    <col min="4" max="5" width="11.28125" style="111" bestFit="1" customWidth="1"/>
    <col min="6" max="6" width="8.421875" style="111" bestFit="1" customWidth="1"/>
  </cols>
  <sheetData>
    <row r="1" spans="1:5" ht="15">
      <c r="A1" s="142"/>
      <c r="B1" s="142"/>
      <c r="C1" s="142"/>
      <c r="D1" s="142"/>
      <c r="E1" s="142"/>
    </row>
    <row r="2" spans="1:5" ht="15">
      <c r="A2" s="142"/>
      <c r="B2" s="142"/>
      <c r="C2" s="142"/>
      <c r="D2" s="142"/>
      <c r="E2" s="142"/>
    </row>
    <row r="3" spans="1:6" ht="15">
      <c r="A3" s="184" t="s">
        <v>268</v>
      </c>
      <c r="B3" s="188"/>
      <c r="C3" s="188"/>
      <c r="D3" s="188"/>
      <c r="E3" s="188"/>
      <c r="F3" s="188"/>
    </row>
    <row r="4" spans="1:6" ht="15">
      <c r="A4" s="184" t="s">
        <v>244</v>
      </c>
      <c r="B4" s="188"/>
      <c r="C4" s="188"/>
      <c r="D4" s="188"/>
      <c r="E4" s="188"/>
      <c r="F4" s="188"/>
    </row>
    <row r="5" spans="1:6" ht="15">
      <c r="A5" s="184" t="s">
        <v>245</v>
      </c>
      <c r="B5" s="188"/>
      <c r="C5" s="188"/>
      <c r="D5" s="188"/>
      <c r="E5" s="188"/>
      <c r="F5" s="188"/>
    </row>
    <row r="6" spans="1:5" ht="15">
      <c r="A6" s="153"/>
      <c r="B6" s="153"/>
      <c r="C6" s="153"/>
      <c r="D6" s="142"/>
      <c r="E6" s="142"/>
    </row>
    <row r="7" spans="1:5" ht="15">
      <c r="A7" s="153"/>
      <c r="B7" s="153"/>
      <c r="C7" s="153"/>
      <c r="D7" s="142"/>
      <c r="E7" s="142"/>
    </row>
    <row r="8" spans="1:5" ht="15">
      <c r="A8" s="142"/>
      <c r="B8" s="142"/>
      <c r="C8" s="142"/>
      <c r="D8" s="142"/>
      <c r="E8" s="142"/>
    </row>
    <row r="9" spans="1:5" ht="15">
      <c r="A9" s="142"/>
      <c r="B9" s="142"/>
      <c r="C9" s="142"/>
      <c r="D9" s="142"/>
      <c r="E9" s="142"/>
    </row>
    <row r="10" spans="1:5" ht="15">
      <c r="A10" s="142"/>
      <c r="B10" s="142"/>
      <c r="C10" s="142"/>
      <c r="D10" s="142"/>
      <c r="E10" s="142"/>
    </row>
    <row r="11" spans="1:5" ht="15">
      <c r="A11" s="142"/>
      <c r="B11" s="142"/>
      <c r="C11" s="142"/>
      <c r="D11" s="142"/>
      <c r="E11" s="142"/>
    </row>
    <row r="12" spans="1:6" ht="24">
      <c r="A12" s="154" t="s">
        <v>242</v>
      </c>
      <c r="B12" s="154" t="s">
        <v>18</v>
      </c>
      <c r="C12" s="154" t="s">
        <v>243</v>
      </c>
      <c r="D12" s="154" t="s">
        <v>203</v>
      </c>
      <c r="E12" s="154" t="s">
        <v>253</v>
      </c>
      <c r="F12" s="154" t="s">
        <v>204</v>
      </c>
    </row>
    <row r="13" spans="1:6" ht="15">
      <c r="A13" s="155" t="s">
        <v>246</v>
      </c>
      <c r="B13" s="155" t="s">
        <v>67</v>
      </c>
      <c r="C13" s="156">
        <v>50000</v>
      </c>
      <c r="D13" s="157">
        <v>50000</v>
      </c>
      <c r="E13" s="157">
        <v>50000</v>
      </c>
      <c r="F13" s="157">
        <v>50000</v>
      </c>
    </row>
    <row r="14" spans="1:6" ht="27.75" customHeight="1">
      <c r="A14" s="158" t="s">
        <v>247</v>
      </c>
      <c r="B14" s="159" t="s">
        <v>67</v>
      </c>
      <c r="C14" s="160">
        <v>241800</v>
      </c>
      <c r="D14" s="160">
        <v>241800</v>
      </c>
      <c r="E14" s="160">
        <v>408470</v>
      </c>
      <c r="F14" s="161">
        <v>408470</v>
      </c>
    </row>
    <row r="15" spans="1:6" ht="15">
      <c r="A15" s="159" t="s">
        <v>248</v>
      </c>
      <c r="B15" s="159" t="s">
        <v>67</v>
      </c>
      <c r="C15" s="160">
        <v>121870</v>
      </c>
      <c r="D15" s="160">
        <v>174440</v>
      </c>
      <c r="E15" s="160">
        <v>1016770</v>
      </c>
      <c r="F15" s="161">
        <v>5000</v>
      </c>
    </row>
    <row r="16" spans="1:6" ht="24.75">
      <c r="A16" s="166" t="s">
        <v>66</v>
      </c>
      <c r="B16" s="162" t="s">
        <v>67</v>
      </c>
      <c r="C16" s="163">
        <v>413670</v>
      </c>
      <c r="D16" s="64">
        <f>SUM(D13:D15)</f>
        <v>466240</v>
      </c>
      <c r="E16" s="64">
        <f>SUM(E13:E15)</f>
        <v>1475240</v>
      </c>
      <c r="F16" s="64">
        <f>SUM(F13:F15)</f>
        <v>463470</v>
      </c>
    </row>
    <row r="17" spans="1:6" ht="15">
      <c r="A17" s="66" t="s">
        <v>249</v>
      </c>
      <c r="B17" s="159" t="s">
        <v>70</v>
      </c>
      <c r="C17" s="160">
        <v>814000</v>
      </c>
      <c r="D17" s="67">
        <v>814000</v>
      </c>
      <c r="E17" s="67">
        <v>894000</v>
      </c>
      <c r="F17" s="164">
        <v>894000</v>
      </c>
    </row>
    <row r="18" spans="1:6" ht="15">
      <c r="A18" s="66" t="s">
        <v>251</v>
      </c>
      <c r="B18" s="159" t="s">
        <v>70</v>
      </c>
      <c r="C18" s="160">
        <v>0</v>
      </c>
      <c r="D18" s="67">
        <v>1009000</v>
      </c>
      <c r="E18" s="67">
        <v>0</v>
      </c>
      <c r="F18" s="164">
        <v>0</v>
      </c>
    </row>
    <row r="19" spans="1:6" ht="24.75">
      <c r="A19" s="166" t="s">
        <v>250</v>
      </c>
      <c r="B19" s="162" t="s">
        <v>70</v>
      </c>
      <c r="C19" s="163">
        <v>814000</v>
      </c>
      <c r="D19" s="64">
        <f>SUM(D17:D18)</f>
        <v>1823000</v>
      </c>
      <c r="E19" s="64">
        <v>894000</v>
      </c>
      <c r="F19" s="165">
        <v>894000</v>
      </c>
    </row>
    <row r="20" spans="1:5" ht="15">
      <c r="A20" s="142"/>
      <c r="B20" s="142"/>
      <c r="C20" s="142"/>
      <c r="D20" s="142"/>
      <c r="E20" s="142"/>
    </row>
    <row r="21" spans="1:5" ht="15">
      <c r="A21" s="142"/>
      <c r="B21" s="142"/>
      <c r="C21" s="142"/>
      <c r="D21" s="142"/>
      <c r="E21" s="142"/>
    </row>
    <row r="22" spans="1:5" ht="15">
      <c r="A22" s="142"/>
      <c r="B22" s="142"/>
      <c r="C22" s="142"/>
      <c r="D22" s="142"/>
      <c r="E22" s="142"/>
    </row>
    <row r="23" spans="1:5" ht="15">
      <c r="A23" s="142"/>
      <c r="B23" s="142"/>
      <c r="C23" s="142"/>
      <c r="D23" s="142"/>
      <c r="E23" s="142"/>
    </row>
    <row r="24" spans="1:5" ht="15">
      <c r="A24" s="142"/>
      <c r="B24" s="142"/>
      <c r="C24" s="142"/>
      <c r="D24" s="142"/>
      <c r="E24" s="142"/>
    </row>
    <row r="25" spans="1:5" ht="15">
      <c r="A25" s="142"/>
      <c r="B25" s="142"/>
      <c r="C25" s="142"/>
      <c r="D25" s="142"/>
      <c r="E25" s="142"/>
    </row>
    <row r="26" spans="1:5" ht="15">
      <c r="A26" s="142"/>
      <c r="B26" s="142"/>
      <c r="C26" s="142"/>
      <c r="D26" s="142"/>
      <c r="E26" s="142"/>
    </row>
    <row r="27" spans="1:5" ht="15">
      <c r="A27" s="142"/>
      <c r="B27" s="142"/>
      <c r="C27" s="142"/>
      <c r="D27" s="142"/>
      <c r="E27" s="142"/>
    </row>
    <row r="28" spans="1:5" ht="15">
      <c r="A28" s="142"/>
      <c r="B28" s="142"/>
      <c r="C28" s="142"/>
      <c r="D28" s="142"/>
      <c r="E28" s="142"/>
    </row>
    <row r="29" spans="1:5" ht="15">
      <c r="A29" s="142"/>
      <c r="B29" s="142"/>
      <c r="C29" s="142"/>
      <c r="D29" s="142"/>
      <c r="E29" s="142"/>
    </row>
    <row r="30" spans="1:5" ht="15">
      <c r="A30" s="142"/>
      <c r="B30" s="142"/>
      <c r="C30" s="142"/>
      <c r="D30" s="142"/>
      <c r="E30" s="142"/>
    </row>
    <row r="31" spans="1:5" ht="15">
      <c r="A31" s="142"/>
      <c r="B31" s="142"/>
      <c r="C31" s="142"/>
      <c r="D31" s="142"/>
      <c r="E31" s="142"/>
    </row>
    <row r="32" spans="1:5" ht="15">
      <c r="A32" s="142"/>
      <c r="B32" s="142"/>
      <c r="C32" s="142"/>
      <c r="D32" s="142"/>
      <c r="E32" s="142"/>
    </row>
    <row r="33" spans="1:5" ht="15">
      <c r="A33" s="142"/>
      <c r="B33" s="142"/>
      <c r="C33" s="142"/>
      <c r="D33" s="142"/>
      <c r="E33" s="142"/>
    </row>
    <row r="34" spans="1:5" ht="15">
      <c r="A34" s="142"/>
      <c r="B34" s="142"/>
      <c r="C34" s="142"/>
      <c r="D34" s="142"/>
      <c r="E34" s="142"/>
    </row>
    <row r="35" spans="1:5" ht="15">
      <c r="A35" s="142"/>
      <c r="B35" s="142"/>
      <c r="C35" s="142"/>
      <c r="D35" s="142"/>
      <c r="E35" s="142"/>
    </row>
    <row r="36" spans="1:5" ht="15">
      <c r="A36" s="142"/>
      <c r="B36" s="142"/>
      <c r="C36" s="142"/>
      <c r="D36" s="142"/>
      <c r="E36" s="142"/>
    </row>
  </sheetData>
  <sheetProtection/>
  <mergeCells count="3">
    <mergeCell ref="A3:F3"/>
    <mergeCell ref="A4:F4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92"/>
  <sheetViews>
    <sheetView tabSelected="1" zoomScalePageLayoutView="0" workbookViewId="0" topLeftCell="A1">
      <selection activeCell="R24" sqref="R24"/>
    </sheetView>
  </sheetViews>
  <sheetFormatPr defaultColWidth="9.140625" defaultRowHeight="15"/>
  <cols>
    <col min="1" max="1" width="54.140625" style="1" customWidth="1"/>
    <col min="2" max="2" width="7.00390625" style="1" customWidth="1"/>
    <col min="3" max="10" width="9.421875" style="1" bestFit="1" customWidth="1"/>
    <col min="11" max="11" width="9.421875" style="1" customWidth="1"/>
    <col min="12" max="14" width="9.421875" style="1" bestFit="1" customWidth="1"/>
    <col min="15" max="15" width="12.421875" style="1" bestFit="1" customWidth="1"/>
    <col min="16" max="16" width="11.8515625" style="2" bestFit="1" customWidth="1"/>
    <col min="17" max="17" width="19.140625" style="1" customWidth="1"/>
    <col min="18" max="16384" width="9.140625" style="1" customWidth="1"/>
  </cols>
  <sheetData>
    <row r="1" spans="1:15" ht="12" customHeight="1">
      <c r="A1" s="205" t="s">
        <v>274</v>
      </c>
      <c r="B1" s="205"/>
      <c r="C1" s="205"/>
      <c r="D1" s="205"/>
      <c r="E1" s="206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15" ht="12" customHeight="1">
      <c r="A2" s="207" t="s">
        <v>202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15" ht="13.5" customHeight="1">
      <c r="A3" s="209" t="s">
        <v>161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7" ht="25.5" customHeight="1">
      <c r="A4" s="22" t="s">
        <v>17</v>
      </c>
      <c r="B4" s="23" t="s">
        <v>18</v>
      </c>
      <c r="C4" s="24" t="s">
        <v>162</v>
      </c>
      <c r="D4" s="24" t="s">
        <v>163</v>
      </c>
      <c r="E4" s="24" t="s">
        <v>164</v>
      </c>
      <c r="F4" s="24" t="s">
        <v>165</v>
      </c>
      <c r="G4" s="24" t="s">
        <v>166</v>
      </c>
      <c r="H4" s="24" t="s">
        <v>167</v>
      </c>
      <c r="I4" s="24" t="s">
        <v>168</v>
      </c>
      <c r="J4" s="24" t="s">
        <v>169</v>
      </c>
      <c r="K4" s="24" t="s">
        <v>170</v>
      </c>
      <c r="L4" s="24" t="s">
        <v>171</v>
      </c>
      <c r="M4" s="24" t="s">
        <v>172</v>
      </c>
      <c r="N4" s="24" t="s">
        <v>173</v>
      </c>
      <c r="O4" s="25" t="s">
        <v>174</v>
      </c>
      <c r="P4" s="26"/>
      <c r="Q4" s="27"/>
    </row>
    <row r="5" spans="1:18" ht="15">
      <c r="A5" s="6" t="s">
        <v>20</v>
      </c>
      <c r="B5" s="6" t="s">
        <v>21</v>
      </c>
      <c r="C5" s="39">
        <v>388703</v>
      </c>
      <c r="D5" s="39">
        <v>388703</v>
      </c>
      <c r="E5" s="39">
        <v>388703</v>
      </c>
      <c r="F5" s="39">
        <v>388703</v>
      </c>
      <c r="G5" s="39">
        <v>388703</v>
      </c>
      <c r="H5" s="39">
        <v>388703</v>
      </c>
      <c r="I5" s="39">
        <v>388703</v>
      </c>
      <c r="J5" s="39">
        <v>388703</v>
      </c>
      <c r="K5" s="39">
        <v>388703</v>
      </c>
      <c r="L5" s="39">
        <v>388703</v>
      </c>
      <c r="M5" s="39">
        <v>388703</v>
      </c>
      <c r="N5" s="39">
        <v>388708</v>
      </c>
      <c r="O5" s="83">
        <v>4664441</v>
      </c>
      <c r="P5" s="69"/>
      <c r="Q5" s="70"/>
      <c r="R5" s="2"/>
    </row>
    <row r="6" spans="1:18" ht="15">
      <c r="A6" s="7" t="s">
        <v>22</v>
      </c>
      <c r="B6" s="8" t="s">
        <v>23</v>
      </c>
      <c r="C6" s="40">
        <v>21739</v>
      </c>
      <c r="D6" s="40">
        <v>21739</v>
      </c>
      <c r="E6" s="40">
        <v>21739</v>
      </c>
      <c r="F6" s="40">
        <v>21739</v>
      </c>
      <c r="G6" s="40">
        <v>21739</v>
      </c>
      <c r="H6" s="40">
        <v>21739</v>
      </c>
      <c r="I6" s="40">
        <v>21739</v>
      </c>
      <c r="J6" s="40">
        <v>21739</v>
      </c>
      <c r="K6" s="40">
        <v>21739</v>
      </c>
      <c r="L6" s="40">
        <v>21739</v>
      </c>
      <c r="M6" s="40">
        <v>21739</v>
      </c>
      <c r="N6" s="40">
        <v>21743</v>
      </c>
      <c r="O6" s="83">
        <v>260872</v>
      </c>
      <c r="P6" s="69"/>
      <c r="Q6" s="71"/>
      <c r="R6" s="2"/>
    </row>
    <row r="7" spans="1:256" s="29" customFormat="1" ht="15">
      <c r="A7" s="41" t="s">
        <v>24</v>
      </c>
      <c r="B7" s="42" t="s">
        <v>25</v>
      </c>
      <c r="C7" s="43">
        <f>SUM(C5:C6)</f>
        <v>410442</v>
      </c>
      <c r="D7" s="43">
        <f aca="true" t="shared" si="0" ref="D7:N7">SUM(D5:D6)</f>
        <v>410442</v>
      </c>
      <c r="E7" s="43">
        <f t="shared" si="0"/>
        <v>410442</v>
      </c>
      <c r="F7" s="43">
        <f t="shared" si="0"/>
        <v>410442</v>
      </c>
      <c r="G7" s="43">
        <f t="shared" si="0"/>
        <v>410442</v>
      </c>
      <c r="H7" s="43">
        <f t="shared" si="0"/>
        <v>410442</v>
      </c>
      <c r="I7" s="43">
        <f t="shared" si="0"/>
        <v>410442</v>
      </c>
      <c r="J7" s="43">
        <f t="shared" si="0"/>
        <v>410442</v>
      </c>
      <c r="K7" s="43">
        <f t="shared" si="0"/>
        <v>410442</v>
      </c>
      <c r="L7" s="43">
        <f t="shared" si="0"/>
        <v>410442</v>
      </c>
      <c r="M7" s="43">
        <f t="shared" si="0"/>
        <v>410442</v>
      </c>
      <c r="N7" s="43">
        <f t="shared" si="0"/>
        <v>410451</v>
      </c>
      <c r="O7" s="84">
        <f>SUM(O5:O6)</f>
        <v>4925313</v>
      </c>
      <c r="P7" s="72"/>
      <c r="Q7" s="73"/>
      <c r="R7" s="2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1:18" ht="15">
      <c r="A8" s="10" t="s">
        <v>26</v>
      </c>
      <c r="B8" s="8" t="s">
        <v>27</v>
      </c>
      <c r="C8" s="3">
        <v>178986</v>
      </c>
      <c r="D8" s="3">
        <v>178986</v>
      </c>
      <c r="E8" s="3">
        <v>178986</v>
      </c>
      <c r="F8" s="3">
        <v>178986</v>
      </c>
      <c r="G8" s="3">
        <v>178986</v>
      </c>
      <c r="H8" s="3">
        <v>178986</v>
      </c>
      <c r="I8" s="3">
        <v>178986</v>
      </c>
      <c r="J8" s="3">
        <v>178986</v>
      </c>
      <c r="K8" s="3">
        <v>178986</v>
      </c>
      <c r="L8" s="3">
        <v>178986</v>
      </c>
      <c r="M8" s="3">
        <v>178986</v>
      </c>
      <c r="N8" s="3">
        <v>178984</v>
      </c>
      <c r="O8" s="83">
        <v>2147830</v>
      </c>
      <c r="P8" s="69"/>
      <c r="Q8" s="71"/>
      <c r="R8" s="2"/>
    </row>
    <row r="9" spans="1:18" ht="25.5">
      <c r="A9" s="10" t="s">
        <v>28</v>
      </c>
      <c r="B9" s="8" t="s">
        <v>29</v>
      </c>
      <c r="C9" s="3">
        <v>37250</v>
      </c>
      <c r="D9" s="3">
        <v>37250</v>
      </c>
      <c r="E9" s="3">
        <v>37250</v>
      </c>
      <c r="F9" s="3">
        <v>37250</v>
      </c>
      <c r="G9" s="3">
        <v>37250</v>
      </c>
      <c r="H9" s="3">
        <v>37250</v>
      </c>
      <c r="I9" s="3">
        <v>37250</v>
      </c>
      <c r="J9" s="3">
        <v>37250</v>
      </c>
      <c r="K9" s="3">
        <v>37250</v>
      </c>
      <c r="L9" s="3">
        <v>37250</v>
      </c>
      <c r="M9" s="3">
        <v>37250</v>
      </c>
      <c r="N9" s="3">
        <v>37250</v>
      </c>
      <c r="O9" s="83">
        <v>447000</v>
      </c>
      <c r="P9" s="69"/>
      <c r="Q9" s="71"/>
      <c r="R9" s="2"/>
    </row>
    <row r="10" spans="1:256" s="29" customFormat="1" ht="15">
      <c r="A10" s="44" t="s">
        <v>30</v>
      </c>
      <c r="B10" s="42" t="s">
        <v>31</v>
      </c>
      <c r="C10" s="43">
        <f>SUM(C8:C9)</f>
        <v>216236</v>
      </c>
      <c r="D10" s="43">
        <f aca="true" t="shared" si="1" ref="D10:N10">SUM(D8:D9)</f>
        <v>216236</v>
      </c>
      <c r="E10" s="43">
        <f t="shared" si="1"/>
        <v>216236</v>
      </c>
      <c r="F10" s="43">
        <f t="shared" si="1"/>
        <v>216236</v>
      </c>
      <c r="G10" s="43">
        <f t="shared" si="1"/>
        <v>216236</v>
      </c>
      <c r="H10" s="43">
        <f t="shared" si="1"/>
        <v>216236</v>
      </c>
      <c r="I10" s="43">
        <f t="shared" si="1"/>
        <v>216236</v>
      </c>
      <c r="J10" s="43">
        <f t="shared" si="1"/>
        <v>216236</v>
      </c>
      <c r="K10" s="43">
        <f t="shared" si="1"/>
        <v>216236</v>
      </c>
      <c r="L10" s="43">
        <f t="shared" si="1"/>
        <v>216236</v>
      </c>
      <c r="M10" s="43">
        <f t="shared" si="1"/>
        <v>216236</v>
      </c>
      <c r="N10" s="43">
        <f t="shared" si="1"/>
        <v>216234</v>
      </c>
      <c r="O10" s="84">
        <f>SUM(O8:O9)</f>
        <v>2594830</v>
      </c>
      <c r="P10" s="72"/>
      <c r="Q10" s="73"/>
      <c r="R10" s="2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</row>
    <row r="11" spans="1:256" ht="15">
      <c r="A11" s="4" t="s">
        <v>32</v>
      </c>
      <c r="B11" s="9" t="s">
        <v>33</v>
      </c>
      <c r="C11" s="45">
        <f>SUM(C10,C7)</f>
        <v>626678</v>
      </c>
      <c r="D11" s="45">
        <f aca="true" t="shared" si="2" ref="D11:N11">SUM(D10,D7)</f>
        <v>626678</v>
      </c>
      <c r="E11" s="45">
        <f t="shared" si="2"/>
        <v>626678</v>
      </c>
      <c r="F11" s="45">
        <f t="shared" si="2"/>
        <v>626678</v>
      </c>
      <c r="G11" s="45">
        <f t="shared" si="2"/>
        <v>626678</v>
      </c>
      <c r="H11" s="45">
        <f t="shared" si="2"/>
        <v>626678</v>
      </c>
      <c r="I11" s="45">
        <f t="shared" si="2"/>
        <v>626678</v>
      </c>
      <c r="J11" s="45">
        <f t="shared" si="2"/>
        <v>626678</v>
      </c>
      <c r="K11" s="45">
        <f t="shared" si="2"/>
        <v>626678</v>
      </c>
      <c r="L11" s="45">
        <f t="shared" si="2"/>
        <v>626678</v>
      </c>
      <c r="M11" s="45">
        <f t="shared" si="2"/>
        <v>626678</v>
      </c>
      <c r="N11" s="45">
        <f t="shared" si="2"/>
        <v>626685</v>
      </c>
      <c r="O11" s="84">
        <f>SUM(O10,O7)</f>
        <v>7520143</v>
      </c>
      <c r="P11" s="69"/>
      <c r="Q11" s="74"/>
      <c r="R11" s="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ht="15">
      <c r="A12" s="11" t="s">
        <v>34</v>
      </c>
      <c r="B12" s="9" t="s">
        <v>35</v>
      </c>
      <c r="C12" s="45">
        <v>91543</v>
      </c>
      <c r="D12" s="45">
        <v>91543</v>
      </c>
      <c r="E12" s="45">
        <v>91543</v>
      </c>
      <c r="F12" s="45">
        <v>91543</v>
      </c>
      <c r="G12" s="45">
        <v>91543</v>
      </c>
      <c r="H12" s="45">
        <v>91543</v>
      </c>
      <c r="I12" s="45">
        <v>91543</v>
      </c>
      <c r="J12" s="45">
        <v>91543</v>
      </c>
      <c r="K12" s="45">
        <v>91543</v>
      </c>
      <c r="L12" s="45">
        <v>91543</v>
      </c>
      <c r="M12" s="45">
        <v>91543</v>
      </c>
      <c r="N12" s="45">
        <v>91544</v>
      </c>
      <c r="O12" s="84">
        <v>1098517</v>
      </c>
      <c r="P12" s="69"/>
      <c r="Q12" s="74"/>
      <c r="R12" s="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18" ht="15">
      <c r="A13" s="10" t="s">
        <v>175</v>
      </c>
      <c r="B13" s="8" t="s">
        <v>37</v>
      </c>
      <c r="C13" s="3">
        <v>18035</v>
      </c>
      <c r="D13" s="3">
        <v>18035</v>
      </c>
      <c r="E13" s="3">
        <v>18035</v>
      </c>
      <c r="F13" s="3">
        <v>18035</v>
      </c>
      <c r="G13" s="3">
        <v>18035</v>
      </c>
      <c r="H13" s="3">
        <v>18035</v>
      </c>
      <c r="I13" s="3">
        <v>18035</v>
      </c>
      <c r="J13" s="3">
        <v>18035</v>
      </c>
      <c r="K13" s="3">
        <v>18035</v>
      </c>
      <c r="L13" s="3">
        <v>18035</v>
      </c>
      <c r="M13" s="3">
        <v>18035</v>
      </c>
      <c r="N13" s="3">
        <v>18038</v>
      </c>
      <c r="O13" s="83">
        <v>216423</v>
      </c>
      <c r="P13" s="69"/>
      <c r="Q13" s="75"/>
      <c r="R13" s="2"/>
    </row>
    <row r="14" spans="1:18" ht="15">
      <c r="A14" s="10" t="s">
        <v>176</v>
      </c>
      <c r="B14" s="8" t="s">
        <v>39</v>
      </c>
      <c r="C14" s="3">
        <v>157669</v>
      </c>
      <c r="D14" s="3">
        <v>157669</v>
      </c>
      <c r="E14" s="3">
        <v>157669</v>
      </c>
      <c r="F14" s="3">
        <v>157669</v>
      </c>
      <c r="G14" s="3">
        <v>157669</v>
      </c>
      <c r="H14" s="3">
        <v>157669</v>
      </c>
      <c r="I14" s="3">
        <v>157669</v>
      </c>
      <c r="J14" s="3">
        <v>157669</v>
      </c>
      <c r="K14" s="3">
        <v>157669</v>
      </c>
      <c r="L14" s="3">
        <v>157669</v>
      </c>
      <c r="M14" s="3">
        <v>157669</v>
      </c>
      <c r="N14" s="3">
        <v>157670</v>
      </c>
      <c r="O14" s="83">
        <v>1892029</v>
      </c>
      <c r="P14" s="69"/>
      <c r="Q14" s="71"/>
      <c r="R14" s="2"/>
    </row>
    <row r="15" spans="1:256" s="29" customFormat="1" ht="15">
      <c r="A15" s="44" t="s">
        <v>40</v>
      </c>
      <c r="B15" s="42" t="s">
        <v>41</v>
      </c>
      <c r="C15" s="43">
        <f>SUM(C13:C14)</f>
        <v>175704</v>
      </c>
      <c r="D15" s="43">
        <f aca="true" t="shared" si="3" ref="D15:N15">SUM(D13:D14)</f>
        <v>175704</v>
      </c>
      <c r="E15" s="43">
        <f t="shared" si="3"/>
        <v>175704</v>
      </c>
      <c r="F15" s="43">
        <f t="shared" si="3"/>
        <v>175704</v>
      </c>
      <c r="G15" s="43">
        <f t="shared" si="3"/>
        <v>175704</v>
      </c>
      <c r="H15" s="43">
        <f t="shared" si="3"/>
        <v>175704</v>
      </c>
      <c r="I15" s="43">
        <f t="shared" si="3"/>
        <v>175704</v>
      </c>
      <c r="J15" s="43">
        <f t="shared" si="3"/>
        <v>175704</v>
      </c>
      <c r="K15" s="43">
        <f t="shared" si="3"/>
        <v>175704</v>
      </c>
      <c r="L15" s="43">
        <f t="shared" si="3"/>
        <v>175704</v>
      </c>
      <c r="M15" s="43">
        <f t="shared" si="3"/>
        <v>175704</v>
      </c>
      <c r="N15" s="43">
        <f t="shared" si="3"/>
        <v>175708</v>
      </c>
      <c r="O15" s="84">
        <f>SUM(O13:O14)</f>
        <v>2108452</v>
      </c>
      <c r="P15" s="72"/>
      <c r="Q15" s="73"/>
      <c r="R15" s="2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</row>
    <row r="16" spans="1:18" ht="15">
      <c r="A16" s="10" t="s">
        <v>42</v>
      </c>
      <c r="B16" s="8" t="s">
        <v>43</v>
      </c>
      <c r="C16" s="3">
        <v>6613</v>
      </c>
      <c r="D16" s="3">
        <v>6613</v>
      </c>
      <c r="E16" s="3">
        <v>6613</v>
      </c>
      <c r="F16" s="3">
        <v>6613</v>
      </c>
      <c r="G16" s="3">
        <v>6613</v>
      </c>
      <c r="H16" s="3">
        <v>6613</v>
      </c>
      <c r="I16" s="3">
        <v>6613</v>
      </c>
      <c r="J16" s="3">
        <v>6613</v>
      </c>
      <c r="K16" s="3">
        <v>6613</v>
      </c>
      <c r="L16" s="3">
        <v>6613</v>
      </c>
      <c r="M16" s="3">
        <v>6613</v>
      </c>
      <c r="N16" s="3">
        <v>6607</v>
      </c>
      <c r="O16" s="83">
        <v>79350</v>
      </c>
      <c r="P16" s="69"/>
      <c r="Q16" s="71"/>
      <c r="R16" s="2"/>
    </row>
    <row r="17" spans="1:18" ht="15">
      <c r="A17" s="10" t="s">
        <v>44</v>
      </c>
      <c r="B17" s="8" t="s">
        <v>45</v>
      </c>
      <c r="C17" s="3">
        <v>22050</v>
      </c>
      <c r="D17" s="3">
        <v>22050</v>
      </c>
      <c r="E17" s="3">
        <v>22050</v>
      </c>
      <c r="F17" s="3">
        <v>22050</v>
      </c>
      <c r="G17" s="3">
        <v>22050</v>
      </c>
      <c r="H17" s="3">
        <v>22050</v>
      </c>
      <c r="I17" s="3">
        <v>22050</v>
      </c>
      <c r="J17" s="3">
        <v>22050</v>
      </c>
      <c r="K17" s="3">
        <v>22050</v>
      </c>
      <c r="L17" s="3">
        <v>22050</v>
      </c>
      <c r="M17" s="3">
        <v>22050</v>
      </c>
      <c r="N17" s="3">
        <v>22046</v>
      </c>
      <c r="O17" s="83">
        <v>264596</v>
      </c>
      <c r="P17" s="69"/>
      <c r="Q17" s="71"/>
      <c r="R17" s="2"/>
    </row>
    <row r="18" spans="1:256" s="29" customFormat="1" ht="15">
      <c r="A18" s="44" t="s">
        <v>46</v>
      </c>
      <c r="B18" s="42" t="s">
        <v>47</v>
      </c>
      <c r="C18" s="43">
        <f>SUM(C16:C17)</f>
        <v>28663</v>
      </c>
      <c r="D18" s="43">
        <f aca="true" t="shared" si="4" ref="D18:N18">SUM(D16:D17)</f>
        <v>28663</v>
      </c>
      <c r="E18" s="43">
        <f t="shared" si="4"/>
        <v>28663</v>
      </c>
      <c r="F18" s="43">
        <f t="shared" si="4"/>
        <v>28663</v>
      </c>
      <c r="G18" s="43">
        <f t="shared" si="4"/>
        <v>28663</v>
      </c>
      <c r="H18" s="43">
        <f t="shared" si="4"/>
        <v>28663</v>
      </c>
      <c r="I18" s="43">
        <f t="shared" si="4"/>
        <v>28663</v>
      </c>
      <c r="J18" s="43">
        <f t="shared" si="4"/>
        <v>28663</v>
      </c>
      <c r="K18" s="43">
        <f t="shared" si="4"/>
        <v>28663</v>
      </c>
      <c r="L18" s="43">
        <f t="shared" si="4"/>
        <v>28663</v>
      </c>
      <c r="M18" s="43">
        <f t="shared" si="4"/>
        <v>28663</v>
      </c>
      <c r="N18" s="43">
        <f t="shared" si="4"/>
        <v>28653</v>
      </c>
      <c r="O18" s="84">
        <f>SUM(O16:O17)</f>
        <v>343946</v>
      </c>
      <c r="P18" s="72"/>
      <c r="Q18" s="73"/>
      <c r="R18" s="2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</row>
    <row r="19" spans="1:18" ht="15">
      <c r="A19" s="10" t="s">
        <v>48</v>
      </c>
      <c r="B19" s="8" t="s">
        <v>49</v>
      </c>
      <c r="C19" s="39">
        <v>261707</v>
      </c>
      <c r="D19" s="39">
        <v>261707</v>
      </c>
      <c r="E19" s="39">
        <v>261707</v>
      </c>
      <c r="F19" s="39">
        <v>261707</v>
      </c>
      <c r="G19" s="39">
        <v>261707</v>
      </c>
      <c r="H19" s="39">
        <v>261707</v>
      </c>
      <c r="I19" s="39">
        <v>261707</v>
      </c>
      <c r="J19" s="39">
        <v>261707</v>
      </c>
      <c r="K19" s="39">
        <v>261707</v>
      </c>
      <c r="L19" s="39">
        <v>261707</v>
      </c>
      <c r="M19" s="39">
        <v>261707</v>
      </c>
      <c r="N19" s="39">
        <v>261704</v>
      </c>
      <c r="O19" s="83">
        <v>3140481</v>
      </c>
      <c r="P19" s="69"/>
      <c r="Q19" s="71"/>
      <c r="R19" s="2"/>
    </row>
    <row r="20" spans="1:18" ht="15">
      <c r="A20" s="10" t="s">
        <v>50</v>
      </c>
      <c r="B20" s="8" t="s">
        <v>51</v>
      </c>
      <c r="C20" s="3">
        <v>112500</v>
      </c>
      <c r="D20" s="3">
        <v>112500</v>
      </c>
      <c r="E20" s="3">
        <v>112500</v>
      </c>
      <c r="F20" s="3">
        <v>112500</v>
      </c>
      <c r="G20" s="3">
        <v>112500</v>
      </c>
      <c r="H20" s="3">
        <v>112500</v>
      </c>
      <c r="I20" s="3">
        <v>112500</v>
      </c>
      <c r="J20" s="3">
        <v>112500</v>
      </c>
      <c r="K20" s="3">
        <v>112500</v>
      </c>
      <c r="L20" s="3">
        <v>112500</v>
      </c>
      <c r="M20" s="3">
        <v>112500</v>
      </c>
      <c r="N20" s="3">
        <v>112500</v>
      </c>
      <c r="O20" s="83">
        <v>1350000</v>
      </c>
      <c r="P20" s="69"/>
      <c r="Q20" s="71"/>
      <c r="R20" s="2"/>
    </row>
    <row r="21" spans="1:18" ht="15">
      <c r="A21" s="10" t="s">
        <v>52</v>
      </c>
      <c r="B21" s="8" t="s">
        <v>53</v>
      </c>
      <c r="C21" s="3">
        <v>25833</v>
      </c>
      <c r="D21" s="3">
        <v>25833</v>
      </c>
      <c r="E21" s="3">
        <v>25833</v>
      </c>
      <c r="F21" s="3">
        <v>25833</v>
      </c>
      <c r="G21" s="3">
        <v>25833</v>
      </c>
      <c r="H21" s="3">
        <v>25833</v>
      </c>
      <c r="I21" s="3">
        <v>25833</v>
      </c>
      <c r="J21" s="3">
        <v>25833</v>
      </c>
      <c r="K21" s="3">
        <v>25833</v>
      </c>
      <c r="L21" s="3">
        <v>25833</v>
      </c>
      <c r="M21" s="3">
        <v>25833</v>
      </c>
      <c r="N21" s="3">
        <v>25837</v>
      </c>
      <c r="O21" s="83">
        <v>310000</v>
      </c>
      <c r="P21" s="69"/>
      <c r="Q21" s="71"/>
      <c r="R21" s="2"/>
    </row>
    <row r="22" spans="1:18" ht="15">
      <c r="A22" s="10" t="s">
        <v>54</v>
      </c>
      <c r="B22" s="8" t="s">
        <v>55</v>
      </c>
      <c r="C22" s="3">
        <v>12333</v>
      </c>
      <c r="D22" s="3">
        <v>12333</v>
      </c>
      <c r="E22" s="3">
        <v>12333</v>
      </c>
      <c r="F22" s="3">
        <v>12333</v>
      </c>
      <c r="G22" s="3">
        <v>12333</v>
      </c>
      <c r="H22" s="3">
        <v>12333</v>
      </c>
      <c r="I22" s="3">
        <v>12333</v>
      </c>
      <c r="J22" s="3">
        <v>12333</v>
      </c>
      <c r="K22" s="3">
        <v>12333</v>
      </c>
      <c r="L22" s="3">
        <v>12333</v>
      </c>
      <c r="M22" s="3">
        <v>12333</v>
      </c>
      <c r="N22" s="3">
        <v>12337</v>
      </c>
      <c r="O22" s="83">
        <v>148000</v>
      </c>
      <c r="P22" s="69"/>
      <c r="Q22" s="71"/>
      <c r="R22" s="2"/>
    </row>
    <row r="23" spans="1:18" ht="15">
      <c r="A23" s="10" t="s">
        <v>56</v>
      </c>
      <c r="B23" s="8" t="s">
        <v>57</v>
      </c>
      <c r="C23" s="3">
        <v>455185</v>
      </c>
      <c r="D23" s="3">
        <v>455185</v>
      </c>
      <c r="E23" s="3">
        <v>455185</v>
      </c>
      <c r="F23" s="3">
        <v>455185</v>
      </c>
      <c r="G23" s="3">
        <v>455185</v>
      </c>
      <c r="H23" s="3">
        <v>455185</v>
      </c>
      <c r="I23" s="3">
        <v>455185</v>
      </c>
      <c r="J23" s="3">
        <v>455185</v>
      </c>
      <c r="K23" s="3">
        <v>455185</v>
      </c>
      <c r="L23" s="3">
        <v>455185</v>
      </c>
      <c r="M23" s="3">
        <v>455185</v>
      </c>
      <c r="N23" s="3">
        <v>455185</v>
      </c>
      <c r="O23" s="83">
        <v>5462220</v>
      </c>
      <c r="P23" s="69"/>
      <c r="Q23" s="71"/>
      <c r="R23" s="2"/>
    </row>
    <row r="24" spans="1:256" s="29" customFormat="1" ht="15">
      <c r="A24" s="44" t="s">
        <v>177</v>
      </c>
      <c r="B24" s="42" t="s">
        <v>58</v>
      </c>
      <c r="C24" s="43">
        <f>SUM(C19:C23)</f>
        <v>867558</v>
      </c>
      <c r="D24" s="43">
        <f aca="true" t="shared" si="5" ref="D24:N24">SUM(D19:D23)</f>
        <v>867558</v>
      </c>
      <c r="E24" s="43">
        <f t="shared" si="5"/>
        <v>867558</v>
      </c>
      <c r="F24" s="43">
        <f t="shared" si="5"/>
        <v>867558</v>
      </c>
      <c r="G24" s="43">
        <f t="shared" si="5"/>
        <v>867558</v>
      </c>
      <c r="H24" s="43">
        <f t="shared" si="5"/>
        <v>867558</v>
      </c>
      <c r="I24" s="43">
        <f t="shared" si="5"/>
        <v>867558</v>
      </c>
      <c r="J24" s="43">
        <f t="shared" si="5"/>
        <v>867558</v>
      </c>
      <c r="K24" s="43">
        <f t="shared" si="5"/>
        <v>867558</v>
      </c>
      <c r="L24" s="43">
        <f t="shared" si="5"/>
        <v>867558</v>
      </c>
      <c r="M24" s="43">
        <f t="shared" si="5"/>
        <v>867558</v>
      </c>
      <c r="N24" s="43">
        <f t="shared" si="5"/>
        <v>867563</v>
      </c>
      <c r="O24" s="84">
        <f>SUM(O19:O23)</f>
        <v>10410701</v>
      </c>
      <c r="P24" s="72"/>
      <c r="Q24" s="73"/>
      <c r="R24" s="2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</row>
    <row r="25" spans="1:18" ht="15">
      <c r="A25" s="10" t="s">
        <v>178</v>
      </c>
      <c r="B25" s="8" t="s">
        <v>59</v>
      </c>
      <c r="C25" s="3">
        <v>244546</v>
      </c>
      <c r="D25" s="3">
        <v>244546</v>
      </c>
      <c r="E25" s="3">
        <v>244546</v>
      </c>
      <c r="F25" s="3">
        <v>244546</v>
      </c>
      <c r="G25" s="3">
        <v>244546</v>
      </c>
      <c r="H25" s="3">
        <v>244546</v>
      </c>
      <c r="I25" s="3">
        <v>244546</v>
      </c>
      <c r="J25" s="3">
        <v>244546</v>
      </c>
      <c r="K25" s="3">
        <v>244546</v>
      </c>
      <c r="L25" s="3">
        <v>244546</v>
      </c>
      <c r="M25" s="3">
        <v>244546</v>
      </c>
      <c r="N25" s="3">
        <v>244552</v>
      </c>
      <c r="O25" s="83">
        <v>2934558</v>
      </c>
      <c r="P25" s="69"/>
      <c r="Q25" s="71"/>
      <c r="R25" s="2"/>
    </row>
    <row r="26" spans="1:18" ht="15">
      <c r="A26" s="10" t="s">
        <v>179</v>
      </c>
      <c r="B26" s="8" t="s">
        <v>150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795000</v>
      </c>
      <c r="O26" s="83">
        <v>795000</v>
      </c>
      <c r="P26" s="69"/>
      <c r="Q26" s="71"/>
      <c r="R26" s="2"/>
    </row>
    <row r="27" spans="1:18" ht="15">
      <c r="A27" s="10" t="s">
        <v>219</v>
      </c>
      <c r="B27" s="8" t="s">
        <v>155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1333</v>
      </c>
      <c r="J27" s="3">
        <v>1333</v>
      </c>
      <c r="K27" s="3">
        <v>1333</v>
      </c>
      <c r="L27" s="3">
        <v>1333</v>
      </c>
      <c r="M27" s="3">
        <v>1333</v>
      </c>
      <c r="N27" s="3">
        <v>1335</v>
      </c>
      <c r="O27" s="83">
        <v>8000</v>
      </c>
      <c r="P27" s="69"/>
      <c r="Q27" s="71"/>
      <c r="R27" s="2"/>
    </row>
    <row r="28" spans="1:256" s="29" customFormat="1" ht="15">
      <c r="A28" s="44" t="s">
        <v>180</v>
      </c>
      <c r="B28" s="42" t="s">
        <v>60</v>
      </c>
      <c r="C28" s="43">
        <v>311463</v>
      </c>
      <c r="D28" s="43">
        <v>311463</v>
      </c>
      <c r="E28" s="43">
        <v>311463</v>
      </c>
      <c r="F28" s="43">
        <v>311463</v>
      </c>
      <c r="G28" s="43">
        <v>311463</v>
      </c>
      <c r="H28" s="43">
        <v>311463</v>
      </c>
      <c r="I28" s="43">
        <v>311463</v>
      </c>
      <c r="J28" s="43">
        <v>311463</v>
      </c>
      <c r="K28" s="43">
        <v>311463</v>
      </c>
      <c r="L28" s="43">
        <v>311463</v>
      </c>
      <c r="M28" s="43">
        <v>311463</v>
      </c>
      <c r="N28" s="43">
        <v>311465</v>
      </c>
      <c r="O28" s="84">
        <f>SUM(O25:O27)</f>
        <v>3737558</v>
      </c>
      <c r="P28" s="72"/>
      <c r="Q28" s="73"/>
      <c r="R28" s="2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</row>
    <row r="29" spans="1:256" ht="15">
      <c r="A29" s="11" t="s">
        <v>61</v>
      </c>
      <c r="B29" s="9" t="s">
        <v>62</v>
      </c>
      <c r="C29" s="45">
        <f aca="true" t="shared" si="6" ref="C29:H29">SUM(C15+C18+C24+C28)</f>
        <v>1383388</v>
      </c>
      <c r="D29" s="45">
        <f t="shared" si="6"/>
        <v>1383388</v>
      </c>
      <c r="E29" s="45">
        <f t="shared" si="6"/>
        <v>1383388</v>
      </c>
      <c r="F29" s="45">
        <f t="shared" si="6"/>
        <v>1383388</v>
      </c>
      <c r="G29" s="45">
        <f t="shared" si="6"/>
        <v>1383388</v>
      </c>
      <c r="H29" s="45">
        <f t="shared" si="6"/>
        <v>1383388</v>
      </c>
      <c r="I29" s="45">
        <f aca="true" t="shared" si="7" ref="I29:O29">SUM(I15+I18+I24+I28)</f>
        <v>1383388</v>
      </c>
      <c r="J29" s="45">
        <f t="shared" si="7"/>
        <v>1383388</v>
      </c>
      <c r="K29" s="45">
        <f t="shared" si="7"/>
        <v>1383388</v>
      </c>
      <c r="L29" s="45">
        <f t="shared" si="7"/>
        <v>1383388</v>
      </c>
      <c r="M29" s="45">
        <f t="shared" si="7"/>
        <v>1383388</v>
      </c>
      <c r="N29" s="45">
        <f t="shared" si="7"/>
        <v>1383389</v>
      </c>
      <c r="O29" s="84">
        <f t="shared" si="7"/>
        <v>16600657</v>
      </c>
      <c r="P29" s="69"/>
      <c r="Q29" s="74"/>
      <c r="R29" s="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18" ht="15">
      <c r="A30" s="12" t="s">
        <v>181</v>
      </c>
      <c r="B30" s="8" t="s">
        <v>63</v>
      </c>
      <c r="C30" s="3">
        <v>91667</v>
      </c>
      <c r="D30" s="3">
        <v>91667</v>
      </c>
      <c r="E30" s="3">
        <v>91667</v>
      </c>
      <c r="F30" s="3">
        <v>91667</v>
      </c>
      <c r="G30" s="3">
        <v>91667</v>
      </c>
      <c r="H30" s="3">
        <v>91667</v>
      </c>
      <c r="I30" s="3">
        <v>91667</v>
      </c>
      <c r="J30" s="3">
        <v>91667</v>
      </c>
      <c r="K30" s="3">
        <v>91667</v>
      </c>
      <c r="L30" s="3">
        <v>91667</v>
      </c>
      <c r="M30" s="3">
        <v>91667</v>
      </c>
      <c r="N30" s="3">
        <v>91663</v>
      </c>
      <c r="O30" s="83">
        <v>1100000</v>
      </c>
      <c r="P30" s="69"/>
      <c r="Q30" s="71"/>
      <c r="R30" s="2"/>
    </row>
    <row r="31" spans="1:256" ht="15">
      <c r="A31" s="46" t="s">
        <v>64</v>
      </c>
      <c r="B31" s="9" t="s">
        <v>65</v>
      </c>
      <c r="C31" s="45">
        <f>SUM(C30)</f>
        <v>91667</v>
      </c>
      <c r="D31" s="45">
        <f aca="true" t="shared" si="8" ref="D31:N31">SUM(D30)</f>
        <v>91667</v>
      </c>
      <c r="E31" s="45">
        <f t="shared" si="8"/>
        <v>91667</v>
      </c>
      <c r="F31" s="45">
        <f t="shared" si="8"/>
        <v>91667</v>
      </c>
      <c r="G31" s="45">
        <f t="shared" si="8"/>
        <v>91667</v>
      </c>
      <c r="H31" s="45">
        <f t="shared" si="8"/>
        <v>91667</v>
      </c>
      <c r="I31" s="45">
        <f t="shared" si="8"/>
        <v>91667</v>
      </c>
      <c r="J31" s="45">
        <f t="shared" si="8"/>
        <v>91667</v>
      </c>
      <c r="K31" s="45">
        <f t="shared" si="8"/>
        <v>91667</v>
      </c>
      <c r="L31" s="45">
        <f t="shared" si="8"/>
        <v>91667</v>
      </c>
      <c r="M31" s="45">
        <f t="shared" si="8"/>
        <v>91667</v>
      </c>
      <c r="N31" s="45">
        <f t="shared" si="8"/>
        <v>91663</v>
      </c>
      <c r="O31" s="84">
        <f>SUM(O30)</f>
        <v>1100000</v>
      </c>
      <c r="P31" s="69"/>
      <c r="Q31" s="74"/>
      <c r="R31" s="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</row>
    <row r="32" spans="1:18" ht="15">
      <c r="A32" s="12" t="s">
        <v>182</v>
      </c>
      <c r="B32" s="8" t="s">
        <v>121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3000</v>
      </c>
      <c r="O32" s="83">
        <v>3000</v>
      </c>
      <c r="P32" s="69"/>
      <c r="Q32" s="71"/>
      <c r="R32" s="2"/>
    </row>
    <row r="33" spans="1:18" ht="15">
      <c r="A33" s="14" t="s">
        <v>66</v>
      </c>
      <c r="B33" s="8" t="s">
        <v>67</v>
      </c>
      <c r="C33" s="3">
        <v>122937</v>
      </c>
      <c r="D33" s="3">
        <v>122937</v>
      </c>
      <c r="E33" s="3">
        <v>122937</v>
      </c>
      <c r="F33" s="3">
        <v>122937</v>
      </c>
      <c r="G33" s="3">
        <v>122937</v>
      </c>
      <c r="H33" s="3">
        <v>122937</v>
      </c>
      <c r="I33" s="3">
        <v>122937</v>
      </c>
      <c r="J33" s="3">
        <v>122937</v>
      </c>
      <c r="K33" s="3">
        <v>122937</v>
      </c>
      <c r="L33" s="3">
        <v>122937</v>
      </c>
      <c r="M33" s="3">
        <v>122937</v>
      </c>
      <c r="N33" s="3">
        <v>122933</v>
      </c>
      <c r="O33" s="83">
        <v>1475240</v>
      </c>
      <c r="P33" s="69"/>
      <c r="Q33" s="71"/>
      <c r="R33" s="2"/>
    </row>
    <row r="34" spans="1:18" ht="15">
      <c r="A34" s="14" t="s">
        <v>68</v>
      </c>
      <c r="B34" s="8" t="s">
        <v>70</v>
      </c>
      <c r="C34" s="3">
        <v>74500</v>
      </c>
      <c r="D34" s="3">
        <v>74500</v>
      </c>
      <c r="E34" s="3">
        <v>74500</v>
      </c>
      <c r="F34" s="3">
        <v>74500</v>
      </c>
      <c r="G34" s="3">
        <v>74500</v>
      </c>
      <c r="H34" s="3">
        <v>74500</v>
      </c>
      <c r="I34" s="3">
        <v>74500</v>
      </c>
      <c r="J34" s="3">
        <v>74500</v>
      </c>
      <c r="K34" s="3">
        <v>74500</v>
      </c>
      <c r="L34" s="3">
        <v>74500</v>
      </c>
      <c r="M34" s="3">
        <v>74500</v>
      </c>
      <c r="N34" s="3">
        <v>74500</v>
      </c>
      <c r="O34" s="83">
        <v>894000</v>
      </c>
      <c r="P34" s="69"/>
      <c r="Q34" s="71"/>
      <c r="R34" s="2"/>
    </row>
    <row r="35" spans="1:18" ht="15">
      <c r="A35" s="15" t="s">
        <v>69</v>
      </c>
      <c r="B35" s="8" t="s">
        <v>159</v>
      </c>
      <c r="C35" s="3">
        <v>1705818</v>
      </c>
      <c r="D35" s="3">
        <v>1705818</v>
      </c>
      <c r="E35" s="3">
        <v>1705818</v>
      </c>
      <c r="F35" s="3">
        <v>1705818</v>
      </c>
      <c r="G35" s="3">
        <v>1705818</v>
      </c>
      <c r="H35" s="3">
        <v>1705818</v>
      </c>
      <c r="I35" s="3">
        <v>1705818</v>
      </c>
      <c r="J35" s="3">
        <v>1705818</v>
      </c>
      <c r="K35" s="3">
        <v>1705818</v>
      </c>
      <c r="L35" s="3">
        <v>1705818</v>
      </c>
      <c r="M35" s="3">
        <v>1705818</v>
      </c>
      <c r="N35" s="3">
        <v>1705816</v>
      </c>
      <c r="O35" s="83">
        <v>20469814</v>
      </c>
      <c r="P35" s="69"/>
      <c r="Q35" s="71"/>
      <c r="R35" s="2"/>
    </row>
    <row r="36" spans="1:256" ht="15">
      <c r="A36" s="46" t="s">
        <v>71</v>
      </c>
      <c r="B36" s="9" t="s">
        <v>72</v>
      </c>
      <c r="C36" s="45">
        <f>SUM(C32:C35)</f>
        <v>1903255</v>
      </c>
      <c r="D36" s="45">
        <f aca="true" t="shared" si="9" ref="D36:N36">SUM(D32:D35)</f>
        <v>1903255</v>
      </c>
      <c r="E36" s="45">
        <f t="shared" si="9"/>
        <v>1903255</v>
      </c>
      <c r="F36" s="45">
        <f t="shared" si="9"/>
        <v>1903255</v>
      </c>
      <c r="G36" s="45">
        <f t="shared" si="9"/>
        <v>1903255</v>
      </c>
      <c r="H36" s="45">
        <f t="shared" si="9"/>
        <v>1903255</v>
      </c>
      <c r="I36" s="45">
        <f t="shared" si="9"/>
        <v>1903255</v>
      </c>
      <c r="J36" s="45">
        <f t="shared" si="9"/>
        <v>1903255</v>
      </c>
      <c r="K36" s="45">
        <f t="shared" si="9"/>
        <v>1903255</v>
      </c>
      <c r="L36" s="45">
        <f t="shared" si="9"/>
        <v>1903255</v>
      </c>
      <c r="M36" s="45">
        <f t="shared" si="9"/>
        <v>1903255</v>
      </c>
      <c r="N36" s="45">
        <f t="shared" si="9"/>
        <v>1906249</v>
      </c>
      <c r="O36" s="84">
        <f>SUM(O32:O35)</f>
        <v>22842054</v>
      </c>
      <c r="P36" s="69"/>
      <c r="Q36" s="74"/>
      <c r="R36" s="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</row>
    <row r="37" spans="1:256" ht="15">
      <c r="A37" s="47" t="s">
        <v>73</v>
      </c>
      <c r="B37" s="48"/>
      <c r="C37" s="49">
        <f aca="true" t="shared" si="10" ref="C37:N37">SUM(C11+C12+C29+C31+C36)</f>
        <v>4096531</v>
      </c>
      <c r="D37" s="49">
        <f t="shared" si="10"/>
        <v>4096531</v>
      </c>
      <c r="E37" s="49">
        <f t="shared" si="10"/>
        <v>4096531</v>
      </c>
      <c r="F37" s="49">
        <f t="shared" si="10"/>
        <v>4096531</v>
      </c>
      <c r="G37" s="49">
        <f t="shared" si="10"/>
        <v>4096531</v>
      </c>
      <c r="H37" s="49">
        <f t="shared" si="10"/>
        <v>4096531</v>
      </c>
      <c r="I37" s="49">
        <f t="shared" si="10"/>
        <v>4096531</v>
      </c>
      <c r="J37" s="49">
        <f t="shared" si="10"/>
        <v>4096531</v>
      </c>
      <c r="K37" s="49">
        <f t="shared" si="10"/>
        <v>4096531</v>
      </c>
      <c r="L37" s="49">
        <f t="shared" si="10"/>
        <v>4096531</v>
      </c>
      <c r="M37" s="49">
        <f t="shared" si="10"/>
        <v>4096531</v>
      </c>
      <c r="N37" s="49">
        <f t="shared" si="10"/>
        <v>4099530</v>
      </c>
      <c r="O37" s="85">
        <f>SUM(O11+O12+O29+O31+O36)</f>
        <v>49161371</v>
      </c>
      <c r="P37" s="69"/>
      <c r="Q37" s="77"/>
      <c r="R37" s="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</row>
    <row r="38" spans="1:18" ht="12.75" customHeight="1">
      <c r="A38" s="16" t="s">
        <v>74</v>
      </c>
      <c r="B38" s="8" t="s">
        <v>75</v>
      </c>
      <c r="C38" s="3">
        <v>680274</v>
      </c>
      <c r="D38" s="3">
        <v>680274</v>
      </c>
      <c r="E38" s="3">
        <v>680274</v>
      </c>
      <c r="F38" s="3">
        <v>680274</v>
      </c>
      <c r="G38" s="3">
        <v>680274</v>
      </c>
      <c r="H38" s="3">
        <v>680274</v>
      </c>
      <c r="I38" s="3">
        <v>680274</v>
      </c>
      <c r="J38" s="3">
        <v>680274</v>
      </c>
      <c r="K38" s="3">
        <v>680274</v>
      </c>
      <c r="L38" s="3">
        <v>680274</v>
      </c>
      <c r="M38" s="3">
        <v>680274</v>
      </c>
      <c r="N38" s="3">
        <v>680269</v>
      </c>
      <c r="O38" s="83">
        <v>8163283</v>
      </c>
      <c r="P38" s="69"/>
      <c r="Q38" s="71"/>
      <c r="R38" s="2"/>
    </row>
    <row r="39" spans="1:18" ht="12" customHeight="1">
      <c r="A39" s="16" t="s">
        <v>92</v>
      </c>
      <c r="B39" s="8" t="s">
        <v>76</v>
      </c>
      <c r="C39" s="3">
        <v>25000</v>
      </c>
      <c r="D39" s="3">
        <v>25000</v>
      </c>
      <c r="E39" s="3">
        <v>25000</v>
      </c>
      <c r="F39" s="3">
        <v>25000</v>
      </c>
      <c r="G39" s="3">
        <v>25000</v>
      </c>
      <c r="H39" s="3">
        <v>25000</v>
      </c>
      <c r="I39" s="3">
        <v>25000</v>
      </c>
      <c r="J39" s="3">
        <v>25000</v>
      </c>
      <c r="K39" s="3">
        <v>25000</v>
      </c>
      <c r="L39" s="3">
        <v>25000</v>
      </c>
      <c r="M39" s="3">
        <v>25000</v>
      </c>
      <c r="N39" s="3">
        <v>25000</v>
      </c>
      <c r="O39" s="83">
        <v>300000</v>
      </c>
      <c r="P39" s="69"/>
      <c r="Q39" s="71"/>
      <c r="R39" s="2"/>
    </row>
    <row r="40" spans="1:18" ht="11.25" customHeight="1">
      <c r="A40" s="17" t="s">
        <v>77</v>
      </c>
      <c r="B40" s="8" t="s">
        <v>78</v>
      </c>
      <c r="C40" s="3">
        <v>184833</v>
      </c>
      <c r="D40" s="3">
        <v>184833</v>
      </c>
      <c r="E40" s="3">
        <v>184833</v>
      </c>
      <c r="F40" s="3">
        <v>184833</v>
      </c>
      <c r="G40" s="3">
        <v>184833</v>
      </c>
      <c r="H40" s="3">
        <v>184833</v>
      </c>
      <c r="I40" s="3">
        <v>184833</v>
      </c>
      <c r="J40" s="3">
        <v>184833</v>
      </c>
      <c r="K40" s="3">
        <v>184833</v>
      </c>
      <c r="L40" s="3">
        <v>184833</v>
      </c>
      <c r="M40" s="3">
        <v>184833</v>
      </c>
      <c r="N40" s="3">
        <v>184830</v>
      </c>
      <c r="O40" s="83">
        <v>2217993</v>
      </c>
      <c r="P40" s="69"/>
      <c r="Q40" s="71"/>
      <c r="R40" s="2"/>
    </row>
    <row r="41" spans="1:256" ht="15">
      <c r="A41" s="50" t="s">
        <v>79</v>
      </c>
      <c r="B41" s="9" t="s">
        <v>80</v>
      </c>
      <c r="C41" s="45">
        <f>SUM(C38:C40)</f>
        <v>890107</v>
      </c>
      <c r="D41" s="45">
        <f aca="true" t="shared" si="11" ref="D41:N41">SUM(D38:D40)</f>
        <v>890107</v>
      </c>
      <c r="E41" s="45">
        <f t="shared" si="11"/>
        <v>890107</v>
      </c>
      <c r="F41" s="45">
        <f t="shared" si="11"/>
        <v>890107</v>
      </c>
      <c r="G41" s="45">
        <f t="shared" si="11"/>
        <v>890107</v>
      </c>
      <c r="H41" s="45">
        <f t="shared" si="11"/>
        <v>890107</v>
      </c>
      <c r="I41" s="45">
        <f t="shared" si="11"/>
        <v>890107</v>
      </c>
      <c r="J41" s="45">
        <f t="shared" si="11"/>
        <v>890107</v>
      </c>
      <c r="K41" s="45">
        <f t="shared" si="11"/>
        <v>890107</v>
      </c>
      <c r="L41" s="45">
        <f t="shared" si="11"/>
        <v>890107</v>
      </c>
      <c r="M41" s="45">
        <f t="shared" si="11"/>
        <v>890107</v>
      </c>
      <c r="N41" s="45">
        <f t="shared" si="11"/>
        <v>890099</v>
      </c>
      <c r="O41" s="84">
        <f>SUM(O38:O40)</f>
        <v>10681276</v>
      </c>
      <c r="P41" s="69"/>
      <c r="Q41" s="74"/>
      <c r="R41" s="2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</row>
    <row r="42" spans="1:18" ht="15">
      <c r="A42" s="12" t="s">
        <v>81</v>
      </c>
      <c r="B42" s="8" t="s">
        <v>82</v>
      </c>
      <c r="C42" s="3">
        <v>3551485</v>
      </c>
      <c r="D42" s="3">
        <v>3551485</v>
      </c>
      <c r="E42" s="3">
        <v>3551485</v>
      </c>
      <c r="F42" s="3">
        <v>3551485</v>
      </c>
      <c r="G42" s="3">
        <v>3551485</v>
      </c>
      <c r="H42" s="3">
        <v>3551485</v>
      </c>
      <c r="I42" s="3">
        <v>3551485</v>
      </c>
      <c r="J42" s="3">
        <v>3551485</v>
      </c>
      <c r="K42" s="3">
        <v>3551485</v>
      </c>
      <c r="L42" s="3">
        <v>3551485</v>
      </c>
      <c r="M42" s="3">
        <v>3551485</v>
      </c>
      <c r="N42" s="3">
        <v>3551487</v>
      </c>
      <c r="O42" s="83">
        <v>42617822</v>
      </c>
      <c r="P42" s="69"/>
      <c r="Q42" s="71"/>
      <c r="R42" s="2"/>
    </row>
    <row r="43" spans="1:18" ht="15">
      <c r="A43" s="12" t="s">
        <v>183</v>
      </c>
      <c r="B43" s="8" t="s">
        <v>83</v>
      </c>
      <c r="C43" s="3">
        <v>956435</v>
      </c>
      <c r="D43" s="3">
        <v>956435</v>
      </c>
      <c r="E43" s="3">
        <v>956435</v>
      </c>
      <c r="F43" s="3">
        <v>956435</v>
      </c>
      <c r="G43" s="3">
        <v>956435</v>
      </c>
      <c r="H43" s="3">
        <v>956435</v>
      </c>
      <c r="I43" s="3">
        <v>956435</v>
      </c>
      <c r="J43" s="3">
        <v>956435</v>
      </c>
      <c r="K43" s="3">
        <v>956435</v>
      </c>
      <c r="L43" s="3">
        <v>956435</v>
      </c>
      <c r="M43" s="3">
        <v>956435</v>
      </c>
      <c r="N43" s="3">
        <v>956439</v>
      </c>
      <c r="O43" s="83">
        <v>11477224</v>
      </c>
      <c r="P43" s="69"/>
      <c r="Q43" s="71"/>
      <c r="R43" s="2"/>
    </row>
    <row r="44" spans="1:256" ht="15">
      <c r="A44" s="46" t="s">
        <v>84</v>
      </c>
      <c r="B44" s="9" t="s">
        <v>85</v>
      </c>
      <c r="C44" s="45">
        <f>SUM(C42:C43)</f>
        <v>4507920</v>
      </c>
      <c r="D44" s="45">
        <f aca="true" t="shared" si="12" ref="D44:N44">SUM(D42:D43)</f>
        <v>4507920</v>
      </c>
      <c r="E44" s="45">
        <f t="shared" si="12"/>
        <v>4507920</v>
      </c>
      <c r="F44" s="45">
        <f t="shared" si="12"/>
        <v>4507920</v>
      </c>
      <c r="G44" s="45">
        <f t="shared" si="12"/>
        <v>4507920</v>
      </c>
      <c r="H44" s="45">
        <f t="shared" si="12"/>
        <v>4507920</v>
      </c>
      <c r="I44" s="45">
        <f t="shared" si="12"/>
        <v>4507920</v>
      </c>
      <c r="J44" s="45">
        <f t="shared" si="12"/>
        <v>4507920</v>
      </c>
      <c r="K44" s="45">
        <f t="shared" si="12"/>
        <v>4507920</v>
      </c>
      <c r="L44" s="45">
        <f t="shared" si="12"/>
        <v>4507920</v>
      </c>
      <c r="M44" s="45">
        <f t="shared" si="12"/>
        <v>4507920</v>
      </c>
      <c r="N44" s="45">
        <f t="shared" si="12"/>
        <v>4507926</v>
      </c>
      <c r="O44" s="84">
        <f>SUM(O42:O43)</f>
        <v>54095046</v>
      </c>
      <c r="P44" s="69"/>
      <c r="Q44" s="74"/>
      <c r="R44" s="2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</row>
    <row r="45" spans="1:256" ht="15">
      <c r="A45" s="46" t="s">
        <v>184</v>
      </c>
      <c r="B45" s="9" t="s">
        <v>122</v>
      </c>
      <c r="C45" s="45">
        <v>50000</v>
      </c>
      <c r="D45" s="45">
        <v>50000</v>
      </c>
      <c r="E45" s="45">
        <v>50000</v>
      </c>
      <c r="F45" s="45">
        <v>50000</v>
      </c>
      <c r="G45" s="45">
        <v>50000</v>
      </c>
      <c r="H45" s="45">
        <v>50000</v>
      </c>
      <c r="I45" s="45">
        <v>50000</v>
      </c>
      <c r="J45" s="45">
        <v>50000</v>
      </c>
      <c r="K45" s="45">
        <v>50000</v>
      </c>
      <c r="L45" s="45">
        <v>50000</v>
      </c>
      <c r="M45" s="45">
        <v>50000</v>
      </c>
      <c r="N45" s="45">
        <v>50000</v>
      </c>
      <c r="O45" s="83">
        <v>600000</v>
      </c>
      <c r="P45" s="69"/>
      <c r="Q45" s="75"/>
      <c r="R45" s="2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</row>
    <row r="46" spans="1:256" ht="15">
      <c r="A46" s="47" t="s">
        <v>86</v>
      </c>
      <c r="B46" s="48"/>
      <c r="C46" s="49">
        <f>SUM(C41+C44+C45)</f>
        <v>5448027</v>
      </c>
      <c r="D46" s="49">
        <f aca="true" t="shared" si="13" ref="D46:N46">SUM(D41+D44+D45)</f>
        <v>5448027</v>
      </c>
      <c r="E46" s="49">
        <f t="shared" si="13"/>
        <v>5448027</v>
      </c>
      <c r="F46" s="49">
        <f t="shared" si="13"/>
        <v>5448027</v>
      </c>
      <c r="G46" s="49">
        <f t="shared" si="13"/>
        <v>5448027</v>
      </c>
      <c r="H46" s="49">
        <f t="shared" si="13"/>
        <v>5448027</v>
      </c>
      <c r="I46" s="49">
        <f t="shared" si="13"/>
        <v>5448027</v>
      </c>
      <c r="J46" s="49">
        <f t="shared" si="13"/>
        <v>5448027</v>
      </c>
      <c r="K46" s="49">
        <f t="shared" si="13"/>
        <v>5448027</v>
      </c>
      <c r="L46" s="49">
        <f t="shared" si="13"/>
        <v>5448027</v>
      </c>
      <c r="M46" s="49">
        <f t="shared" si="13"/>
        <v>5448027</v>
      </c>
      <c r="N46" s="49">
        <f t="shared" si="13"/>
        <v>5448025</v>
      </c>
      <c r="O46" s="85">
        <f>SUM(O45,O44,O41)</f>
        <v>65376322</v>
      </c>
      <c r="P46" s="76"/>
      <c r="Q46" s="74"/>
      <c r="R46" s="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  <c r="IV46" s="32"/>
    </row>
    <row r="47" spans="1:256" ht="12.75" customHeight="1">
      <c r="A47" s="51" t="s">
        <v>87</v>
      </c>
      <c r="B47" s="52" t="s">
        <v>88</v>
      </c>
      <c r="C47" s="53">
        <f>SUM(C37+C46)</f>
        <v>9544558</v>
      </c>
      <c r="D47" s="53">
        <f aca="true" t="shared" si="14" ref="D47:O47">SUM(D37+D46)</f>
        <v>9544558</v>
      </c>
      <c r="E47" s="53">
        <f t="shared" si="14"/>
        <v>9544558</v>
      </c>
      <c r="F47" s="53">
        <f t="shared" si="14"/>
        <v>9544558</v>
      </c>
      <c r="G47" s="53">
        <f t="shared" si="14"/>
        <v>9544558</v>
      </c>
      <c r="H47" s="53">
        <f t="shared" si="14"/>
        <v>9544558</v>
      </c>
      <c r="I47" s="53">
        <f t="shared" si="14"/>
        <v>9544558</v>
      </c>
      <c r="J47" s="53">
        <f t="shared" si="14"/>
        <v>9544558</v>
      </c>
      <c r="K47" s="53">
        <f t="shared" si="14"/>
        <v>9544558</v>
      </c>
      <c r="L47" s="53">
        <f t="shared" si="14"/>
        <v>9544558</v>
      </c>
      <c r="M47" s="53">
        <f t="shared" si="14"/>
        <v>9544558</v>
      </c>
      <c r="N47" s="53">
        <f t="shared" si="14"/>
        <v>9547555</v>
      </c>
      <c r="O47" s="53">
        <f t="shared" si="14"/>
        <v>114537693</v>
      </c>
      <c r="P47" s="69"/>
      <c r="Q47" s="77"/>
      <c r="R47" s="2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</row>
    <row r="48" spans="1:256" ht="15.75">
      <c r="A48" s="54" t="s">
        <v>185</v>
      </c>
      <c r="B48" s="55" t="s">
        <v>89</v>
      </c>
      <c r="C48" s="56">
        <v>83290</v>
      </c>
      <c r="D48" s="56">
        <v>83290</v>
      </c>
      <c r="E48" s="56">
        <v>83290</v>
      </c>
      <c r="F48" s="56">
        <v>83290</v>
      </c>
      <c r="G48" s="56">
        <v>83290</v>
      </c>
      <c r="H48" s="56">
        <v>83290</v>
      </c>
      <c r="I48" s="56">
        <v>83290</v>
      </c>
      <c r="J48" s="56">
        <v>83290</v>
      </c>
      <c r="K48" s="56">
        <v>83290</v>
      </c>
      <c r="L48" s="56">
        <v>83290</v>
      </c>
      <c r="M48" s="56">
        <v>83290</v>
      </c>
      <c r="N48" s="56">
        <v>83288</v>
      </c>
      <c r="O48" s="83">
        <v>999478</v>
      </c>
      <c r="P48" s="78"/>
      <c r="Q48" s="79"/>
      <c r="R48" s="2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</row>
    <row r="49" spans="1:256" ht="13.5" customHeight="1">
      <c r="A49" s="57" t="s">
        <v>90</v>
      </c>
      <c r="B49" s="58" t="s">
        <v>91</v>
      </c>
      <c r="C49" s="53">
        <f>SUM(C48)</f>
        <v>83290</v>
      </c>
      <c r="D49" s="53">
        <f>SUM(D48)</f>
        <v>83290</v>
      </c>
      <c r="E49" s="53">
        <f aca="true" t="shared" si="15" ref="E49:N49">SUM(E48)</f>
        <v>83290</v>
      </c>
      <c r="F49" s="53">
        <f t="shared" si="15"/>
        <v>83290</v>
      </c>
      <c r="G49" s="53">
        <f t="shared" si="15"/>
        <v>83290</v>
      </c>
      <c r="H49" s="53">
        <f t="shared" si="15"/>
        <v>83290</v>
      </c>
      <c r="I49" s="53">
        <f t="shared" si="15"/>
        <v>83290</v>
      </c>
      <c r="J49" s="53">
        <f t="shared" si="15"/>
        <v>83290</v>
      </c>
      <c r="K49" s="53">
        <f t="shared" si="15"/>
        <v>83290</v>
      </c>
      <c r="L49" s="53">
        <f t="shared" si="15"/>
        <v>83290</v>
      </c>
      <c r="M49" s="53">
        <f t="shared" si="15"/>
        <v>83290</v>
      </c>
      <c r="N49" s="53">
        <f t="shared" si="15"/>
        <v>83288</v>
      </c>
      <c r="O49" s="83">
        <v>999478</v>
      </c>
      <c r="P49" s="69"/>
      <c r="Q49" s="80"/>
      <c r="R49" s="2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</row>
    <row r="50" spans="1:256" ht="13.5" customHeight="1">
      <c r="A50" s="59" t="s">
        <v>10</v>
      </c>
      <c r="B50" s="59"/>
      <c r="C50" s="53">
        <f>SUM(C47+C49)</f>
        <v>9627848</v>
      </c>
      <c r="D50" s="53">
        <f aca="true" t="shared" si="16" ref="D50:N50">SUM(D47+D49)</f>
        <v>9627848</v>
      </c>
      <c r="E50" s="53">
        <f t="shared" si="16"/>
        <v>9627848</v>
      </c>
      <c r="F50" s="53">
        <f t="shared" si="16"/>
        <v>9627848</v>
      </c>
      <c r="G50" s="53">
        <f t="shared" si="16"/>
        <v>9627848</v>
      </c>
      <c r="H50" s="53">
        <f t="shared" si="16"/>
        <v>9627848</v>
      </c>
      <c r="I50" s="53">
        <f t="shared" si="16"/>
        <v>9627848</v>
      </c>
      <c r="J50" s="53">
        <f t="shared" si="16"/>
        <v>9627848</v>
      </c>
      <c r="K50" s="53">
        <f t="shared" si="16"/>
        <v>9627848</v>
      </c>
      <c r="L50" s="53">
        <f t="shared" si="16"/>
        <v>9627848</v>
      </c>
      <c r="M50" s="53">
        <f t="shared" si="16"/>
        <v>9627848</v>
      </c>
      <c r="N50" s="53">
        <f t="shared" si="16"/>
        <v>9630843</v>
      </c>
      <c r="O50" s="86">
        <f>SUM(O37+O46+O49)</f>
        <v>115537171</v>
      </c>
      <c r="P50" s="69"/>
      <c r="Q50" s="81"/>
      <c r="R50" s="2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  <c r="IV50" s="33"/>
    </row>
    <row r="51" spans="1:256" ht="15.75">
      <c r="A51" s="35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7"/>
      <c r="P51" s="87"/>
      <c r="Q51" s="82"/>
      <c r="R51" s="2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</row>
    <row r="52" spans="1:256" ht="15">
      <c r="A52" s="35"/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7"/>
      <c r="P52" s="26"/>
      <c r="Q52" s="30"/>
      <c r="R52" s="2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  <c r="IU52" s="33"/>
      <c r="IV52" s="33"/>
    </row>
    <row r="53" spans="1:256" ht="15">
      <c r="A53" s="35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7"/>
      <c r="P53" s="26"/>
      <c r="Q53" s="30"/>
      <c r="R53" s="2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  <c r="IU53" s="33"/>
      <c r="IV53" s="33"/>
    </row>
    <row r="54" spans="1:256" ht="15">
      <c r="A54" s="35"/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7"/>
      <c r="P54" s="26"/>
      <c r="Q54" s="30"/>
      <c r="R54" s="2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  <c r="IU54" s="33"/>
      <c r="IV54" s="33"/>
    </row>
    <row r="55" spans="1:256" ht="15">
      <c r="A55" s="35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7"/>
      <c r="P55" s="26"/>
      <c r="Q55" s="30"/>
      <c r="R55" s="2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  <c r="IT55" s="33"/>
      <c r="IU55" s="33"/>
      <c r="IV55" s="33"/>
    </row>
    <row r="56" spans="1:18" ht="28.5">
      <c r="A56" s="22" t="s">
        <v>17</v>
      </c>
      <c r="B56" s="23" t="s">
        <v>186</v>
      </c>
      <c r="C56" s="24" t="s">
        <v>162</v>
      </c>
      <c r="D56" s="24" t="s">
        <v>163</v>
      </c>
      <c r="E56" s="24" t="s">
        <v>164</v>
      </c>
      <c r="F56" s="24" t="s">
        <v>165</v>
      </c>
      <c r="G56" s="24" t="s">
        <v>166</v>
      </c>
      <c r="H56" s="24" t="s">
        <v>167</v>
      </c>
      <c r="I56" s="24" t="s">
        <v>168</v>
      </c>
      <c r="J56" s="24" t="s">
        <v>169</v>
      </c>
      <c r="K56" s="24" t="s">
        <v>170</v>
      </c>
      <c r="L56" s="24" t="s">
        <v>171</v>
      </c>
      <c r="M56" s="24" t="s">
        <v>172</v>
      </c>
      <c r="N56" s="24" t="s">
        <v>173</v>
      </c>
      <c r="O56" s="25" t="s">
        <v>174</v>
      </c>
      <c r="P56" s="26"/>
      <c r="Q56" s="27"/>
      <c r="R56" s="2"/>
    </row>
    <row r="57" spans="1:18" ht="15">
      <c r="A57" s="7" t="s">
        <v>102</v>
      </c>
      <c r="B57" s="17" t="s">
        <v>103</v>
      </c>
      <c r="C57" s="3">
        <v>1256004</v>
      </c>
      <c r="D57" s="3">
        <v>1256004</v>
      </c>
      <c r="E57" s="3">
        <v>1256004</v>
      </c>
      <c r="F57" s="3">
        <v>1256004</v>
      </c>
      <c r="G57" s="3">
        <v>1256004</v>
      </c>
      <c r="H57" s="3">
        <v>1256004</v>
      </c>
      <c r="I57" s="3">
        <v>1256004</v>
      </c>
      <c r="J57" s="3">
        <v>1256004</v>
      </c>
      <c r="K57" s="3">
        <v>1256004</v>
      </c>
      <c r="L57" s="3">
        <v>1256004</v>
      </c>
      <c r="M57" s="3">
        <v>1256004</v>
      </c>
      <c r="N57" s="3">
        <v>1255999</v>
      </c>
      <c r="O57" s="88">
        <v>15072043</v>
      </c>
      <c r="P57" s="97"/>
      <c r="Q57" s="21"/>
      <c r="R57" s="2"/>
    </row>
    <row r="58" spans="1:18" ht="20.25" customHeight="1">
      <c r="A58" s="10" t="s">
        <v>187</v>
      </c>
      <c r="B58" s="17" t="s">
        <v>104</v>
      </c>
      <c r="C58" s="3">
        <v>670473</v>
      </c>
      <c r="D58" s="3">
        <v>670473</v>
      </c>
      <c r="E58" s="3">
        <v>670473</v>
      </c>
      <c r="F58" s="3">
        <v>670473</v>
      </c>
      <c r="G58" s="3">
        <v>670473</v>
      </c>
      <c r="H58" s="3">
        <v>670473</v>
      </c>
      <c r="I58" s="3">
        <v>670473</v>
      </c>
      <c r="J58" s="3">
        <v>670473</v>
      </c>
      <c r="K58" s="3">
        <v>670473</v>
      </c>
      <c r="L58" s="3">
        <v>670473</v>
      </c>
      <c r="M58" s="3">
        <v>670473</v>
      </c>
      <c r="N58" s="3">
        <v>670468</v>
      </c>
      <c r="O58" s="88">
        <v>8045671</v>
      </c>
      <c r="P58" s="97"/>
      <c r="Q58" s="21"/>
      <c r="R58" s="2"/>
    </row>
    <row r="59" spans="1:18" ht="15">
      <c r="A59" s="10" t="s">
        <v>105</v>
      </c>
      <c r="B59" s="17" t="s">
        <v>106</v>
      </c>
      <c r="C59" s="3">
        <v>189167</v>
      </c>
      <c r="D59" s="3">
        <v>189167</v>
      </c>
      <c r="E59" s="3">
        <v>189167</v>
      </c>
      <c r="F59" s="3">
        <v>189167</v>
      </c>
      <c r="G59" s="3">
        <v>189167</v>
      </c>
      <c r="H59" s="3">
        <v>189167</v>
      </c>
      <c r="I59" s="3">
        <v>189167</v>
      </c>
      <c r="J59" s="3">
        <v>189167</v>
      </c>
      <c r="K59" s="3">
        <v>189167</v>
      </c>
      <c r="L59" s="3">
        <v>189167</v>
      </c>
      <c r="M59" s="3">
        <v>189167</v>
      </c>
      <c r="N59" s="3">
        <v>189163</v>
      </c>
      <c r="O59" s="88">
        <v>2270000</v>
      </c>
      <c r="P59" s="97"/>
      <c r="Q59" s="21"/>
      <c r="R59" s="2"/>
    </row>
    <row r="60" spans="1:18" ht="15">
      <c r="A60" s="10" t="s">
        <v>188</v>
      </c>
      <c r="B60" s="17" t="s">
        <v>156</v>
      </c>
      <c r="C60" s="3">
        <v>87670</v>
      </c>
      <c r="D60" s="3">
        <v>87670</v>
      </c>
      <c r="E60" s="3">
        <v>87670</v>
      </c>
      <c r="F60" s="3">
        <v>87670</v>
      </c>
      <c r="G60" s="3">
        <v>87670</v>
      </c>
      <c r="H60" s="3">
        <v>87670</v>
      </c>
      <c r="I60" s="3">
        <v>87670</v>
      </c>
      <c r="J60" s="3">
        <v>87670</v>
      </c>
      <c r="K60" s="3">
        <v>87670</v>
      </c>
      <c r="L60" s="3">
        <v>87670</v>
      </c>
      <c r="M60" s="3">
        <v>87670</v>
      </c>
      <c r="N60" s="3">
        <v>87670</v>
      </c>
      <c r="O60" s="88">
        <v>1052040</v>
      </c>
      <c r="P60" s="97"/>
      <c r="Q60" s="21"/>
      <c r="R60" s="2"/>
    </row>
    <row r="61" spans="1:18" ht="15">
      <c r="A61" s="10" t="s">
        <v>189</v>
      </c>
      <c r="B61" s="17" t="s">
        <v>158</v>
      </c>
      <c r="C61" s="3">
        <v>10893</v>
      </c>
      <c r="D61" s="3">
        <v>10893</v>
      </c>
      <c r="E61" s="3">
        <v>10893</v>
      </c>
      <c r="F61" s="3">
        <v>10893</v>
      </c>
      <c r="G61" s="3">
        <v>10893</v>
      </c>
      <c r="H61" s="3">
        <v>10893</v>
      </c>
      <c r="I61" s="3">
        <v>10893</v>
      </c>
      <c r="J61" s="3">
        <v>10893</v>
      </c>
      <c r="K61" s="3">
        <v>10893</v>
      </c>
      <c r="L61" s="3">
        <v>10893</v>
      </c>
      <c r="M61" s="3">
        <v>10893</v>
      </c>
      <c r="N61" s="3">
        <v>10897</v>
      </c>
      <c r="O61" s="88">
        <v>130720</v>
      </c>
      <c r="P61" s="97"/>
      <c r="Q61" s="21"/>
      <c r="R61" s="2"/>
    </row>
    <row r="62" spans="1:18" ht="15">
      <c r="A62" s="10" t="s">
        <v>220</v>
      </c>
      <c r="B62" s="17" t="s">
        <v>210</v>
      </c>
      <c r="C62" s="3">
        <v>84083</v>
      </c>
      <c r="D62" s="3">
        <v>84083</v>
      </c>
      <c r="E62" s="3">
        <v>84083</v>
      </c>
      <c r="F62" s="3">
        <v>84083</v>
      </c>
      <c r="G62" s="3">
        <v>84083</v>
      </c>
      <c r="H62" s="3">
        <v>84083</v>
      </c>
      <c r="I62" s="3">
        <v>84083</v>
      </c>
      <c r="J62" s="3">
        <v>84083</v>
      </c>
      <c r="K62" s="3">
        <v>84083</v>
      </c>
      <c r="L62" s="3">
        <v>84083</v>
      </c>
      <c r="M62" s="3">
        <v>84083</v>
      </c>
      <c r="N62" s="3">
        <v>84087</v>
      </c>
      <c r="O62" s="88">
        <v>1009000</v>
      </c>
      <c r="P62" s="97"/>
      <c r="Q62" s="21"/>
      <c r="R62" s="2"/>
    </row>
    <row r="63" spans="1:256" ht="15">
      <c r="A63" s="11" t="s">
        <v>190</v>
      </c>
      <c r="B63" s="50" t="s">
        <v>125</v>
      </c>
      <c r="C63" s="45">
        <f>SUM(C57:C62)</f>
        <v>2298290</v>
      </c>
      <c r="D63" s="45">
        <f aca="true" t="shared" si="17" ref="D63:N63">SUM(D57:D62)</f>
        <v>2298290</v>
      </c>
      <c r="E63" s="45">
        <f t="shared" si="17"/>
        <v>2298290</v>
      </c>
      <c r="F63" s="45">
        <f t="shared" si="17"/>
        <v>2298290</v>
      </c>
      <c r="G63" s="45">
        <f t="shared" si="17"/>
        <v>2298290</v>
      </c>
      <c r="H63" s="45">
        <f t="shared" si="17"/>
        <v>2298290</v>
      </c>
      <c r="I63" s="45">
        <f t="shared" si="17"/>
        <v>2298290</v>
      </c>
      <c r="J63" s="45">
        <f t="shared" si="17"/>
        <v>2298290</v>
      </c>
      <c r="K63" s="45">
        <f t="shared" si="17"/>
        <v>2298290</v>
      </c>
      <c r="L63" s="45">
        <f t="shared" si="17"/>
        <v>2298290</v>
      </c>
      <c r="M63" s="45">
        <f t="shared" si="17"/>
        <v>2298290</v>
      </c>
      <c r="N63" s="45">
        <f t="shared" si="17"/>
        <v>2298284</v>
      </c>
      <c r="O63" s="89">
        <f>SUM(O57:O62)</f>
        <v>27579474</v>
      </c>
      <c r="P63" s="98"/>
      <c r="Q63" s="21"/>
      <c r="R63" s="2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  <c r="IV63" s="31"/>
    </row>
    <row r="64" spans="1:256" ht="15">
      <c r="A64" s="11" t="s">
        <v>221</v>
      </c>
      <c r="B64" s="50" t="s">
        <v>212</v>
      </c>
      <c r="C64" s="45">
        <v>1331621</v>
      </c>
      <c r="D64" s="45">
        <v>1331621</v>
      </c>
      <c r="E64" s="45">
        <v>1331621</v>
      </c>
      <c r="F64" s="45">
        <v>1331621</v>
      </c>
      <c r="G64" s="45">
        <v>1331621</v>
      </c>
      <c r="H64" s="45">
        <v>1331621</v>
      </c>
      <c r="I64" s="45">
        <v>1331621</v>
      </c>
      <c r="J64" s="45">
        <v>1331621</v>
      </c>
      <c r="K64" s="45">
        <v>1331621</v>
      </c>
      <c r="L64" s="45">
        <v>1331621</v>
      </c>
      <c r="M64" s="45">
        <v>1331621</v>
      </c>
      <c r="N64" s="45">
        <v>1331619</v>
      </c>
      <c r="O64" s="90">
        <v>15979450</v>
      </c>
      <c r="P64" s="99"/>
      <c r="Q64" s="21"/>
      <c r="R64" s="2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  <c r="IV64" s="31"/>
    </row>
    <row r="65" spans="1:18" ht="15">
      <c r="A65" s="10" t="s">
        <v>97</v>
      </c>
      <c r="B65" s="17" t="s">
        <v>96</v>
      </c>
      <c r="C65" s="3">
        <v>98750</v>
      </c>
      <c r="D65" s="3">
        <v>98750</v>
      </c>
      <c r="E65" s="3">
        <v>98750</v>
      </c>
      <c r="F65" s="3">
        <v>98750</v>
      </c>
      <c r="G65" s="3">
        <v>98750</v>
      </c>
      <c r="H65" s="3">
        <v>98750</v>
      </c>
      <c r="I65" s="3">
        <v>98750</v>
      </c>
      <c r="J65" s="3">
        <v>98750</v>
      </c>
      <c r="K65" s="3">
        <v>98750</v>
      </c>
      <c r="L65" s="3">
        <v>98750</v>
      </c>
      <c r="M65" s="3">
        <v>98750</v>
      </c>
      <c r="N65" s="3">
        <v>98750</v>
      </c>
      <c r="O65" s="88">
        <v>1185000</v>
      </c>
      <c r="P65" s="97"/>
      <c r="Q65" s="21"/>
      <c r="R65" s="2"/>
    </row>
    <row r="66" spans="1:18" ht="15">
      <c r="A66" s="10" t="s">
        <v>191</v>
      </c>
      <c r="B66" s="17" t="s">
        <v>99</v>
      </c>
      <c r="C66" s="3">
        <v>100000</v>
      </c>
      <c r="D66" s="3">
        <v>100000</v>
      </c>
      <c r="E66" s="3">
        <v>100000</v>
      </c>
      <c r="F66" s="3">
        <v>100000</v>
      </c>
      <c r="G66" s="3">
        <v>100000</v>
      </c>
      <c r="H66" s="3">
        <v>100000</v>
      </c>
      <c r="I66" s="3">
        <v>100000</v>
      </c>
      <c r="J66" s="3">
        <v>100000</v>
      </c>
      <c r="K66" s="3">
        <v>100000</v>
      </c>
      <c r="L66" s="3">
        <v>100000</v>
      </c>
      <c r="M66" s="3">
        <v>100000</v>
      </c>
      <c r="N66" s="3">
        <v>100000</v>
      </c>
      <c r="O66" s="88">
        <v>1200000</v>
      </c>
      <c r="P66" s="97"/>
      <c r="Q66" s="21"/>
      <c r="R66" s="2"/>
    </row>
    <row r="67" spans="1:18" ht="15">
      <c r="A67" s="10" t="s">
        <v>261</v>
      </c>
      <c r="B67" s="17" t="s">
        <v>101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91">
        <f>SUM(C67:N67)</f>
        <v>0</v>
      </c>
      <c r="P67" s="97"/>
      <c r="Q67" s="87"/>
      <c r="R67" s="2"/>
    </row>
    <row r="68" spans="1:256" ht="15">
      <c r="A68" s="11" t="s">
        <v>107</v>
      </c>
      <c r="B68" s="50" t="s">
        <v>108</v>
      </c>
      <c r="C68" s="39">
        <f>SUM(C65:C67)</f>
        <v>198750</v>
      </c>
      <c r="D68" s="39">
        <f aca="true" t="shared" si="18" ref="D68:N68">SUM(D65:D67)</f>
        <v>198750</v>
      </c>
      <c r="E68" s="39">
        <f t="shared" si="18"/>
        <v>198750</v>
      </c>
      <c r="F68" s="39">
        <f t="shared" si="18"/>
        <v>198750</v>
      </c>
      <c r="G68" s="39">
        <f t="shared" si="18"/>
        <v>198750</v>
      </c>
      <c r="H68" s="39">
        <f t="shared" si="18"/>
        <v>198750</v>
      </c>
      <c r="I68" s="39">
        <f t="shared" si="18"/>
        <v>198750</v>
      </c>
      <c r="J68" s="39">
        <f t="shared" si="18"/>
        <v>198750</v>
      </c>
      <c r="K68" s="39">
        <f t="shared" si="18"/>
        <v>198750</v>
      </c>
      <c r="L68" s="39">
        <f t="shared" si="18"/>
        <v>198750</v>
      </c>
      <c r="M68" s="39">
        <f t="shared" si="18"/>
        <v>198750</v>
      </c>
      <c r="N68" s="39">
        <f t="shared" si="18"/>
        <v>198750</v>
      </c>
      <c r="O68" s="92">
        <f>(O65+O66+O67)</f>
        <v>2385000</v>
      </c>
      <c r="P68" s="98"/>
      <c r="Q68" s="94"/>
      <c r="R68" s="2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  <c r="IV68" s="31"/>
    </row>
    <row r="69" spans="1:18" ht="15">
      <c r="A69" s="12" t="s">
        <v>109</v>
      </c>
      <c r="B69" s="17" t="s">
        <v>110</v>
      </c>
      <c r="C69" s="3">
        <v>490373</v>
      </c>
      <c r="D69" s="3">
        <v>490373</v>
      </c>
      <c r="E69" s="3">
        <v>490373</v>
      </c>
      <c r="F69" s="3">
        <v>490373</v>
      </c>
      <c r="G69" s="3">
        <v>490373</v>
      </c>
      <c r="H69" s="3">
        <v>490373</v>
      </c>
      <c r="I69" s="3">
        <v>490373</v>
      </c>
      <c r="J69" s="3">
        <v>490373</v>
      </c>
      <c r="K69" s="3">
        <v>490373</v>
      </c>
      <c r="L69" s="3">
        <v>490373</v>
      </c>
      <c r="M69" s="3">
        <v>490373</v>
      </c>
      <c r="N69" s="3">
        <v>490372</v>
      </c>
      <c r="O69" s="62">
        <v>5884475</v>
      </c>
      <c r="P69" s="97"/>
      <c r="Q69" s="21"/>
      <c r="R69" s="2"/>
    </row>
    <row r="70" spans="1:18" ht="15">
      <c r="A70" s="12" t="s">
        <v>192</v>
      </c>
      <c r="B70" s="17" t="s">
        <v>132</v>
      </c>
      <c r="C70" s="3">
        <v>12500</v>
      </c>
      <c r="D70" s="3">
        <v>12500</v>
      </c>
      <c r="E70" s="3">
        <v>12500</v>
      </c>
      <c r="F70" s="3">
        <v>12500</v>
      </c>
      <c r="G70" s="3">
        <v>12500</v>
      </c>
      <c r="H70" s="3">
        <v>12500</v>
      </c>
      <c r="I70" s="3">
        <v>12500</v>
      </c>
      <c r="J70" s="3">
        <v>12500</v>
      </c>
      <c r="K70" s="3">
        <v>12500</v>
      </c>
      <c r="L70" s="3">
        <v>12500</v>
      </c>
      <c r="M70" s="3">
        <v>12500</v>
      </c>
      <c r="N70" s="3">
        <v>12500</v>
      </c>
      <c r="O70" s="62">
        <v>150000</v>
      </c>
      <c r="P70" s="97"/>
      <c r="Q70" s="21"/>
      <c r="R70" s="2"/>
    </row>
    <row r="71" spans="1:18" ht="15">
      <c r="A71" s="12" t="s">
        <v>111</v>
      </c>
      <c r="B71" s="17" t="s">
        <v>112</v>
      </c>
      <c r="C71" s="3">
        <v>76181</v>
      </c>
      <c r="D71" s="3">
        <v>76181</v>
      </c>
      <c r="E71" s="3">
        <v>76181</v>
      </c>
      <c r="F71" s="3">
        <v>76181</v>
      </c>
      <c r="G71" s="3">
        <v>76181</v>
      </c>
      <c r="H71" s="3">
        <v>76181</v>
      </c>
      <c r="I71" s="3">
        <v>76181</v>
      </c>
      <c r="J71" s="3">
        <v>76181</v>
      </c>
      <c r="K71" s="3">
        <v>76181</v>
      </c>
      <c r="L71" s="3">
        <v>76181</v>
      </c>
      <c r="M71" s="3">
        <v>76181</v>
      </c>
      <c r="N71" s="3">
        <v>76182</v>
      </c>
      <c r="O71" s="62">
        <v>914173</v>
      </c>
      <c r="P71" s="97"/>
      <c r="Q71" s="21"/>
      <c r="R71" s="2"/>
    </row>
    <row r="72" spans="1:18" ht="15">
      <c r="A72" s="12" t="s">
        <v>113</v>
      </c>
      <c r="B72" s="17" t="s">
        <v>114</v>
      </c>
      <c r="C72" s="3">
        <v>187821</v>
      </c>
      <c r="D72" s="3">
        <v>187821</v>
      </c>
      <c r="E72" s="3">
        <v>187821</v>
      </c>
      <c r="F72" s="3">
        <v>187821</v>
      </c>
      <c r="G72" s="3">
        <v>187821</v>
      </c>
      <c r="H72" s="3">
        <v>187821</v>
      </c>
      <c r="I72" s="3">
        <v>187821</v>
      </c>
      <c r="J72" s="3">
        <v>187821</v>
      </c>
      <c r="K72" s="3">
        <v>187821</v>
      </c>
      <c r="L72" s="3">
        <v>187821</v>
      </c>
      <c r="M72" s="3">
        <v>187821</v>
      </c>
      <c r="N72" s="3">
        <v>187820</v>
      </c>
      <c r="O72" s="62">
        <v>2253851</v>
      </c>
      <c r="P72" s="97"/>
      <c r="Q72" s="21"/>
      <c r="R72" s="2"/>
    </row>
    <row r="73" spans="1:256" ht="15">
      <c r="A73" s="46" t="s">
        <v>115</v>
      </c>
      <c r="B73" s="50" t="s">
        <v>116</v>
      </c>
      <c r="C73" s="45">
        <f>SUM(C69:C72)</f>
        <v>766875</v>
      </c>
      <c r="D73" s="45">
        <f aca="true" t="shared" si="19" ref="D73:N73">SUM(D69:D72)</f>
        <v>766875</v>
      </c>
      <c r="E73" s="45">
        <f t="shared" si="19"/>
        <v>766875</v>
      </c>
      <c r="F73" s="45">
        <f t="shared" si="19"/>
        <v>766875</v>
      </c>
      <c r="G73" s="45">
        <f t="shared" si="19"/>
        <v>766875</v>
      </c>
      <c r="H73" s="45">
        <f t="shared" si="19"/>
        <v>766875</v>
      </c>
      <c r="I73" s="45">
        <f t="shared" si="19"/>
        <v>766875</v>
      </c>
      <c r="J73" s="45">
        <f t="shared" si="19"/>
        <v>766875</v>
      </c>
      <c r="K73" s="45">
        <f t="shared" si="19"/>
        <v>766875</v>
      </c>
      <c r="L73" s="45">
        <f t="shared" si="19"/>
        <v>766875</v>
      </c>
      <c r="M73" s="45">
        <f t="shared" si="19"/>
        <v>766875</v>
      </c>
      <c r="N73" s="45">
        <f t="shared" si="19"/>
        <v>766874</v>
      </c>
      <c r="O73" s="89">
        <f>SUM(O69:O72)</f>
        <v>9202499</v>
      </c>
      <c r="P73" s="97"/>
      <c r="Q73" s="87"/>
      <c r="R73" s="2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  <c r="IU73" s="31"/>
      <c r="IV73" s="31"/>
    </row>
    <row r="74" spans="1:256" ht="15">
      <c r="A74" s="46" t="s">
        <v>215</v>
      </c>
      <c r="B74" s="50" t="s">
        <v>216</v>
      </c>
      <c r="C74" s="45">
        <v>0</v>
      </c>
      <c r="D74" s="45">
        <v>0</v>
      </c>
      <c r="E74" s="45">
        <v>0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1574803</v>
      </c>
      <c r="L74" s="45">
        <v>0</v>
      </c>
      <c r="M74" s="45">
        <v>0</v>
      </c>
      <c r="N74" s="45">
        <v>0</v>
      </c>
      <c r="O74" s="89">
        <v>1574803</v>
      </c>
      <c r="P74" s="97"/>
      <c r="Q74" s="87"/>
      <c r="R74" s="2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  <c r="IP74" s="31"/>
      <c r="IQ74" s="31"/>
      <c r="IR74" s="31"/>
      <c r="IS74" s="31"/>
      <c r="IT74" s="31"/>
      <c r="IU74" s="31"/>
      <c r="IV74" s="31"/>
    </row>
    <row r="75" spans="1:256" ht="15">
      <c r="A75" s="46" t="s">
        <v>222</v>
      </c>
      <c r="B75" s="50" t="s">
        <v>223</v>
      </c>
      <c r="C75" s="45">
        <v>0</v>
      </c>
      <c r="D75" s="45">
        <v>0</v>
      </c>
      <c r="E75" s="45">
        <v>0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1000000</v>
      </c>
      <c r="N75" s="45">
        <v>0</v>
      </c>
      <c r="O75" s="89">
        <v>1000000</v>
      </c>
      <c r="P75" s="97"/>
      <c r="Q75" s="87"/>
      <c r="R75" s="2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/>
      <c r="HZ75" s="31"/>
      <c r="IA75" s="31"/>
      <c r="IB75" s="31"/>
      <c r="IC75" s="31"/>
      <c r="ID75" s="31"/>
      <c r="IE75" s="31"/>
      <c r="IF75" s="31"/>
      <c r="IG75" s="31"/>
      <c r="IH75" s="31"/>
      <c r="II75" s="31"/>
      <c r="IJ75" s="31"/>
      <c r="IK75" s="31"/>
      <c r="IL75" s="31"/>
      <c r="IM75" s="31"/>
      <c r="IN75" s="31"/>
      <c r="IO75" s="31"/>
      <c r="IP75" s="31"/>
      <c r="IQ75" s="31"/>
      <c r="IR75" s="31"/>
      <c r="IS75" s="31"/>
      <c r="IT75" s="31"/>
      <c r="IU75" s="31"/>
      <c r="IV75" s="31"/>
    </row>
    <row r="76" spans="1:256" ht="15">
      <c r="A76" s="60" t="s">
        <v>117</v>
      </c>
      <c r="B76" s="51" t="s">
        <v>118</v>
      </c>
      <c r="C76" s="53">
        <f>SUM(C73,C68,C63)</f>
        <v>3263915</v>
      </c>
      <c r="D76" s="53">
        <f aca="true" t="shared" si="20" ref="D76:N76">SUM(D73,D68,D63)</f>
        <v>3263915</v>
      </c>
      <c r="E76" s="53">
        <f t="shared" si="20"/>
        <v>3263915</v>
      </c>
      <c r="F76" s="53">
        <f t="shared" si="20"/>
        <v>3263915</v>
      </c>
      <c r="G76" s="53">
        <f t="shared" si="20"/>
        <v>3263915</v>
      </c>
      <c r="H76" s="53">
        <f t="shared" si="20"/>
        <v>3263915</v>
      </c>
      <c r="I76" s="53">
        <f t="shared" si="20"/>
        <v>3263915</v>
      </c>
      <c r="J76" s="53">
        <f t="shared" si="20"/>
        <v>3263915</v>
      </c>
      <c r="K76" s="53">
        <f t="shared" si="20"/>
        <v>3263915</v>
      </c>
      <c r="L76" s="53">
        <f t="shared" si="20"/>
        <v>3263915</v>
      </c>
      <c r="M76" s="53">
        <f t="shared" si="20"/>
        <v>3263915</v>
      </c>
      <c r="N76" s="53">
        <f t="shared" si="20"/>
        <v>3263908</v>
      </c>
      <c r="O76" s="93">
        <f>(O63+O64+O68+O73+O74+O75)</f>
        <v>57721226</v>
      </c>
      <c r="P76" s="98"/>
      <c r="Q76" s="94"/>
      <c r="R76" s="2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  <c r="IT76" s="33"/>
      <c r="IU76" s="33"/>
      <c r="IV76" s="33"/>
    </row>
    <row r="77" spans="1:256" ht="15">
      <c r="A77" s="61" t="s">
        <v>193</v>
      </c>
      <c r="B77" s="55" t="s">
        <v>119</v>
      </c>
      <c r="C77" s="56">
        <v>4817995</v>
      </c>
      <c r="D77" s="56">
        <v>4817995</v>
      </c>
      <c r="E77" s="56">
        <v>4817995</v>
      </c>
      <c r="F77" s="56">
        <v>4817995</v>
      </c>
      <c r="G77" s="56">
        <v>4817995</v>
      </c>
      <c r="H77" s="56">
        <v>4817995</v>
      </c>
      <c r="I77" s="56">
        <v>4817995</v>
      </c>
      <c r="J77" s="56">
        <v>4817995</v>
      </c>
      <c r="K77" s="56">
        <v>4817995</v>
      </c>
      <c r="L77" s="56">
        <v>4817995</v>
      </c>
      <c r="M77" s="56">
        <v>4817995</v>
      </c>
      <c r="N77" s="56">
        <v>4818000</v>
      </c>
      <c r="O77" s="88">
        <v>57815945</v>
      </c>
      <c r="P77" s="98"/>
      <c r="Q77" s="94"/>
      <c r="R77" s="2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  <c r="IU77" s="34"/>
      <c r="IV77" s="34"/>
    </row>
    <row r="78" spans="1:256" ht="15">
      <c r="A78" s="60" t="s">
        <v>194</v>
      </c>
      <c r="B78" s="58" t="s">
        <v>120</v>
      </c>
      <c r="C78" s="53">
        <f aca="true" t="shared" si="21" ref="C78:N78">SUM(C75)</f>
        <v>0</v>
      </c>
      <c r="D78" s="53">
        <f t="shared" si="21"/>
        <v>0</v>
      </c>
      <c r="E78" s="53">
        <f t="shared" si="21"/>
        <v>0</v>
      </c>
      <c r="F78" s="53">
        <f t="shared" si="21"/>
        <v>0</v>
      </c>
      <c r="G78" s="53">
        <f t="shared" si="21"/>
        <v>0</v>
      </c>
      <c r="H78" s="53">
        <f t="shared" si="21"/>
        <v>0</v>
      </c>
      <c r="I78" s="53">
        <f t="shared" si="21"/>
        <v>0</v>
      </c>
      <c r="J78" s="53">
        <f t="shared" si="21"/>
        <v>0</v>
      </c>
      <c r="K78" s="53">
        <f t="shared" si="21"/>
        <v>0</v>
      </c>
      <c r="L78" s="53">
        <f t="shared" si="21"/>
        <v>0</v>
      </c>
      <c r="M78" s="53">
        <f t="shared" si="21"/>
        <v>1000000</v>
      </c>
      <c r="N78" s="53">
        <f t="shared" si="21"/>
        <v>0</v>
      </c>
      <c r="O78" s="93">
        <f>SUM(O77)</f>
        <v>57815945</v>
      </c>
      <c r="P78" s="98"/>
      <c r="Q78" s="21"/>
      <c r="R78" s="2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  <c r="IJ78" s="33"/>
      <c r="IK78" s="33"/>
      <c r="IL78" s="33"/>
      <c r="IM78" s="33"/>
      <c r="IN78" s="33"/>
      <c r="IO78" s="33"/>
      <c r="IP78" s="33"/>
      <c r="IQ78" s="33"/>
      <c r="IR78" s="33"/>
      <c r="IS78" s="33"/>
      <c r="IT78" s="33"/>
      <c r="IU78" s="33"/>
      <c r="IV78" s="33"/>
    </row>
    <row r="79" spans="1:256" ht="15">
      <c r="A79" s="59" t="s">
        <v>16</v>
      </c>
      <c r="B79" s="59"/>
      <c r="C79" s="53">
        <f>SUM(C76+C78)</f>
        <v>3263915</v>
      </c>
      <c r="D79" s="53">
        <f aca="true" t="shared" si="22" ref="D79:O79">SUM(D76+D78)</f>
        <v>3263915</v>
      </c>
      <c r="E79" s="53">
        <f t="shared" si="22"/>
        <v>3263915</v>
      </c>
      <c r="F79" s="53">
        <f t="shared" si="22"/>
        <v>3263915</v>
      </c>
      <c r="G79" s="53">
        <f t="shared" si="22"/>
        <v>3263915</v>
      </c>
      <c r="H79" s="53">
        <f t="shared" si="22"/>
        <v>3263915</v>
      </c>
      <c r="I79" s="53">
        <f t="shared" si="22"/>
        <v>3263915</v>
      </c>
      <c r="J79" s="53">
        <f t="shared" si="22"/>
        <v>3263915</v>
      </c>
      <c r="K79" s="53">
        <f t="shared" si="22"/>
        <v>3263915</v>
      </c>
      <c r="L79" s="53">
        <f t="shared" si="22"/>
        <v>3263915</v>
      </c>
      <c r="M79" s="53">
        <f t="shared" si="22"/>
        <v>4263915</v>
      </c>
      <c r="N79" s="53">
        <f t="shared" si="22"/>
        <v>3263908</v>
      </c>
      <c r="O79" s="93">
        <f t="shared" si="22"/>
        <v>115537171</v>
      </c>
      <c r="P79" s="98"/>
      <c r="Q79" s="21"/>
      <c r="R79" s="2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3"/>
      <c r="IL79" s="33"/>
      <c r="IM79" s="33"/>
      <c r="IN79" s="33"/>
      <c r="IO79" s="33"/>
      <c r="IP79" s="33"/>
      <c r="IQ79" s="33"/>
      <c r="IR79" s="33"/>
      <c r="IS79" s="33"/>
      <c r="IT79" s="33"/>
      <c r="IU79" s="33"/>
      <c r="IV79" s="33"/>
    </row>
    <row r="80" spans="2:17" ht="15.7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95"/>
      <c r="Q80" s="94"/>
    </row>
    <row r="81" spans="1:17" ht="15.75">
      <c r="A81" s="210">
        <v>2</v>
      </c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95"/>
      <c r="Q81" s="94"/>
    </row>
    <row r="82" spans="2:17" ht="15.7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95"/>
      <c r="Q82" s="94"/>
    </row>
    <row r="83" spans="2:17" ht="1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80"/>
      <c r="Q83" s="21"/>
    </row>
    <row r="84" spans="2:17" ht="1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96"/>
      <c r="Q84" s="94"/>
    </row>
    <row r="85" spans="2:17" ht="1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96"/>
      <c r="Q85" s="94"/>
    </row>
    <row r="86" spans="2:17" ht="15.7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81"/>
      <c r="Q86" s="94"/>
    </row>
    <row r="87" spans="2:17" ht="15.7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82"/>
      <c r="Q87" s="94"/>
    </row>
    <row r="88" spans="2:17" ht="1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6"/>
      <c r="Q88" s="27"/>
    </row>
    <row r="89" spans="2:17" ht="1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6"/>
      <c r="Q89" s="27"/>
    </row>
    <row r="90" spans="2:15" ht="1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pans="2:17" ht="1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6"/>
      <c r="Q91" s="27"/>
    </row>
    <row r="92" spans="2:17" ht="1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6"/>
      <c r="Q92" s="27"/>
    </row>
  </sheetData>
  <sheetProtection/>
  <mergeCells count="4">
    <mergeCell ref="A1:O1"/>
    <mergeCell ref="A2:O2"/>
    <mergeCell ref="A3:O3"/>
    <mergeCell ref="A81:O81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Penzugy2</dc:creator>
  <cp:keywords/>
  <dc:description/>
  <cp:lastModifiedBy>Admin</cp:lastModifiedBy>
  <cp:lastPrinted>2022-05-19T09:04:59Z</cp:lastPrinted>
  <dcterms:created xsi:type="dcterms:W3CDTF">2020-02-20T13:20:59Z</dcterms:created>
  <dcterms:modified xsi:type="dcterms:W3CDTF">2022-06-07T05:25:47Z</dcterms:modified>
  <cp:category/>
  <cp:version/>
  <cp:contentType/>
  <cp:contentStatus/>
</cp:coreProperties>
</file>