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2"/>
  </bookViews>
  <sheets>
    <sheet name="Kiadások rovatonkénti bontásban" sheetId="1" r:id="rId1"/>
    <sheet name="Bevételek rovatonként" sheetId="2" r:id="rId2"/>
    <sheet name="Kiadások COFOG-onként" sheetId="3" r:id="rId3"/>
    <sheet name="Bevételek COFOG-onként" sheetId="4" r:id="rId4"/>
    <sheet name="Beruházások, felújítások" sheetId="5" r:id="rId5"/>
  </sheets>
  <definedNames/>
  <calcPr fullCalcOnLoad="1"/>
</workbook>
</file>

<file path=xl/sharedStrings.xml><?xml version="1.0" encoding="utf-8"?>
<sst xmlns="http://schemas.openxmlformats.org/spreadsheetml/2006/main" count="364" uniqueCount="279">
  <si>
    <t>Kiadások  (Ft)</t>
  </si>
  <si>
    <t>1. melléklet</t>
  </si>
  <si>
    <t>Rovat megnevezése</t>
  </si>
  <si>
    <t>Rovat-szám</t>
  </si>
  <si>
    <t>Összeg</t>
  </si>
  <si>
    <t xml:space="preserve">állami (államigazgatási) feladatok </t>
  </si>
  <si>
    <t>Törvény szerinti illetmények, munkabérek</t>
  </si>
  <si>
    <t>K1101</t>
  </si>
  <si>
    <t>Jutalom</t>
  </si>
  <si>
    <t>K1102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</si>
  <si>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</si>
  <si>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</si>
  <si>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</si>
  <si>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</si>
  <si>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</si>
  <si>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</si>
  <si>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</si>
  <si>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</si>
  <si>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</si>
  <si>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</si>
  <si>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</si>
  <si>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</si>
  <si>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</si>
  <si>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</si>
  <si>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</si>
  <si>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</si>
  <si>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</si>
  <si>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</si>
  <si>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</si>
  <si>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</si>
  <si>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</si>
  <si>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</si>
  <si>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</si>
  <si>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</si>
  <si>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</si>
  <si>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</si>
  <si>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</si>
  <si>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</si>
  <si>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</si>
  <si>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</si>
  <si>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</si>
  <si>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</si>
  <si>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</si>
  <si>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</si>
  <si>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</si>
  <si>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</si>
  <si>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>Szolgáltatási kiadások</t>
  </si>
  <si>
    <t>K33</t>
  </si>
  <si>
    <t>K335</t>
  </si>
  <si>
    <t>K352</t>
  </si>
  <si>
    <t>Egyéb dologi kiadások összesen</t>
  </si>
  <si>
    <t>K35</t>
  </si>
  <si>
    <t xml:space="preserve">Dologi kiadások </t>
  </si>
  <si>
    <t>K3</t>
  </si>
  <si>
    <t>Települési támogatások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</si>
  <si>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</si>
  <si>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</si>
  <si>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</si>
  <si>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</si>
  <si>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</si>
  <si>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</si>
  <si>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</si>
  <si>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</si>
  <si>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</si>
  <si>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</si>
  <si>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</si>
  <si>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</si>
  <si>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</si>
  <si>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</si>
  <si>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K63</t>
  </si>
  <si>
    <t>Egyéb tárgyi eszköz beszerzés, létesítés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</si>
  <si>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</si>
  <si>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</si>
  <si>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</si>
  <si>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</si>
  <si>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</si>
  <si>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</si>
  <si>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</si>
  <si>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Felújítások előzetesen felsz. Áfa</t>
  </si>
  <si>
    <t>K74</t>
  </si>
  <si>
    <t>Felújítási célú előzetesen felszámított általános forgalmi adó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</si>
  <si>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</si>
  <si>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</si>
  <si>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</si>
  <si>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</si>
  <si>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</si>
  <si>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</si>
  <si>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</si>
  <si>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mgelőlegezések visszafizetése</t>
  </si>
  <si>
    <t>K914</t>
  </si>
  <si>
    <t>Államháztartáson belüli megelőlegezések visszafizetése</t>
  </si>
  <si>
    <t>K9</t>
  </si>
  <si>
    <t xml:space="preserve">Finanszírozási kiadások </t>
  </si>
  <si>
    <t>KIADÁSOK ÖSSZESEN (K1-9)</t>
  </si>
  <si>
    <t>Működési kiadások előzetesen felszámított általános forgalmia adója</t>
  </si>
  <si>
    <t>Bevételek (Ft)</t>
  </si>
  <si>
    <t>Rovat-
szám</t>
  </si>
  <si>
    <t>Helyi önkormányzatok működésének általános támogatása</t>
  </si>
  <si>
    <t>B111</t>
  </si>
  <si>
    <t>Szociális és gyermekjóléti támogatások</t>
  </si>
  <si>
    <t>B113</t>
  </si>
  <si>
    <t>Kulturális feladatok támogatása</t>
  </si>
  <si>
    <t>B114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</si>
  <si>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</si>
  <si>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</si>
  <si>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</si>
  <si>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</si>
  <si>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</si>
  <si>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</si>
  <si>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</si>
  <si>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</si>
  <si>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</si>
  <si>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</si>
  <si>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</si>
  <si>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</si>
  <si>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</si>
  <si>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</si>
  <si>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</si>
  <si>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</si>
  <si>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B407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</si>
  <si>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</si>
  <si>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</si>
  <si>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</si>
  <si>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</si>
  <si>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</si>
  <si>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</si>
  <si>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</si>
  <si>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</si>
  <si>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</si>
  <si>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</si>
  <si>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</si>
  <si>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</si>
  <si>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BEVÉTELEK ÖSSZESEN (B1-8)</t>
  </si>
  <si>
    <t>2. mell</t>
  </si>
  <si>
    <t>Főkvi. szám</t>
  </si>
  <si>
    <t>Megnevezés</t>
  </si>
  <si>
    <t>Önkorm. Igazgatás</t>
  </si>
  <si>
    <t>Köztemető fenntartás</t>
  </si>
  <si>
    <t>Önkormányzatok finanszírozása</t>
  </si>
  <si>
    <t>Támogatási c. finansz. Művelet</t>
  </si>
  <si>
    <t>Útépítés</t>
  </si>
  <si>
    <t>Helyi utak üzemeltetése</t>
  </si>
  <si>
    <t>Szennyvízcsatorna építése, fenntartása, üzemeltetése</t>
  </si>
  <si>
    <t xml:space="preserve">Vízellátással kapcs. Közmű építése, fenntartása, üzemeltetése </t>
  </si>
  <si>
    <t>Közvilágítás</t>
  </si>
  <si>
    <t>Zöldterület kezelés</t>
  </si>
  <si>
    <t>Községgazdálkodás</t>
  </si>
  <si>
    <t>Könyvtári szolgáltatás</t>
  </si>
  <si>
    <t>Kulturális élet gondozása</t>
  </si>
  <si>
    <t xml:space="preserve">Civil szervezetek működési tám. </t>
  </si>
  <si>
    <t>Szoc. étkeztetés</t>
  </si>
  <si>
    <t>Falugondnoki szolgálat</t>
  </si>
  <si>
    <t>Önkorm. segély</t>
  </si>
  <si>
    <t>Mindösszesen</t>
  </si>
  <si>
    <t>011130</t>
  </si>
  <si>
    <t>013320</t>
  </si>
  <si>
    <t>018010</t>
  </si>
  <si>
    <t>018030</t>
  </si>
  <si>
    <t>045120</t>
  </si>
  <si>
    <t>045160</t>
  </si>
  <si>
    <t>052080</t>
  </si>
  <si>
    <t>063080</t>
  </si>
  <si>
    <t>064010</t>
  </si>
  <si>
    <t>066010</t>
  </si>
  <si>
    <t>066020</t>
  </si>
  <si>
    <t>082044</t>
  </si>
  <si>
    <t>082092</t>
  </si>
  <si>
    <t>084031</t>
  </si>
  <si>
    <t>107055</t>
  </si>
  <si>
    <t>Béren kívüli juttatás (SZÉP-kártya)</t>
  </si>
  <si>
    <t>Foglalkoztatottak személyi juttatásai</t>
  </si>
  <si>
    <t>Egyéb jogviszonyban nem saját dolgozónak fizetett juttatások</t>
  </si>
  <si>
    <t>Külső szemmélyi juttatások</t>
  </si>
  <si>
    <t>Személyi juttatások összesen</t>
  </si>
  <si>
    <t>K21</t>
  </si>
  <si>
    <t>Szociális hozzájárulási adó</t>
  </si>
  <si>
    <t>K27</t>
  </si>
  <si>
    <t>Munkáltatói szja</t>
  </si>
  <si>
    <t>Munkáltatói járulék</t>
  </si>
  <si>
    <t>Szakmai anyag</t>
  </si>
  <si>
    <t xml:space="preserve">Egyéb üzemeltetési anyagok (tisztítószer, vegyszer, karbantartási és  egyéb anyag) </t>
  </si>
  <si>
    <t>Készletbeszerzés</t>
  </si>
  <si>
    <t>Informatikai szolgáltatás</t>
  </si>
  <si>
    <t>Egyéb kommunikációs szolgáltatás</t>
  </si>
  <si>
    <t>Kommunikációs szolgáltatások</t>
  </si>
  <si>
    <t>Közüzemi díj</t>
  </si>
  <si>
    <t>vásárolt élelmezés</t>
  </si>
  <si>
    <t>karbantartás, kisjavítási szolgáltatások</t>
  </si>
  <si>
    <t>Más egyéb szolgáltatás (tárhelyi szolg. , tűz- és munkavédelem, rendezvény fellépői)</t>
  </si>
  <si>
    <t xml:space="preserve">Szolgáltatási kiadások összesen </t>
  </si>
  <si>
    <t>K351</t>
  </si>
  <si>
    <t>Működési áfa</t>
  </si>
  <si>
    <t>Fizetendő áfa</t>
  </si>
  <si>
    <t>Egyéb dologi kiadások</t>
  </si>
  <si>
    <t>Dologi kiadások</t>
  </si>
  <si>
    <t>Települési támogatás</t>
  </si>
  <si>
    <t>Ellátottak pénzbeli juttatása</t>
  </si>
  <si>
    <t>Működési c. támogatás áh. Belülre</t>
  </si>
  <si>
    <t>055121</t>
  </si>
  <si>
    <t>Tartalékok</t>
  </si>
  <si>
    <t>Egyéb működési célú kiadások</t>
  </si>
  <si>
    <t xml:space="preserve">Ingatlan beszerzés létesítés </t>
  </si>
  <si>
    <t>Informatikai eszköz beszerzése</t>
  </si>
  <si>
    <t>Beruházások áfa-ja</t>
  </si>
  <si>
    <t>05711</t>
  </si>
  <si>
    <t xml:space="preserve">Ingatlanfelújítás </t>
  </si>
  <si>
    <t>05741</t>
  </si>
  <si>
    <t>Felújítások előzetesen felszámított áfa</t>
  </si>
  <si>
    <t>059141</t>
  </si>
  <si>
    <t>Finanszírozási kiadások</t>
  </si>
  <si>
    <t>Kiadások összesen</t>
  </si>
  <si>
    <t>Völcsej Község Önkormányzat 2020.  évi tervezett kiadásai előirányzat csoport és kormányzati funkció megoszlásban</t>
  </si>
  <si>
    <t>3. mell</t>
  </si>
  <si>
    <t>Főkvi szám.</t>
  </si>
  <si>
    <t>Bevételek kormányzati funkciónként</t>
  </si>
  <si>
    <t>Köztemető fennntartás</t>
  </si>
  <si>
    <t>Önkormányzati vagyongazd.</t>
  </si>
  <si>
    <t>Önkorm.elszámolása kp. kv. Szervvel</t>
  </si>
  <si>
    <t>Támogatási c. finansz. művelet</t>
  </si>
  <si>
    <t>Város-, községgazdálkodás</t>
  </si>
  <si>
    <t>Szoc.étkezés</t>
  </si>
  <si>
    <t>Funkcióra nem sorolható bevét.áh.kívülről</t>
  </si>
  <si>
    <t>013350</t>
  </si>
  <si>
    <t>900020</t>
  </si>
  <si>
    <t>Települési önkormányzatok szoc.és gyermekj. Támogatása</t>
  </si>
  <si>
    <t>Települési önkormányzatok kulturális feladatainak támogatása</t>
  </si>
  <si>
    <t>B341</t>
  </si>
  <si>
    <t>Építményadó</t>
  </si>
  <si>
    <t>B343</t>
  </si>
  <si>
    <t>Magánszemélyek kommunális adója</t>
  </si>
  <si>
    <t>B344</t>
  </si>
  <si>
    <t>Telekadó</t>
  </si>
  <si>
    <t>Vagyoni típusú adók</t>
  </si>
  <si>
    <t>B3511</t>
  </si>
  <si>
    <t>Iparűzési adó</t>
  </si>
  <si>
    <t>Értékesítési és forgalmi adók</t>
  </si>
  <si>
    <t>Gépjárműadó</t>
  </si>
  <si>
    <t>Közhatalmi bevételek</t>
  </si>
  <si>
    <t>Tárgyi eszközök bérbeadásából származó bevételek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</si>
  <si>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</si>
  <si>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Kiszámlázott áfa</t>
  </si>
  <si>
    <t>ÁFA visszatérításe</t>
  </si>
  <si>
    <t>Működési bevételek</t>
  </si>
  <si>
    <t>B831</t>
  </si>
  <si>
    <t>Előző évi kv. Maradvány igénybevétele</t>
  </si>
  <si>
    <t>Bevételek összesen</t>
  </si>
  <si>
    <t xml:space="preserve"> </t>
  </si>
  <si>
    <t>Törvény szerinti illetmények, munkabér</t>
  </si>
  <si>
    <t xml:space="preserve"> Működési támogatás áh.kívülre </t>
  </si>
  <si>
    <t>K89</t>
  </si>
  <si>
    <t>Felhalmozási c. támogatás áh. Kívülre háztartásoknak</t>
  </si>
  <si>
    <t>Völcsej Község Önkormányzatának 2020. évre tervezett bevételei</t>
  </si>
  <si>
    <t xml:space="preserve">B403 </t>
  </si>
  <si>
    <t>Közvetített szolgáltatás</t>
  </si>
  <si>
    <t>Völcsej Község Önkormányzat  2020. évi költségvetésének mérlege</t>
  </si>
  <si>
    <t xml:space="preserve">Egyéb elvonások és befizetések </t>
  </si>
  <si>
    <t>K502</t>
  </si>
  <si>
    <t xml:space="preserve">Felhalmozási c. támoatás áh. Kívülre </t>
  </si>
  <si>
    <t xml:space="preserve">Közvetített szolgáltatások </t>
  </si>
  <si>
    <t>B403</t>
  </si>
  <si>
    <t>Beruházások és felújítások (4.mell.)</t>
  </si>
  <si>
    <t>forint</t>
  </si>
  <si>
    <t>összeg</t>
  </si>
  <si>
    <t>KÖLTSÉGVETÉSI SZERV</t>
  </si>
  <si>
    <t>MINDÖSSZESEN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</si>
  <si>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</si>
  <si>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</si>
  <si>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</si>
  <si>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Fő utca 50. Redndezvény szín építése</t>
  </si>
  <si>
    <t>Ravatalozó széfogó építés</t>
  </si>
  <si>
    <t>Temetőkerítés északi oldal felújítása</t>
  </si>
  <si>
    <t>Völcsej Község Önkormányzat  2020. évi költségvetése</t>
  </si>
  <si>
    <t>Husqarna fűnyíró traktor beszerezése falugondnoki szolgálat számára</t>
  </si>
  <si>
    <t>Ford típusú gépkocsi vásárlása falugondnoki szologálat számára</t>
  </si>
  <si>
    <t>Soproni Vízmű Zrt. Saját rezsis beruházása szvcs., vízközmű hálózat számára egyéb gép beszerzése</t>
  </si>
  <si>
    <t>Fő u.38-44., 79-99. házszámok előtti  járda felújítás</t>
  </si>
  <si>
    <t>Járdafelújítás anyagköltsége MVH pályázata szerint</t>
  </si>
  <si>
    <t>Járdafelújítás munkadíja</t>
  </si>
  <si>
    <t xml:space="preserve">Szvcs saját rezsis felújítás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</si>
</sst>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3" fontId="5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6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166" fontId="7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3" fontId="54" fillId="33" borderId="0" xfId="0" applyNumberFormat="1" applyFont="1" applyFill="1" applyAlignment="1">
      <alignment/>
    </xf>
    <xf numFmtId="167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166" fontId="2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3" fontId="12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57" fillId="0" borderId="0" xfId="0" applyFont="1" applyAlignment="1">
      <alignment horizontal="center" wrapText="1"/>
    </xf>
    <xf numFmtId="3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3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49" fontId="50" fillId="0" borderId="10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50" fillId="0" borderId="10" xfId="0" applyNumberFormat="1" applyFont="1" applyBorder="1" applyAlignment="1">
      <alignment/>
    </xf>
    <xf numFmtId="49" fontId="50" fillId="34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/>
    </xf>
    <xf numFmtId="3" fontId="50" fillId="34" borderId="10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5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49" fontId="50" fillId="35" borderId="10" xfId="0" applyNumberFormat="1" applyFont="1" applyFill="1" applyBorder="1" applyAlignment="1">
      <alignment/>
    </xf>
    <xf numFmtId="0" fontId="50" fillId="35" borderId="10" xfId="0" applyFont="1" applyFill="1" applyBorder="1" applyAlignment="1">
      <alignment/>
    </xf>
    <xf numFmtId="3" fontId="50" fillId="35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50" fillId="0" borderId="0" xfId="0" applyNumberFormat="1" applyFont="1" applyAlignment="1">
      <alignment/>
    </xf>
    <xf numFmtId="0" fontId="60" fillId="33" borderId="0" xfId="0" applyFont="1" applyFill="1" applyAlignment="1">
      <alignment/>
    </xf>
    <xf numFmtId="3" fontId="60" fillId="33" borderId="0" xfId="0" applyNumberFormat="1" applyFont="1" applyFill="1" applyAlignment="1">
      <alignment/>
    </xf>
    <xf numFmtId="49" fontId="60" fillId="14" borderId="10" xfId="0" applyNumberFormat="1" applyFont="1" applyFill="1" applyBorder="1" applyAlignment="1">
      <alignment/>
    </xf>
    <xf numFmtId="0" fontId="60" fillId="14" borderId="10" xfId="0" applyFont="1" applyFill="1" applyBorder="1" applyAlignment="1">
      <alignment/>
    </xf>
    <xf numFmtId="3" fontId="60" fillId="1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0" fillId="36" borderId="10" xfId="0" applyFont="1" applyFill="1" applyBorder="1" applyAlignment="1">
      <alignment/>
    </xf>
    <xf numFmtId="3" fontId="60" fillId="36" borderId="10" xfId="0" applyNumberFormat="1" applyFont="1" applyFill="1" applyBorder="1" applyAlignment="1">
      <alignment/>
    </xf>
    <xf numFmtId="49" fontId="50" fillId="35" borderId="10" xfId="0" applyNumberFormat="1" applyFont="1" applyFill="1" applyBorder="1" applyAlignment="1">
      <alignment vertical="center"/>
    </xf>
    <xf numFmtId="0" fontId="50" fillId="35" borderId="10" xfId="0" applyFont="1" applyFill="1" applyBorder="1" applyAlignment="1">
      <alignment vertical="center"/>
    </xf>
    <xf numFmtId="3" fontId="50" fillId="35" borderId="10" xfId="0" applyNumberFormat="1" applyFont="1" applyFill="1" applyBorder="1" applyAlignment="1">
      <alignment vertical="center"/>
    </xf>
    <xf numFmtId="49" fontId="60" fillId="36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49" fontId="5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50" fillId="0" borderId="10" xfId="0" applyNumberFormat="1" applyFont="1" applyBorder="1" applyAlignment="1">
      <alignment/>
    </xf>
    <xf numFmtId="0" fontId="50" fillId="34" borderId="10" xfId="0" applyFont="1" applyFill="1" applyBorder="1" applyAlignment="1">
      <alignment/>
    </xf>
    <xf numFmtId="3" fontId="50" fillId="34" borderId="10" xfId="0" applyNumberFormat="1" applyFont="1" applyFill="1" applyBorder="1" applyAlignment="1">
      <alignment/>
    </xf>
    <xf numFmtId="3" fontId="50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49" fontId="50" fillId="35" borderId="10" xfId="0" applyNumberFormat="1" applyFont="1" applyFill="1" applyBorder="1" applyAlignment="1">
      <alignment/>
    </xf>
    <xf numFmtId="0" fontId="50" fillId="35" borderId="10" xfId="0" applyFont="1" applyFill="1" applyBorder="1" applyAlignment="1">
      <alignment/>
    </xf>
    <xf numFmtId="3" fontId="50" fillId="35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49" fontId="61" fillId="35" borderId="10" xfId="0" applyNumberFormat="1" applyFont="1" applyFill="1" applyBorder="1" applyAlignment="1">
      <alignment vertical="center"/>
    </xf>
    <xf numFmtId="0" fontId="61" fillId="35" borderId="10" xfId="0" applyFont="1" applyFill="1" applyBorder="1" applyAlignment="1">
      <alignment vertical="center"/>
    </xf>
    <xf numFmtId="3" fontId="61" fillId="35" borderId="10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3" fontId="61" fillId="0" borderId="0" xfId="0" applyNumberFormat="1" applyFont="1" applyAlignment="1">
      <alignment vertical="center"/>
    </xf>
    <xf numFmtId="0" fontId="62" fillId="0" borderId="0" xfId="0" applyFont="1" applyAlignment="1">
      <alignment/>
    </xf>
    <xf numFmtId="3" fontId="0" fillId="0" borderId="0" xfId="0" applyNumberFormat="1" applyBorder="1" applyAlignment="1">
      <alignment/>
    </xf>
    <xf numFmtId="49" fontId="50" fillId="0" borderId="10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63" fillId="0" borderId="0" xfId="0" applyFont="1" applyAlignment="1">
      <alignment/>
    </xf>
    <xf numFmtId="3" fontId="0" fillId="37" borderId="10" xfId="0" applyNumberFormat="1" applyFill="1" applyBorder="1" applyAlignment="1">
      <alignment/>
    </xf>
    <xf numFmtId="49" fontId="50" fillId="0" borderId="10" xfId="0" applyNumberFormat="1" applyFont="1" applyBorder="1" applyAlignment="1">
      <alignment vertical="center"/>
    </xf>
    <xf numFmtId="3" fontId="60" fillId="14" borderId="10" xfId="0" applyNumberFormat="1" applyFont="1" applyFill="1" applyBorder="1" applyAlignment="1">
      <alignment/>
    </xf>
    <xf numFmtId="3" fontId="60" fillId="36" borderId="10" xfId="0" applyNumberFormat="1" applyFont="1" applyFill="1" applyBorder="1" applyAlignment="1">
      <alignment/>
    </xf>
    <xf numFmtId="3" fontId="50" fillId="35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/>
    </xf>
    <xf numFmtId="3" fontId="63" fillId="1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57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55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3" fontId="54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10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9">
      <selection activeCell="I47" sqref="I47"/>
    </sheetView>
  </sheetViews>
  <sheetFormatPr defaultColWidth="9.140625" defaultRowHeight="15"/>
  <cols>
    <col min="1" max="1" width="52.7109375" style="0" customWidth="1"/>
    <col min="2" max="2" width="14.00390625" style="0" customWidth="1"/>
    <col min="3" max="3" width="15.7109375" style="0" customWidth="1"/>
    <col min="4" max="4" width="0" style="0" hidden="1" customWidth="1"/>
  </cols>
  <sheetData>
    <row r="1" spans="1:5" ht="15.75">
      <c r="A1" s="183" t="s">
        <v>254</v>
      </c>
      <c r="B1" s="184"/>
      <c r="C1" s="184"/>
      <c r="D1" s="184"/>
      <c r="E1" s="2"/>
    </row>
    <row r="2" spans="1:5" ht="15.75">
      <c r="A2" s="183" t="s">
        <v>0</v>
      </c>
      <c r="B2" s="184"/>
      <c r="C2" s="184"/>
      <c r="D2" s="184"/>
      <c r="E2" s="2"/>
    </row>
    <row r="3" spans="1:5" ht="19.5">
      <c r="A3" s="4"/>
      <c r="B3" s="2"/>
      <c r="C3" s="169" t="s">
        <v>1</v>
      </c>
      <c r="D3" s="2"/>
      <c r="E3" s="2"/>
    </row>
    <row r="4" spans="1:5" ht="40.5" customHeight="1">
      <c r="A4" s="6" t="s">
        <v>2</v>
      </c>
      <c r="B4" s="7" t="s">
        <v>3</v>
      </c>
      <c r="C4" s="8" t="s">
        <v>4</v>
      </c>
      <c r="D4" s="9" t="s">
        <v>5</v>
      </c>
      <c r="E4" s="2"/>
    </row>
    <row r="5" spans="1:5" ht="15">
      <c r="A5" s="10" t="s">
        <v>6</v>
      </c>
      <c r="B5" s="11" t="s">
        <v>7</v>
      </c>
      <c r="C5" s="12">
        <v>3772056</v>
      </c>
      <c r="D5" s="13"/>
      <c r="E5" s="2"/>
    </row>
    <row r="6" spans="1:5" ht="15">
      <c r="A6" s="14" t="s">
        <v>10</v>
      </c>
      <c r="B6" s="15" t="s">
        <v>11</v>
      </c>
      <c r="C6" s="12">
        <v>225000</v>
      </c>
      <c r="D6" s="13"/>
      <c r="E6" s="2"/>
    </row>
    <row r="7" spans="1:5" ht="15">
      <c r="A7" s="16" t="s">
        <v>12</v>
      </c>
      <c r="B7" s="17" t="s">
        <v>13</v>
      </c>
      <c r="C7" s="18">
        <f>SUM(C5:C6)</f>
        <v>3997056</v>
      </c>
      <c r="D7" s="19"/>
      <c r="E7" s="2"/>
    </row>
    <row r="8" spans="1:5" ht="15">
      <c r="A8" s="20" t="s">
        <v>14</v>
      </c>
      <c r="B8" s="15" t="s">
        <v>15</v>
      </c>
      <c r="C8" s="12">
        <v>2064144</v>
      </c>
      <c r="D8" s="13"/>
      <c r="E8" s="2"/>
    </row>
    <row r="9" spans="1:5" ht="25.5">
      <c r="A9" s="20" t="s">
        <v>16</v>
      </c>
      <c r="B9" s="15" t="s">
        <v>17</v>
      </c>
      <c r="C9" s="12">
        <v>360000</v>
      </c>
      <c r="D9" s="13"/>
      <c r="E9" s="2"/>
    </row>
    <row r="10" spans="1:5" ht="15">
      <c r="A10" s="21" t="s">
        <v>18</v>
      </c>
      <c r="B10" s="17" t="s">
        <v>19</v>
      </c>
      <c r="C10" s="18">
        <f>SUM(C8:C9)</f>
        <v>2424144</v>
      </c>
      <c r="D10" s="19"/>
      <c r="E10" s="2"/>
    </row>
    <row r="11" spans="1:5" ht="15">
      <c r="A11" s="22" t="s">
        <v>20</v>
      </c>
      <c r="B11" s="23" t="s">
        <v>21</v>
      </c>
      <c r="C11" s="18">
        <f>SUM(C10,C7)</f>
        <v>6421200</v>
      </c>
      <c r="D11" s="19"/>
      <c r="E11" s="24"/>
    </row>
    <row r="12" spans="1:5" ht="28.5">
      <c r="A12" s="25" t="s">
        <v>22</v>
      </c>
      <c r="B12" s="23" t="s">
        <v>23</v>
      </c>
      <c r="C12" s="18">
        <v>1072910</v>
      </c>
      <c r="D12" s="19"/>
      <c r="E12" s="2"/>
    </row>
    <row r="13" spans="1:5" ht="15">
      <c r="A13" s="170" t="s">
        <v>24</v>
      </c>
      <c r="B13" s="171" t="s">
        <v>25</v>
      </c>
      <c r="C13" s="12">
        <v>180000</v>
      </c>
      <c r="D13" s="27"/>
      <c r="E13" s="28"/>
    </row>
    <row r="14" spans="1:5" ht="15">
      <c r="A14" s="20" t="s">
        <v>26</v>
      </c>
      <c r="B14" s="15" t="s">
        <v>27</v>
      </c>
      <c r="C14" s="12">
        <v>1380000</v>
      </c>
      <c r="D14" s="13"/>
      <c r="E14" s="2"/>
    </row>
    <row r="15" spans="1:5" ht="15">
      <c r="A15" s="21" t="s">
        <v>28</v>
      </c>
      <c r="B15" s="17" t="s">
        <v>29</v>
      </c>
      <c r="C15" s="18">
        <f>SUM(C13:C14)</f>
        <v>1560000</v>
      </c>
      <c r="D15" s="19"/>
      <c r="E15" s="2"/>
    </row>
    <row r="16" spans="1:4" ht="15">
      <c r="A16" s="20" t="s">
        <v>30</v>
      </c>
      <c r="B16" s="15" t="s">
        <v>31</v>
      </c>
      <c r="C16" s="12">
        <v>60000</v>
      </c>
      <c r="D16" s="13"/>
    </row>
    <row r="17" spans="1:4" ht="15">
      <c r="A17" s="20" t="s">
        <v>32</v>
      </c>
      <c r="B17" s="15" t="s">
        <v>33</v>
      </c>
      <c r="C17" s="12">
        <v>200000</v>
      </c>
      <c r="D17" s="13"/>
    </row>
    <row r="18" spans="1:4" ht="15">
      <c r="A18" s="21" t="s">
        <v>34</v>
      </c>
      <c r="B18" s="17" t="s">
        <v>35</v>
      </c>
      <c r="C18" s="18">
        <f>SUM(C16:C17)</f>
        <v>260000</v>
      </c>
      <c r="D18" s="13"/>
    </row>
    <row r="19" spans="1:4" ht="15">
      <c r="A19" s="20" t="s">
        <v>36</v>
      </c>
      <c r="B19" s="15" t="s">
        <v>37</v>
      </c>
      <c r="C19" s="12">
        <v>3207682</v>
      </c>
      <c r="D19" s="13"/>
    </row>
    <row r="20" spans="1:4" ht="15">
      <c r="A20" s="20" t="s">
        <v>38</v>
      </c>
      <c r="B20" s="15" t="s">
        <v>39</v>
      </c>
      <c r="C20" s="12">
        <v>2147000</v>
      </c>
      <c r="D20" s="13"/>
    </row>
    <row r="21" spans="1:4" ht="15">
      <c r="A21" s="20" t="s">
        <v>40</v>
      </c>
      <c r="B21" s="15" t="s">
        <v>41</v>
      </c>
      <c r="C21" s="12">
        <v>3600000</v>
      </c>
      <c r="D21" s="13"/>
    </row>
    <row r="22" spans="1:4" ht="15">
      <c r="A22" s="20" t="s">
        <v>42</v>
      </c>
      <c r="B22" s="15" t="s">
        <v>43</v>
      </c>
      <c r="C22" s="12">
        <v>148000</v>
      </c>
      <c r="D22" s="13"/>
    </row>
    <row r="23" spans="1:4" ht="15">
      <c r="A23" s="20" t="s">
        <v>44</v>
      </c>
      <c r="B23" s="15" t="s">
        <v>45</v>
      </c>
      <c r="C23" s="12">
        <v>5335200</v>
      </c>
      <c r="D23" s="13"/>
    </row>
    <row r="24" spans="1:4" ht="15">
      <c r="A24" s="21" t="s">
        <v>46</v>
      </c>
      <c r="B24" s="17" t="s">
        <v>47</v>
      </c>
      <c r="C24" s="18">
        <f>SUM(C19:C23)</f>
        <v>14437882</v>
      </c>
      <c r="D24" s="19"/>
    </row>
    <row r="25" spans="1:4" ht="20.25" customHeight="1">
      <c r="A25" s="20" t="s">
        <v>94</v>
      </c>
      <c r="B25" s="15" t="s">
        <v>48</v>
      </c>
      <c r="C25" s="12">
        <v>3847401</v>
      </c>
      <c r="D25" s="13"/>
    </row>
    <row r="26" spans="1:4" ht="15">
      <c r="A26" s="21" t="s">
        <v>50</v>
      </c>
      <c r="B26" s="17" t="s">
        <v>51</v>
      </c>
      <c r="C26" s="18">
        <f>SUM(C25:C25)</f>
        <v>3847401</v>
      </c>
      <c r="D26" s="19"/>
    </row>
    <row r="27" spans="1:4" ht="15">
      <c r="A27" s="25" t="s">
        <v>52</v>
      </c>
      <c r="B27" s="23" t="s">
        <v>53</v>
      </c>
      <c r="C27" s="18">
        <f>SUM(C15+C18+C24+C26)</f>
        <v>20105283</v>
      </c>
      <c r="D27" s="13"/>
    </row>
    <row r="28" spans="1:4" ht="15">
      <c r="A28" s="29" t="s">
        <v>54</v>
      </c>
      <c r="B28" s="15" t="s">
        <v>55</v>
      </c>
      <c r="C28" s="12">
        <v>500000</v>
      </c>
      <c r="D28" s="13"/>
    </row>
    <row r="29" spans="1:4" ht="15">
      <c r="A29" s="30" t="s">
        <v>56</v>
      </c>
      <c r="B29" s="23" t="s">
        <v>57</v>
      </c>
      <c r="C29" s="18">
        <f>SUM(C28)</f>
        <v>500000</v>
      </c>
      <c r="D29" s="13"/>
    </row>
    <row r="30" spans="1:4" s="172" customFormat="1" ht="12.75">
      <c r="A30" s="29" t="s">
        <v>255</v>
      </c>
      <c r="B30" s="15" t="s">
        <v>256</v>
      </c>
      <c r="C30" s="26">
        <v>360000</v>
      </c>
      <c r="D30" s="27"/>
    </row>
    <row r="31" spans="1:5" ht="15">
      <c r="A31" s="31" t="s">
        <v>58</v>
      </c>
      <c r="B31" s="15" t="s">
        <v>59</v>
      </c>
      <c r="C31" s="12">
        <v>468805</v>
      </c>
      <c r="D31" s="13"/>
      <c r="E31" s="2"/>
    </row>
    <row r="32" spans="1:5" ht="15">
      <c r="A32" s="31" t="s">
        <v>60</v>
      </c>
      <c r="B32" s="15" t="s">
        <v>61</v>
      </c>
      <c r="C32" s="12">
        <v>1360000</v>
      </c>
      <c r="D32" s="13"/>
      <c r="E32" s="2"/>
    </row>
    <row r="33" spans="1:5" ht="15">
      <c r="A33" s="32" t="s">
        <v>62</v>
      </c>
      <c r="B33" s="15" t="s">
        <v>63</v>
      </c>
      <c r="C33" s="3">
        <v>16989032</v>
      </c>
      <c r="D33" s="13"/>
      <c r="E33" s="2"/>
    </row>
    <row r="34" spans="1:5" ht="15">
      <c r="A34" s="30" t="s">
        <v>64</v>
      </c>
      <c r="B34" s="23" t="s">
        <v>65</v>
      </c>
      <c r="C34" s="18">
        <f>SUM(C30:C33)</f>
        <v>19177837</v>
      </c>
      <c r="D34" s="13"/>
      <c r="E34" s="2"/>
    </row>
    <row r="35" spans="1:23" ht="15.75">
      <c r="A35" s="33" t="s">
        <v>66</v>
      </c>
      <c r="B35" s="34"/>
      <c r="C35" s="35">
        <f>SUM(C11+C12+C27+C29+C34)</f>
        <v>47277230</v>
      </c>
      <c r="D35" s="36">
        <v>0</v>
      </c>
      <c r="E35" s="37"/>
      <c r="W35" s="118"/>
    </row>
    <row r="36" spans="1:5" ht="15">
      <c r="A36" s="38" t="s">
        <v>67</v>
      </c>
      <c r="B36" s="15" t="s">
        <v>68</v>
      </c>
      <c r="C36" s="12">
        <v>7543500</v>
      </c>
      <c r="D36" s="13"/>
      <c r="E36" s="2"/>
    </row>
    <row r="37" spans="1:5" ht="15">
      <c r="A37" s="38" t="s">
        <v>70</v>
      </c>
      <c r="B37" s="15" t="s">
        <v>71</v>
      </c>
      <c r="C37" s="12">
        <v>9025197</v>
      </c>
      <c r="D37" s="13"/>
      <c r="E37" s="2"/>
    </row>
    <row r="38" spans="1:5" ht="15">
      <c r="A38" s="39" t="s">
        <v>72</v>
      </c>
      <c r="B38" s="15" t="s">
        <v>73</v>
      </c>
      <c r="C38" s="12">
        <v>4473803</v>
      </c>
      <c r="D38" s="13"/>
      <c r="E38" s="2"/>
    </row>
    <row r="39" spans="1:5" ht="15">
      <c r="A39" s="40" t="s">
        <v>74</v>
      </c>
      <c r="B39" s="23" t="s">
        <v>75</v>
      </c>
      <c r="C39" s="18">
        <f>SUM(C36:C38)</f>
        <v>21042500</v>
      </c>
      <c r="D39" s="13"/>
      <c r="E39" s="2"/>
    </row>
    <row r="40" spans="1:5" ht="15">
      <c r="A40" s="29" t="s">
        <v>76</v>
      </c>
      <c r="B40" s="15" t="s">
        <v>77</v>
      </c>
      <c r="C40" s="12">
        <v>17088007</v>
      </c>
      <c r="D40" s="13"/>
      <c r="E40" s="2"/>
    </row>
    <row r="41" spans="1:5" ht="15">
      <c r="A41" s="29" t="s">
        <v>78</v>
      </c>
      <c r="B41" s="15" t="s">
        <v>79</v>
      </c>
      <c r="C41" s="12">
        <v>4608242</v>
      </c>
      <c r="D41" s="13"/>
      <c r="E41" s="2"/>
    </row>
    <row r="42" spans="1:5" ht="15">
      <c r="A42" s="30" t="s">
        <v>81</v>
      </c>
      <c r="B42" s="23" t="s">
        <v>82</v>
      </c>
      <c r="C42" s="18">
        <f>SUM(C40:C41)</f>
        <v>21696249</v>
      </c>
      <c r="D42" s="19"/>
      <c r="E42" s="2"/>
    </row>
    <row r="43" spans="1:4" s="134" customFormat="1" ht="15">
      <c r="A43" s="29" t="s">
        <v>257</v>
      </c>
      <c r="B43" s="171" t="s">
        <v>249</v>
      </c>
      <c r="C43" s="12">
        <v>450000</v>
      </c>
      <c r="D43" s="13"/>
    </row>
    <row r="44" spans="1:5" ht="15">
      <c r="A44" s="30" t="s">
        <v>83</v>
      </c>
      <c r="B44" s="23" t="s">
        <v>84</v>
      </c>
      <c r="C44" s="18">
        <f>SUM(C43)</f>
        <v>450000</v>
      </c>
      <c r="D44" s="19"/>
      <c r="E44" s="2"/>
    </row>
    <row r="45" spans="1:4" ht="15.75">
      <c r="A45" s="33" t="s">
        <v>85</v>
      </c>
      <c r="B45" s="34"/>
      <c r="C45" s="35">
        <f>SUM(C44,C42,C39)</f>
        <v>43188749</v>
      </c>
      <c r="D45" s="36"/>
    </row>
    <row r="46" spans="1:4" ht="15.75">
      <c r="A46" s="42" t="s">
        <v>86</v>
      </c>
      <c r="B46" s="43" t="s">
        <v>87</v>
      </c>
      <c r="C46" s="44">
        <f>SUM(C35+C45)</f>
        <v>90465979</v>
      </c>
      <c r="D46" s="45">
        <v>0</v>
      </c>
    </row>
    <row r="47" spans="1:4" ht="15">
      <c r="A47" s="29" t="s">
        <v>88</v>
      </c>
      <c r="B47" s="20" t="s">
        <v>89</v>
      </c>
      <c r="C47" s="46">
        <v>924994</v>
      </c>
      <c r="D47" s="29"/>
    </row>
    <row r="48" spans="1:4" s="53" customFormat="1" ht="15.75">
      <c r="A48" s="49" t="s">
        <v>92</v>
      </c>
      <c r="B48" s="50" t="s">
        <v>91</v>
      </c>
      <c r="C48" s="51">
        <f>SUM(C47)</f>
        <v>924994</v>
      </c>
      <c r="D48" s="52">
        <v>0</v>
      </c>
    </row>
    <row r="49" spans="1:4" ht="15.75">
      <c r="A49" s="47" t="s">
        <v>93</v>
      </c>
      <c r="B49" s="48"/>
      <c r="C49" s="44">
        <f>SUM(C35+C45+C48)</f>
        <v>91390973</v>
      </c>
      <c r="D49" s="45">
        <v>0</v>
      </c>
    </row>
  </sheetData>
  <sheetProtection/>
  <mergeCells count="2">
    <mergeCell ref="A1:D1"/>
    <mergeCell ref="A2:D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2">
      <selection activeCell="A34" sqref="A34"/>
    </sheetView>
  </sheetViews>
  <sheetFormatPr defaultColWidth="9.140625" defaultRowHeight="15"/>
  <cols>
    <col min="1" max="1" width="49.7109375" style="0" customWidth="1"/>
    <col min="2" max="2" width="10.421875" style="0" customWidth="1"/>
    <col min="3" max="3" width="16.8515625" style="0" customWidth="1"/>
  </cols>
  <sheetData>
    <row r="1" spans="1:3" ht="15">
      <c r="A1" s="185"/>
      <c r="B1" s="185"/>
      <c r="C1" s="185"/>
    </row>
    <row r="2" spans="1:3" ht="15.75">
      <c r="A2" s="183" t="s">
        <v>254</v>
      </c>
      <c r="B2" s="184"/>
      <c r="C2" s="184"/>
    </row>
    <row r="3" spans="1:3" ht="15.75">
      <c r="A3" s="183" t="s">
        <v>95</v>
      </c>
      <c r="B3" s="184"/>
      <c r="C3" s="184"/>
    </row>
    <row r="4" spans="1:3" ht="15.75">
      <c r="A4" s="1"/>
      <c r="B4" s="58"/>
      <c r="C4" s="58"/>
    </row>
    <row r="5" spans="1:3" ht="15.75">
      <c r="A5" s="1"/>
      <c r="B5" s="58"/>
      <c r="C5" s="58"/>
    </row>
    <row r="6" spans="1:3" ht="15.75">
      <c r="A6" s="1"/>
      <c r="B6" s="58"/>
      <c r="C6" s="168"/>
    </row>
    <row r="7" spans="1:3" ht="25.5">
      <c r="A7" s="6" t="s">
        <v>2</v>
      </c>
      <c r="B7" s="7" t="s">
        <v>96</v>
      </c>
      <c r="C7" s="8" t="s">
        <v>4</v>
      </c>
    </row>
    <row r="8" spans="1:3" ht="15">
      <c r="A8" s="14" t="s">
        <v>97</v>
      </c>
      <c r="B8" s="39" t="s">
        <v>98</v>
      </c>
      <c r="C8" s="59">
        <v>13858414</v>
      </c>
    </row>
    <row r="9" spans="1:3" ht="15">
      <c r="A9" s="14" t="s">
        <v>99</v>
      </c>
      <c r="B9" s="39" t="s">
        <v>100</v>
      </c>
      <c r="C9" s="59">
        <v>7466420</v>
      </c>
    </row>
    <row r="10" spans="1:3" ht="15">
      <c r="A10" s="14" t="s">
        <v>101</v>
      </c>
      <c r="B10" s="39" t="s">
        <v>102</v>
      </c>
      <c r="C10" s="59">
        <v>1800000</v>
      </c>
    </row>
    <row r="11" spans="1:3" ht="28.5">
      <c r="A11" s="25" t="s">
        <v>103</v>
      </c>
      <c r="B11" s="40" t="s">
        <v>104</v>
      </c>
      <c r="C11" s="61">
        <f>SUM(C8:C10)</f>
        <v>23124834</v>
      </c>
    </row>
    <row r="12" spans="1:3" ht="15">
      <c r="A12" s="20" t="s">
        <v>105</v>
      </c>
      <c r="B12" s="39" t="s">
        <v>106</v>
      </c>
      <c r="C12" s="59">
        <v>1250000</v>
      </c>
    </row>
    <row r="13" spans="1:3" ht="15">
      <c r="A13" s="20" t="s">
        <v>107</v>
      </c>
      <c r="B13" s="39" t="s">
        <v>108</v>
      </c>
      <c r="C13" s="59">
        <v>2500000</v>
      </c>
    </row>
    <row r="14" spans="1:3" ht="15">
      <c r="A14" s="20" t="s">
        <v>109</v>
      </c>
      <c r="B14" s="39" t="s">
        <v>110</v>
      </c>
      <c r="C14" s="59">
        <v>1171634</v>
      </c>
    </row>
    <row r="15" spans="1:3" ht="15">
      <c r="A15" s="25" t="s">
        <v>111</v>
      </c>
      <c r="B15" s="40" t="s">
        <v>112</v>
      </c>
      <c r="C15" s="61">
        <f>SUM(C12:C14)</f>
        <v>4921634</v>
      </c>
    </row>
    <row r="16" spans="1:3" ht="15">
      <c r="A16" s="29" t="s">
        <v>113</v>
      </c>
      <c r="B16" s="39" t="s">
        <v>114</v>
      </c>
      <c r="C16" s="59">
        <v>5508987</v>
      </c>
    </row>
    <row r="17" spans="1:3" s="118" customFormat="1" ht="15">
      <c r="A17" s="29" t="s">
        <v>258</v>
      </c>
      <c r="B17" s="39" t="s">
        <v>259</v>
      </c>
      <c r="C17" s="59">
        <v>300000</v>
      </c>
    </row>
    <row r="18" spans="1:6" ht="15">
      <c r="A18" s="29" t="s">
        <v>115</v>
      </c>
      <c r="B18" s="39" t="s">
        <v>116</v>
      </c>
      <c r="C18" s="59">
        <v>1357228</v>
      </c>
      <c r="D18" s="54"/>
      <c r="E18" s="54"/>
      <c r="F18" s="63"/>
    </row>
    <row r="19" spans="1:6" ht="15">
      <c r="A19" s="29" t="s">
        <v>117</v>
      </c>
      <c r="B19" s="39" t="s">
        <v>118</v>
      </c>
      <c r="C19" s="59">
        <v>1934798</v>
      </c>
      <c r="D19" s="54"/>
      <c r="E19" s="54"/>
      <c r="F19" s="54"/>
    </row>
    <row r="20" spans="1:6" ht="15">
      <c r="A20" s="30" t="s">
        <v>120</v>
      </c>
      <c r="B20" s="40" t="s">
        <v>121</v>
      </c>
      <c r="C20" s="61">
        <f>SUM(C16:C19)</f>
        <v>9101013</v>
      </c>
      <c r="D20" s="54"/>
      <c r="E20" s="54"/>
      <c r="F20" s="54"/>
    </row>
    <row r="21" spans="1:6" ht="15.75">
      <c r="A21" s="64" t="s">
        <v>122</v>
      </c>
      <c r="B21" s="55" t="s">
        <v>123</v>
      </c>
      <c r="C21" s="61">
        <f>SUM(C20,C15,C11)</f>
        <v>37147481</v>
      </c>
      <c r="D21" s="54"/>
      <c r="E21" s="54"/>
      <c r="F21" s="54"/>
    </row>
    <row r="22" spans="1:6" ht="15.75">
      <c r="A22" s="56" t="s">
        <v>124</v>
      </c>
      <c r="B22" s="55"/>
      <c r="C22" s="61">
        <v>44113743</v>
      </c>
      <c r="D22" s="54"/>
      <c r="E22" s="54"/>
      <c r="F22" s="54"/>
    </row>
    <row r="23" spans="1:6" ht="15.75">
      <c r="A23" s="56" t="s">
        <v>125</v>
      </c>
      <c r="B23" s="55"/>
      <c r="C23" s="61">
        <v>-43188749</v>
      </c>
      <c r="D23" s="54"/>
      <c r="E23" s="54"/>
      <c r="F23" s="54"/>
    </row>
    <row r="24" spans="1:6" ht="25.5">
      <c r="A24" s="20" t="s">
        <v>126</v>
      </c>
      <c r="B24" s="20" t="s">
        <v>127</v>
      </c>
      <c r="C24" s="59">
        <v>54243492</v>
      </c>
      <c r="D24" s="54"/>
      <c r="E24" s="54"/>
      <c r="F24" s="54"/>
    </row>
    <row r="25" spans="1:6" ht="15">
      <c r="A25" s="21" t="s">
        <v>128</v>
      </c>
      <c r="B25" s="21" t="s">
        <v>129</v>
      </c>
      <c r="C25" s="61">
        <f>SUM(C24)</f>
        <v>54243492</v>
      </c>
      <c r="D25" s="54"/>
      <c r="E25" s="54"/>
      <c r="F25" s="54"/>
    </row>
    <row r="26" spans="1:6" ht="15.75">
      <c r="A26" s="65" t="s">
        <v>130</v>
      </c>
      <c r="B26" s="66" t="s">
        <v>131</v>
      </c>
      <c r="C26" s="61">
        <f>SUM(C25)</f>
        <v>54243492</v>
      </c>
      <c r="D26" s="54"/>
      <c r="E26" s="54"/>
      <c r="F26" s="54"/>
    </row>
    <row r="27" spans="1:6" ht="15.75">
      <c r="A27" s="56" t="s">
        <v>132</v>
      </c>
      <c r="B27" s="57"/>
      <c r="C27" s="61">
        <f>SUM(C21+C26)</f>
        <v>91390973</v>
      </c>
      <c r="D27" s="54"/>
      <c r="E27" s="54"/>
      <c r="F27" s="54"/>
    </row>
    <row r="29" spans="1:6" ht="15">
      <c r="A29" s="185">
        <v>2</v>
      </c>
      <c r="B29" s="185"/>
      <c r="C29" s="186"/>
      <c r="D29" s="54"/>
      <c r="E29" s="54"/>
      <c r="F29" s="54"/>
    </row>
    <row r="35" ht="15">
      <c r="V35" s="118"/>
    </row>
  </sheetData>
  <sheetProtection/>
  <mergeCells count="4">
    <mergeCell ref="A1:C1"/>
    <mergeCell ref="A2:C2"/>
    <mergeCell ref="A3:C3"/>
    <mergeCell ref="A29:C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C25">
      <selection activeCell="W40" sqref="W40"/>
    </sheetView>
  </sheetViews>
  <sheetFormatPr defaultColWidth="9.140625" defaultRowHeight="15"/>
  <cols>
    <col min="1" max="1" width="11.140625" style="0" bestFit="1" customWidth="1"/>
    <col min="2" max="2" width="58.28125" style="0" bestFit="1" customWidth="1"/>
    <col min="3" max="3" width="11.140625" style="0" customWidth="1"/>
    <col min="4" max="4" width="12.28125" style="0" customWidth="1"/>
    <col min="5" max="5" width="16.28125" style="0" customWidth="1"/>
    <col min="6" max="6" width="11.28125" style="0" bestFit="1" customWidth="1"/>
    <col min="7" max="7" width="9.8515625" style="53" bestFit="1" customWidth="1"/>
    <col min="8" max="8" width="11.8515625" style="53" bestFit="1" customWidth="1"/>
    <col min="9" max="9" width="13.28125" style="53" bestFit="1" customWidth="1"/>
    <col min="10" max="10" width="14.57421875" style="53" customWidth="1"/>
    <col min="11" max="11" width="11.8515625" style="53" customWidth="1"/>
    <col min="12" max="12" width="9.8515625" style="53" bestFit="1" customWidth="1"/>
    <col min="13" max="13" width="15.57421875" style="53" bestFit="1" customWidth="1"/>
    <col min="14" max="14" width="11.421875" style="0" customWidth="1"/>
    <col min="15" max="15" width="13.00390625" style="0" customWidth="1"/>
    <col min="16" max="16" width="12.8515625" style="0" customWidth="1"/>
    <col min="17" max="17" width="13.7109375" style="0" customWidth="1"/>
    <col min="18" max="18" width="12.8515625" style="0" customWidth="1"/>
    <col min="19" max="19" width="13.57421875" style="0" customWidth="1"/>
    <col min="20" max="20" width="13.28125" style="0" customWidth="1"/>
  </cols>
  <sheetData>
    <row r="1" spans="1:22" ht="18.75">
      <c r="A1" s="187" t="s">
        <v>211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68"/>
      <c r="V1" s="68"/>
    </row>
    <row r="5" spans="1:22" ht="15">
      <c r="A5" s="69"/>
      <c r="B5" s="69"/>
      <c r="C5" s="67"/>
      <c r="D5" s="67"/>
      <c r="E5" s="67"/>
      <c r="F5" s="67"/>
      <c r="N5" s="67"/>
      <c r="O5" s="67"/>
      <c r="P5" s="67"/>
      <c r="Q5" s="67"/>
      <c r="R5" s="67"/>
      <c r="S5" s="67"/>
      <c r="T5" s="67" t="s">
        <v>133</v>
      </c>
      <c r="U5" s="67"/>
      <c r="V5" s="67"/>
    </row>
    <row r="6" spans="1:22" ht="63.75">
      <c r="A6" s="188" t="s">
        <v>134</v>
      </c>
      <c r="B6" s="189" t="s">
        <v>135</v>
      </c>
      <c r="C6" s="70" t="s">
        <v>136</v>
      </c>
      <c r="D6" s="70" t="s">
        <v>137</v>
      </c>
      <c r="E6" s="70" t="s">
        <v>138</v>
      </c>
      <c r="F6" s="70" t="s">
        <v>139</v>
      </c>
      <c r="G6" s="163" t="s">
        <v>140</v>
      </c>
      <c r="H6" s="163" t="s">
        <v>141</v>
      </c>
      <c r="I6" s="163" t="s">
        <v>142</v>
      </c>
      <c r="J6" s="163" t="s">
        <v>143</v>
      </c>
      <c r="K6" s="163" t="s">
        <v>144</v>
      </c>
      <c r="L6" s="163" t="s">
        <v>145</v>
      </c>
      <c r="M6" s="163" t="s">
        <v>146</v>
      </c>
      <c r="N6" s="70" t="s">
        <v>147</v>
      </c>
      <c r="O6" s="71" t="s">
        <v>148</v>
      </c>
      <c r="P6" s="71" t="s">
        <v>149</v>
      </c>
      <c r="Q6" s="70" t="s">
        <v>150</v>
      </c>
      <c r="R6" s="70" t="s">
        <v>151</v>
      </c>
      <c r="S6" s="72" t="s">
        <v>152</v>
      </c>
      <c r="T6" s="73" t="s">
        <v>153</v>
      </c>
      <c r="U6" s="74"/>
      <c r="V6" s="74"/>
    </row>
    <row r="7" spans="1:22" ht="15">
      <c r="A7" s="188"/>
      <c r="B7" s="190"/>
      <c r="C7" s="75" t="s">
        <v>154</v>
      </c>
      <c r="D7" s="75" t="s">
        <v>155</v>
      </c>
      <c r="E7" s="75" t="s">
        <v>156</v>
      </c>
      <c r="F7" s="75" t="s">
        <v>157</v>
      </c>
      <c r="G7" s="164" t="s">
        <v>158</v>
      </c>
      <c r="H7" s="164" t="s">
        <v>159</v>
      </c>
      <c r="I7" s="164" t="s">
        <v>160</v>
      </c>
      <c r="J7" s="164" t="s">
        <v>161</v>
      </c>
      <c r="K7" s="164" t="s">
        <v>162</v>
      </c>
      <c r="L7" s="164" t="s">
        <v>163</v>
      </c>
      <c r="M7" s="164" t="s">
        <v>164</v>
      </c>
      <c r="N7" s="75" t="s">
        <v>165</v>
      </c>
      <c r="O7" s="76" t="s">
        <v>166</v>
      </c>
      <c r="P7" s="76" t="s">
        <v>167</v>
      </c>
      <c r="Q7" s="75">
        <v>107051</v>
      </c>
      <c r="R7" s="75" t="s">
        <v>168</v>
      </c>
      <c r="S7" s="77">
        <v>107060</v>
      </c>
      <c r="T7" s="158"/>
      <c r="U7" s="105"/>
      <c r="V7" s="105"/>
    </row>
    <row r="8" spans="1:22" ht="15">
      <c r="A8" s="78" t="s">
        <v>7</v>
      </c>
      <c r="B8" s="122" t="s">
        <v>247</v>
      </c>
      <c r="C8" s="80"/>
      <c r="D8" s="80"/>
      <c r="E8" s="80"/>
      <c r="F8" s="80"/>
      <c r="G8" s="165"/>
      <c r="H8" s="165"/>
      <c r="I8" s="165"/>
      <c r="J8" s="165"/>
      <c r="K8" s="165"/>
      <c r="L8" s="165"/>
      <c r="M8" s="165">
        <v>1086000</v>
      </c>
      <c r="N8" s="80"/>
      <c r="O8" s="81"/>
      <c r="P8" s="81"/>
      <c r="Q8" s="80"/>
      <c r="R8" s="80">
        <v>2686056</v>
      </c>
      <c r="S8" s="80"/>
      <c r="T8" s="82">
        <f>SUM(C8:S8)</f>
        <v>3772056</v>
      </c>
      <c r="U8" s="67"/>
      <c r="V8" s="93"/>
    </row>
    <row r="9" spans="1:22" ht="15">
      <c r="A9" s="78" t="s">
        <v>9</v>
      </c>
      <c r="B9" s="79" t="s">
        <v>8</v>
      </c>
      <c r="C9" s="80"/>
      <c r="D9" s="80"/>
      <c r="E9" s="80"/>
      <c r="F9" s="80"/>
      <c r="G9" s="165"/>
      <c r="H9" s="165"/>
      <c r="I9" s="165"/>
      <c r="J9" s="165"/>
      <c r="K9" s="165"/>
      <c r="L9" s="165"/>
      <c r="M9" s="165"/>
      <c r="N9" s="80"/>
      <c r="O9" s="81"/>
      <c r="P9" s="81"/>
      <c r="Q9" s="80"/>
      <c r="R9" s="80"/>
      <c r="S9" s="80"/>
      <c r="T9" s="124">
        <f>SUM(C9:S9)</f>
        <v>0</v>
      </c>
      <c r="U9" s="67"/>
      <c r="V9" s="93"/>
    </row>
    <row r="10" spans="1:22" ht="15">
      <c r="A10" s="78" t="s">
        <v>11</v>
      </c>
      <c r="B10" s="79" t="s">
        <v>169</v>
      </c>
      <c r="C10" s="80"/>
      <c r="D10" s="80"/>
      <c r="E10" s="80"/>
      <c r="F10" s="80"/>
      <c r="G10" s="165"/>
      <c r="H10" s="165"/>
      <c r="I10" s="165"/>
      <c r="J10" s="165"/>
      <c r="K10" s="165"/>
      <c r="L10" s="165"/>
      <c r="M10" s="165">
        <v>75000</v>
      </c>
      <c r="N10" s="80"/>
      <c r="O10" s="81"/>
      <c r="P10" s="81"/>
      <c r="Q10" s="80"/>
      <c r="R10" s="80">
        <v>150000</v>
      </c>
      <c r="S10" s="80"/>
      <c r="T10" s="124">
        <f>SUM(C10:S10)</f>
        <v>225000</v>
      </c>
      <c r="U10" s="67"/>
      <c r="V10" s="93"/>
    </row>
    <row r="11" spans="1:22" ht="15">
      <c r="A11" s="117"/>
      <c r="B11" s="112" t="s">
        <v>170</v>
      </c>
      <c r="C11" s="113">
        <f>SUM(C8:C10)</f>
        <v>0</v>
      </c>
      <c r="D11" s="160">
        <f aca="true" t="shared" si="0" ref="D11:T11">SUM(D8:D10)</f>
        <v>0</v>
      </c>
      <c r="E11" s="160">
        <f t="shared" si="0"/>
        <v>0</v>
      </c>
      <c r="F11" s="160">
        <f t="shared" si="0"/>
        <v>0</v>
      </c>
      <c r="G11" s="160">
        <f t="shared" si="0"/>
        <v>0</v>
      </c>
      <c r="H11" s="160">
        <f t="shared" si="0"/>
        <v>0</v>
      </c>
      <c r="I11" s="160">
        <f t="shared" si="0"/>
        <v>0</v>
      </c>
      <c r="J11" s="160">
        <f t="shared" si="0"/>
        <v>0</v>
      </c>
      <c r="K11" s="160">
        <f t="shared" si="0"/>
        <v>0</v>
      </c>
      <c r="L11" s="160">
        <f t="shared" si="0"/>
        <v>0</v>
      </c>
      <c r="M11" s="160">
        <f t="shared" si="0"/>
        <v>1161000</v>
      </c>
      <c r="N11" s="160">
        <f t="shared" si="0"/>
        <v>0</v>
      </c>
      <c r="O11" s="160">
        <f t="shared" si="0"/>
        <v>0</v>
      </c>
      <c r="P11" s="160">
        <f t="shared" si="0"/>
        <v>0</v>
      </c>
      <c r="Q11" s="160">
        <f t="shared" si="0"/>
        <v>0</v>
      </c>
      <c r="R11" s="160">
        <f t="shared" si="0"/>
        <v>2836056</v>
      </c>
      <c r="S11" s="160">
        <f t="shared" si="0"/>
        <v>0</v>
      </c>
      <c r="T11" s="160">
        <f t="shared" si="0"/>
        <v>3997056</v>
      </c>
      <c r="U11" s="107"/>
      <c r="V11" s="107"/>
    </row>
    <row r="12" spans="1:22" ht="15">
      <c r="A12" s="78" t="s">
        <v>15</v>
      </c>
      <c r="B12" s="79" t="s">
        <v>14</v>
      </c>
      <c r="C12" s="80">
        <v>2064144</v>
      </c>
      <c r="D12" s="80"/>
      <c r="E12" s="80"/>
      <c r="F12" s="80"/>
      <c r="G12" s="165"/>
      <c r="H12" s="165"/>
      <c r="I12" s="165"/>
      <c r="J12" s="165"/>
      <c r="K12" s="165"/>
      <c r="L12" s="165"/>
      <c r="M12" s="165"/>
      <c r="N12" s="80"/>
      <c r="O12" s="81"/>
      <c r="P12" s="81"/>
      <c r="Q12" s="80"/>
      <c r="R12" s="80"/>
      <c r="S12" s="80"/>
      <c r="T12" s="82">
        <f>SUM(C12:S12)</f>
        <v>2064144</v>
      </c>
      <c r="U12" s="67"/>
      <c r="V12" s="93"/>
    </row>
    <row r="13" spans="1:22" ht="15">
      <c r="A13" s="78" t="s">
        <v>17</v>
      </c>
      <c r="B13" s="79" t="s">
        <v>171</v>
      </c>
      <c r="C13" s="80"/>
      <c r="D13" s="80"/>
      <c r="E13" s="80"/>
      <c r="F13" s="80"/>
      <c r="G13" s="165"/>
      <c r="H13" s="165"/>
      <c r="I13" s="165"/>
      <c r="J13" s="165"/>
      <c r="K13" s="165"/>
      <c r="L13" s="165"/>
      <c r="M13" s="165"/>
      <c r="N13" s="80">
        <v>240000</v>
      </c>
      <c r="O13" s="81"/>
      <c r="P13" s="81"/>
      <c r="Q13" s="80"/>
      <c r="R13" s="80">
        <v>120000</v>
      </c>
      <c r="S13" s="80"/>
      <c r="T13" s="124">
        <f>SUM(C13:S13)</f>
        <v>360000</v>
      </c>
      <c r="U13" s="67"/>
      <c r="V13" s="93"/>
    </row>
    <row r="14" spans="1:22" ht="15">
      <c r="A14" s="108"/>
      <c r="B14" s="109" t="s">
        <v>172</v>
      </c>
      <c r="C14" s="110">
        <f>SUM(C12:C13)</f>
        <v>2064144</v>
      </c>
      <c r="D14" s="159">
        <f aca="true" t="shared" si="1" ref="D14:T14">SUM(D12:D13)</f>
        <v>0</v>
      </c>
      <c r="E14" s="159">
        <f t="shared" si="1"/>
        <v>0</v>
      </c>
      <c r="F14" s="159">
        <f t="shared" si="1"/>
        <v>0</v>
      </c>
      <c r="G14" s="159">
        <f t="shared" si="1"/>
        <v>0</v>
      </c>
      <c r="H14" s="159">
        <f t="shared" si="1"/>
        <v>0</v>
      </c>
      <c r="I14" s="159">
        <f t="shared" si="1"/>
        <v>0</v>
      </c>
      <c r="J14" s="159">
        <f t="shared" si="1"/>
        <v>0</v>
      </c>
      <c r="K14" s="159">
        <f t="shared" si="1"/>
        <v>0</v>
      </c>
      <c r="L14" s="159">
        <f t="shared" si="1"/>
        <v>0</v>
      </c>
      <c r="M14" s="159">
        <f t="shared" si="1"/>
        <v>0</v>
      </c>
      <c r="N14" s="159">
        <f t="shared" si="1"/>
        <v>240000</v>
      </c>
      <c r="O14" s="159">
        <f t="shared" si="1"/>
        <v>0</v>
      </c>
      <c r="P14" s="159">
        <f t="shared" si="1"/>
        <v>0</v>
      </c>
      <c r="Q14" s="159">
        <f t="shared" si="1"/>
        <v>0</v>
      </c>
      <c r="R14" s="159">
        <f t="shared" si="1"/>
        <v>120000</v>
      </c>
      <c r="S14" s="159">
        <f t="shared" si="1"/>
        <v>0</v>
      </c>
      <c r="T14" s="159">
        <f t="shared" si="1"/>
        <v>2424144</v>
      </c>
      <c r="U14" s="107"/>
      <c r="V14" s="93"/>
    </row>
    <row r="15" spans="1:22" ht="15">
      <c r="A15" s="83" t="s">
        <v>21</v>
      </c>
      <c r="B15" s="125" t="s">
        <v>173</v>
      </c>
      <c r="C15" s="85">
        <f>SUM(C14,C11)</f>
        <v>2064144</v>
      </c>
      <c r="D15" s="126">
        <f aca="true" t="shared" si="2" ref="D15:S15">SUM(D14,D11)</f>
        <v>0</v>
      </c>
      <c r="E15" s="126">
        <f t="shared" si="2"/>
        <v>0</v>
      </c>
      <c r="F15" s="126">
        <f t="shared" si="2"/>
        <v>0</v>
      </c>
      <c r="G15" s="126">
        <f t="shared" si="2"/>
        <v>0</v>
      </c>
      <c r="H15" s="126">
        <f t="shared" si="2"/>
        <v>0</v>
      </c>
      <c r="I15" s="126">
        <f t="shared" si="2"/>
        <v>0</v>
      </c>
      <c r="J15" s="126">
        <f t="shared" si="2"/>
        <v>0</v>
      </c>
      <c r="K15" s="126">
        <f t="shared" si="2"/>
        <v>0</v>
      </c>
      <c r="L15" s="126">
        <f t="shared" si="2"/>
        <v>0</v>
      </c>
      <c r="M15" s="126">
        <f t="shared" si="2"/>
        <v>1161000</v>
      </c>
      <c r="N15" s="126">
        <f t="shared" si="2"/>
        <v>240000</v>
      </c>
      <c r="O15" s="126">
        <f t="shared" si="2"/>
        <v>0</v>
      </c>
      <c r="P15" s="126">
        <f t="shared" si="2"/>
        <v>0</v>
      </c>
      <c r="Q15" s="126">
        <f t="shared" si="2"/>
        <v>0</v>
      </c>
      <c r="R15" s="126">
        <f t="shared" si="2"/>
        <v>2956056</v>
      </c>
      <c r="S15" s="126">
        <f t="shared" si="2"/>
        <v>0</v>
      </c>
      <c r="T15" s="85">
        <f>SUM(C15:S15)</f>
        <v>6421200</v>
      </c>
      <c r="U15" s="86"/>
      <c r="V15" s="93"/>
    </row>
    <row r="16" spans="1:22" ht="15">
      <c r="A16" s="78" t="s">
        <v>174</v>
      </c>
      <c r="B16" s="79" t="s">
        <v>175</v>
      </c>
      <c r="C16" s="80">
        <v>362250</v>
      </c>
      <c r="D16" s="80"/>
      <c r="E16" s="80"/>
      <c r="F16" s="80"/>
      <c r="G16" s="165"/>
      <c r="H16" s="165"/>
      <c r="I16" s="165"/>
      <c r="J16" s="165"/>
      <c r="K16" s="165"/>
      <c r="L16" s="165"/>
      <c r="M16" s="165">
        <v>46760</v>
      </c>
      <c r="N16" s="80">
        <v>42000</v>
      </c>
      <c r="O16" s="81"/>
      <c r="P16" s="81"/>
      <c r="Q16" s="80"/>
      <c r="R16" s="80">
        <v>600000</v>
      </c>
      <c r="S16" s="80"/>
      <c r="T16" s="82">
        <v>362250</v>
      </c>
      <c r="U16" s="67"/>
      <c r="V16" s="93"/>
    </row>
    <row r="17" spans="1:22" ht="15">
      <c r="A17" s="78" t="s">
        <v>176</v>
      </c>
      <c r="B17" s="79" t="s">
        <v>177</v>
      </c>
      <c r="C17" s="80"/>
      <c r="D17" s="80"/>
      <c r="E17" s="80"/>
      <c r="F17" s="80"/>
      <c r="G17" s="165"/>
      <c r="H17" s="165"/>
      <c r="I17" s="165"/>
      <c r="J17" s="165"/>
      <c r="K17" s="165"/>
      <c r="L17" s="165"/>
      <c r="M17" s="165">
        <v>21900</v>
      </c>
      <c r="N17" s="80"/>
      <c r="O17" s="81"/>
      <c r="P17" s="81"/>
      <c r="Q17" s="80"/>
      <c r="R17" s="80"/>
      <c r="S17" s="80"/>
      <c r="T17" s="82">
        <f>SUM(C17:S17)</f>
        <v>21900</v>
      </c>
      <c r="U17" s="67"/>
      <c r="V17" s="93"/>
    </row>
    <row r="18" spans="1:22" ht="15">
      <c r="A18" s="83" t="s">
        <v>23</v>
      </c>
      <c r="B18" s="84" t="s">
        <v>178</v>
      </c>
      <c r="C18" s="85">
        <f>SUM(C16:C17)</f>
        <v>362250</v>
      </c>
      <c r="D18" s="126">
        <f aca="true" t="shared" si="3" ref="D18:S18">SUM(D16:D17)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126">
        <f t="shared" si="3"/>
        <v>0</v>
      </c>
      <c r="L18" s="126">
        <f t="shared" si="3"/>
        <v>0</v>
      </c>
      <c r="M18" s="126">
        <f t="shared" si="3"/>
        <v>68660</v>
      </c>
      <c r="N18" s="126">
        <f t="shared" si="3"/>
        <v>42000</v>
      </c>
      <c r="O18" s="126">
        <f t="shared" si="3"/>
        <v>0</v>
      </c>
      <c r="P18" s="126">
        <f t="shared" si="3"/>
        <v>0</v>
      </c>
      <c r="Q18" s="126">
        <f t="shared" si="3"/>
        <v>0</v>
      </c>
      <c r="R18" s="126">
        <f t="shared" si="3"/>
        <v>600000</v>
      </c>
      <c r="S18" s="126">
        <f t="shared" si="3"/>
        <v>0</v>
      </c>
      <c r="T18" s="85">
        <f>SUM(C18:S18)</f>
        <v>1072910</v>
      </c>
      <c r="U18" s="87"/>
      <c r="V18" s="93"/>
    </row>
    <row r="19" spans="1:22" ht="15">
      <c r="A19" s="104" t="s">
        <v>25</v>
      </c>
      <c r="B19" s="88" t="s">
        <v>179</v>
      </c>
      <c r="C19" s="89"/>
      <c r="D19" s="89"/>
      <c r="E19" s="89"/>
      <c r="F19" s="89"/>
      <c r="G19" s="129"/>
      <c r="H19" s="129"/>
      <c r="I19" s="129"/>
      <c r="J19" s="129"/>
      <c r="K19" s="129"/>
      <c r="L19" s="129"/>
      <c r="M19" s="129"/>
      <c r="N19" s="89">
        <v>180000</v>
      </c>
      <c r="O19" s="90"/>
      <c r="P19" s="90"/>
      <c r="Q19" s="89"/>
      <c r="R19" s="89"/>
      <c r="S19" s="89"/>
      <c r="T19" s="82">
        <f aca="true" t="shared" si="4" ref="T19:T32">SUM(C19:S19)</f>
        <v>180000</v>
      </c>
      <c r="U19" s="91"/>
      <c r="V19" s="93"/>
    </row>
    <row r="20" spans="1:22" ht="30">
      <c r="A20" s="78" t="s">
        <v>27</v>
      </c>
      <c r="B20" s="92" t="s">
        <v>180</v>
      </c>
      <c r="C20" s="80"/>
      <c r="D20" s="80"/>
      <c r="E20" s="80"/>
      <c r="F20" s="80"/>
      <c r="G20" s="165"/>
      <c r="H20" s="165"/>
      <c r="I20" s="165"/>
      <c r="J20" s="165"/>
      <c r="K20" s="165"/>
      <c r="L20" s="165">
        <v>170000</v>
      </c>
      <c r="M20" s="165">
        <v>850000</v>
      </c>
      <c r="N20" s="80"/>
      <c r="O20" s="81"/>
      <c r="P20" s="81"/>
      <c r="Q20" s="80"/>
      <c r="R20" s="80">
        <v>360000</v>
      </c>
      <c r="S20" s="80"/>
      <c r="T20" s="124">
        <f t="shared" si="4"/>
        <v>1380000</v>
      </c>
      <c r="U20" s="93"/>
      <c r="V20" s="93"/>
    </row>
    <row r="21" spans="1:22" ht="15">
      <c r="A21" s="108" t="s">
        <v>29</v>
      </c>
      <c r="B21" s="109" t="s">
        <v>181</v>
      </c>
      <c r="C21" s="110">
        <f>SUM(C19:C20)</f>
        <v>0</v>
      </c>
      <c r="D21" s="159">
        <f aca="true" t="shared" si="5" ref="D21:S21">SUM(D19:D20)</f>
        <v>0</v>
      </c>
      <c r="E21" s="159">
        <f t="shared" si="5"/>
        <v>0</v>
      </c>
      <c r="F21" s="159">
        <f t="shared" si="5"/>
        <v>0</v>
      </c>
      <c r="G21" s="159">
        <f t="shared" si="5"/>
        <v>0</v>
      </c>
      <c r="H21" s="159">
        <f t="shared" si="5"/>
        <v>0</v>
      </c>
      <c r="I21" s="159">
        <f t="shared" si="5"/>
        <v>0</v>
      </c>
      <c r="J21" s="159">
        <f t="shared" si="5"/>
        <v>0</v>
      </c>
      <c r="K21" s="159">
        <f t="shared" si="5"/>
        <v>0</v>
      </c>
      <c r="L21" s="159">
        <f t="shared" si="5"/>
        <v>170000</v>
      </c>
      <c r="M21" s="159">
        <f t="shared" si="5"/>
        <v>850000</v>
      </c>
      <c r="N21" s="159">
        <f t="shared" si="5"/>
        <v>180000</v>
      </c>
      <c r="O21" s="159">
        <f t="shared" si="5"/>
        <v>0</v>
      </c>
      <c r="P21" s="159">
        <f t="shared" si="5"/>
        <v>0</v>
      </c>
      <c r="Q21" s="159">
        <f t="shared" si="5"/>
        <v>0</v>
      </c>
      <c r="R21" s="159">
        <f t="shared" si="5"/>
        <v>360000</v>
      </c>
      <c r="S21" s="159">
        <f t="shared" si="5"/>
        <v>0</v>
      </c>
      <c r="T21" s="166">
        <f t="shared" si="4"/>
        <v>1560000</v>
      </c>
      <c r="U21" s="107"/>
      <c r="V21" s="93"/>
    </row>
    <row r="22" spans="1:22" ht="15">
      <c r="A22" s="78" t="s">
        <v>31</v>
      </c>
      <c r="B22" s="79" t="s">
        <v>182</v>
      </c>
      <c r="C22" s="80"/>
      <c r="D22" s="80"/>
      <c r="E22" s="80"/>
      <c r="F22" s="80"/>
      <c r="G22" s="165"/>
      <c r="H22" s="165"/>
      <c r="I22" s="165"/>
      <c r="J22" s="165"/>
      <c r="K22" s="165"/>
      <c r="L22" s="165"/>
      <c r="M22" s="165">
        <v>30000</v>
      </c>
      <c r="N22" s="80">
        <v>30000</v>
      </c>
      <c r="O22" s="81"/>
      <c r="P22" s="81"/>
      <c r="Q22" s="80"/>
      <c r="R22" s="80"/>
      <c r="S22" s="80"/>
      <c r="T22" s="82">
        <f t="shared" si="4"/>
        <v>60000</v>
      </c>
      <c r="U22" s="67"/>
      <c r="V22" s="93"/>
    </row>
    <row r="23" spans="1:22" ht="15">
      <c r="A23" s="78" t="s">
        <v>33</v>
      </c>
      <c r="B23" s="79" t="s">
        <v>183</v>
      </c>
      <c r="C23" s="80"/>
      <c r="D23" s="80"/>
      <c r="E23" s="80"/>
      <c r="F23" s="80"/>
      <c r="G23" s="165"/>
      <c r="H23" s="165"/>
      <c r="I23" s="165"/>
      <c r="J23" s="165"/>
      <c r="K23" s="165"/>
      <c r="L23" s="165"/>
      <c r="M23" s="165">
        <v>200000</v>
      </c>
      <c r="N23" s="80"/>
      <c r="O23" s="81"/>
      <c r="P23" s="81"/>
      <c r="Q23" s="80"/>
      <c r="R23" s="80"/>
      <c r="S23" s="80"/>
      <c r="T23" s="124">
        <f t="shared" si="4"/>
        <v>200000</v>
      </c>
      <c r="U23" s="67"/>
      <c r="V23" s="93"/>
    </row>
    <row r="24" spans="1:22" ht="15">
      <c r="A24" s="108" t="s">
        <v>35</v>
      </c>
      <c r="B24" s="109" t="s">
        <v>184</v>
      </c>
      <c r="C24" s="110">
        <f>SUM(C22:C23)</f>
        <v>0</v>
      </c>
      <c r="D24" s="159">
        <f aca="true" t="shared" si="6" ref="D24:S24">SUM(D22:D23)</f>
        <v>0</v>
      </c>
      <c r="E24" s="159">
        <f t="shared" si="6"/>
        <v>0</v>
      </c>
      <c r="F24" s="159">
        <f t="shared" si="6"/>
        <v>0</v>
      </c>
      <c r="G24" s="159">
        <f t="shared" si="6"/>
        <v>0</v>
      </c>
      <c r="H24" s="159">
        <f t="shared" si="6"/>
        <v>0</v>
      </c>
      <c r="I24" s="159">
        <f t="shared" si="6"/>
        <v>0</v>
      </c>
      <c r="J24" s="159">
        <f t="shared" si="6"/>
        <v>0</v>
      </c>
      <c r="K24" s="159">
        <f t="shared" si="6"/>
        <v>0</v>
      </c>
      <c r="L24" s="159">
        <f t="shared" si="6"/>
        <v>0</v>
      </c>
      <c r="M24" s="159">
        <f t="shared" si="6"/>
        <v>230000</v>
      </c>
      <c r="N24" s="159">
        <f t="shared" si="6"/>
        <v>30000</v>
      </c>
      <c r="O24" s="159">
        <f t="shared" si="6"/>
        <v>0</v>
      </c>
      <c r="P24" s="159">
        <f t="shared" si="6"/>
        <v>0</v>
      </c>
      <c r="Q24" s="159">
        <f t="shared" si="6"/>
        <v>0</v>
      </c>
      <c r="R24" s="159">
        <f t="shared" si="6"/>
        <v>0</v>
      </c>
      <c r="S24" s="159">
        <f t="shared" si="6"/>
        <v>0</v>
      </c>
      <c r="T24" s="110">
        <f t="shared" si="4"/>
        <v>260000</v>
      </c>
      <c r="U24" s="107"/>
      <c r="V24" s="93"/>
    </row>
    <row r="25" spans="1:22" ht="15">
      <c r="A25" s="78" t="s">
        <v>37</v>
      </c>
      <c r="B25" s="79" t="s">
        <v>185</v>
      </c>
      <c r="C25" s="80"/>
      <c r="D25" s="80">
        <v>357682</v>
      </c>
      <c r="E25" s="80"/>
      <c r="F25" s="80"/>
      <c r="G25" s="165"/>
      <c r="H25" s="165"/>
      <c r="I25" s="165"/>
      <c r="J25" s="165"/>
      <c r="K25" s="165">
        <v>1350000</v>
      </c>
      <c r="L25" s="165"/>
      <c r="M25" s="165">
        <v>1000000</v>
      </c>
      <c r="N25" s="80">
        <v>250000</v>
      </c>
      <c r="O25" s="81">
        <v>250000</v>
      </c>
      <c r="P25" s="81"/>
      <c r="Q25" s="80"/>
      <c r="R25" s="80"/>
      <c r="S25" s="80"/>
      <c r="T25" s="82">
        <f t="shared" si="4"/>
        <v>3207682</v>
      </c>
      <c r="U25" s="67"/>
      <c r="V25" s="93"/>
    </row>
    <row r="26" spans="1:22" ht="15">
      <c r="A26" s="78" t="s">
        <v>39</v>
      </c>
      <c r="B26" s="79" t="s">
        <v>186</v>
      </c>
      <c r="C26" s="80"/>
      <c r="D26" s="80"/>
      <c r="E26" s="80"/>
      <c r="F26" s="80"/>
      <c r="G26" s="165"/>
      <c r="H26" s="165"/>
      <c r="I26" s="165"/>
      <c r="J26" s="165"/>
      <c r="K26" s="165"/>
      <c r="L26" s="165"/>
      <c r="M26" s="165"/>
      <c r="N26" s="80"/>
      <c r="O26" s="81"/>
      <c r="P26" s="81"/>
      <c r="Q26" s="80">
        <v>2147000</v>
      </c>
      <c r="R26" s="80"/>
      <c r="S26" s="80"/>
      <c r="T26" s="82">
        <f t="shared" si="4"/>
        <v>2147000</v>
      </c>
      <c r="U26" s="67"/>
      <c r="V26" s="93"/>
    </row>
    <row r="27" spans="1:22" ht="15">
      <c r="A27" s="78" t="s">
        <v>41</v>
      </c>
      <c r="B27" s="79" t="s">
        <v>187</v>
      </c>
      <c r="C27" s="80"/>
      <c r="D27" s="80">
        <v>50000</v>
      </c>
      <c r="E27" s="80"/>
      <c r="F27" s="80"/>
      <c r="G27" s="165"/>
      <c r="H27" s="165">
        <v>2000000</v>
      </c>
      <c r="I27" s="165"/>
      <c r="J27" s="165"/>
      <c r="K27" s="165"/>
      <c r="L27" s="165">
        <v>1000000</v>
      </c>
      <c r="M27" s="165">
        <v>350000</v>
      </c>
      <c r="N27" s="80"/>
      <c r="O27" s="81"/>
      <c r="P27" s="81"/>
      <c r="Q27" s="80"/>
      <c r="R27" s="80">
        <v>200000</v>
      </c>
      <c r="S27" s="80"/>
      <c r="T27" s="82">
        <f t="shared" si="4"/>
        <v>3600000</v>
      </c>
      <c r="U27" s="93"/>
      <c r="V27" s="93"/>
    </row>
    <row r="28" spans="1:22" ht="15">
      <c r="A28" s="78" t="s">
        <v>43</v>
      </c>
      <c r="B28" s="79" t="s">
        <v>42</v>
      </c>
      <c r="C28" s="80"/>
      <c r="D28" s="80"/>
      <c r="E28" s="80"/>
      <c r="F28" s="80"/>
      <c r="G28" s="165"/>
      <c r="H28" s="165"/>
      <c r="I28" s="165">
        <v>74000</v>
      </c>
      <c r="J28" s="165">
        <v>74000</v>
      </c>
      <c r="K28" s="165"/>
      <c r="L28" s="165"/>
      <c r="M28" s="165"/>
      <c r="N28" s="80"/>
      <c r="O28" s="81"/>
      <c r="P28" s="81"/>
      <c r="Q28" s="80"/>
      <c r="R28" s="80"/>
      <c r="S28" s="80"/>
      <c r="T28" s="82">
        <f t="shared" si="4"/>
        <v>148000</v>
      </c>
      <c r="U28" s="93"/>
      <c r="V28" s="93"/>
    </row>
    <row r="29" spans="1:22" ht="30">
      <c r="A29" s="78" t="s">
        <v>45</v>
      </c>
      <c r="B29" s="92" t="s">
        <v>188</v>
      </c>
      <c r="C29" s="80"/>
      <c r="D29" s="80">
        <v>146000</v>
      </c>
      <c r="E29" s="80"/>
      <c r="F29" s="80"/>
      <c r="G29" s="165"/>
      <c r="H29" s="165"/>
      <c r="I29" s="165"/>
      <c r="J29" s="165"/>
      <c r="K29" s="165"/>
      <c r="L29" s="165"/>
      <c r="M29" s="165">
        <v>4500000</v>
      </c>
      <c r="N29" s="80">
        <v>50000</v>
      </c>
      <c r="O29" s="81">
        <v>250000</v>
      </c>
      <c r="P29" s="81"/>
      <c r="Q29" s="80"/>
      <c r="R29" s="80">
        <v>389200</v>
      </c>
      <c r="S29" s="80"/>
      <c r="T29" s="124">
        <f t="shared" si="4"/>
        <v>5335200</v>
      </c>
      <c r="U29" s="93"/>
      <c r="V29" s="93"/>
    </row>
    <row r="30" spans="1:22" ht="15">
      <c r="A30" s="108"/>
      <c r="B30" s="109" t="s">
        <v>189</v>
      </c>
      <c r="C30" s="110">
        <f>SUM(C25:C29)</f>
        <v>0</v>
      </c>
      <c r="D30" s="159">
        <f aca="true" t="shared" si="7" ref="D30:S30">SUM(D25:D29)</f>
        <v>553682</v>
      </c>
      <c r="E30" s="159">
        <f t="shared" si="7"/>
        <v>0</v>
      </c>
      <c r="F30" s="159">
        <f t="shared" si="7"/>
        <v>0</v>
      </c>
      <c r="G30" s="159">
        <f t="shared" si="7"/>
        <v>0</v>
      </c>
      <c r="H30" s="159">
        <f t="shared" si="7"/>
        <v>2000000</v>
      </c>
      <c r="I30" s="159">
        <f t="shared" si="7"/>
        <v>74000</v>
      </c>
      <c r="J30" s="159">
        <f t="shared" si="7"/>
        <v>74000</v>
      </c>
      <c r="K30" s="159">
        <f t="shared" si="7"/>
        <v>1350000</v>
      </c>
      <c r="L30" s="159">
        <f t="shared" si="7"/>
        <v>1000000</v>
      </c>
      <c r="M30" s="159">
        <f t="shared" si="7"/>
        <v>5850000</v>
      </c>
      <c r="N30" s="159">
        <f t="shared" si="7"/>
        <v>300000</v>
      </c>
      <c r="O30" s="159">
        <f t="shared" si="7"/>
        <v>500000</v>
      </c>
      <c r="P30" s="159">
        <f t="shared" si="7"/>
        <v>0</v>
      </c>
      <c r="Q30" s="159">
        <f t="shared" si="7"/>
        <v>2147000</v>
      </c>
      <c r="R30" s="159">
        <f t="shared" si="7"/>
        <v>589200</v>
      </c>
      <c r="S30" s="159">
        <f t="shared" si="7"/>
        <v>0</v>
      </c>
      <c r="T30" s="110">
        <f t="shared" si="4"/>
        <v>14437882</v>
      </c>
      <c r="U30" s="106"/>
      <c r="V30" s="93"/>
    </row>
    <row r="31" spans="1:22" ht="15">
      <c r="A31" s="78" t="s">
        <v>190</v>
      </c>
      <c r="B31" s="79" t="s">
        <v>191</v>
      </c>
      <c r="C31" s="80"/>
      <c r="D31" s="80">
        <v>150000</v>
      </c>
      <c r="E31" s="80"/>
      <c r="F31" s="80"/>
      <c r="G31" s="165"/>
      <c r="H31" s="165">
        <v>425200</v>
      </c>
      <c r="I31" s="165">
        <v>20000</v>
      </c>
      <c r="J31" s="165">
        <v>20000</v>
      </c>
      <c r="K31" s="165">
        <v>365000</v>
      </c>
      <c r="L31" s="165">
        <v>320000</v>
      </c>
      <c r="M31" s="165">
        <v>1462500</v>
      </c>
      <c r="N31" s="80">
        <v>100000</v>
      </c>
      <c r="O31" s="81">
        <v>250000</v>
      </c>
      <c r="P31" s="81"/>
      <c r="Q31" s="80">
        <v>579701</v>
      </c>
      <c r="R31" s="80">
        <v>155000</v>
      </c>
      <c r="S31" s="80"/>
      <c r="T31" s="82">
        <f t="shared" si="4"/>
        <v>3847401</v>
      </c>
      <c r="U31" s="67"/>
      <c r="V31" s="93"/>
    </row>
    <row r="32" spans="1:22" ht="15">
      <c r="A32" s="78" t="s">
        <v>49</v>
      </c>
      <c r="B32" s="79" t="s">
        <v>192</v>
      </c>
      <c r="C32" s="80"/>
      <c r="D32" s="80"/>
      <c r="E32" s="80"/>
      <c r="F32" s="80"/>
      <c r="G32" s="165"/>
      <c r="H32" s="165"/>
      <c r="I32" s="165"/>
      <c r="J32" s="165"/>
      <c r="K32" s="165"/>
      <c r="L32" s="165"/>
      <c r="M32" s="165"/>
      <c r="N32" s="80"/>
      <c r="O32" s="81"/>
      <c r="P32" s="81"/>
      <c r="Q32" s="80"/>
      <c r="R32" s="80"/>
      <c r="S32" s="80"/>
      <c r="T32" s="124">
        <f t="shared" si="4"/>
        <v>0</v>
      </c>
      <c r="U32" s="67"/>
      <c r="V32" s="93"/>
    </row>
    <row r="33" spans="1:22" ht="15">
      <c r="A33" s="112" t="s">
        <v>51</v>
      </c>
      <c r="B33" s="112" t="s">
        <v>193</v>
      </c>
      <c r="C33" s="113">
        <f>SUM(C31:C32)</f>
        <v>0</v>
      </c>
      <c r="D33" s="160">
        <f aca="true" t="shared" si="8" ref="D33:S33">SUM(D31:D32)</f>
        <v>150000</v>
      </c>
      <c r="E33" s="160">
        <f t="shared" si="8"/>
        <v>0</v>
      </c>
      <c r="F33" s="160">
        <f t="shared" si="8"/>
        <v>0</v>
      </c>
      <c r="G33" s="160">
        <f t="shared" si="8"/>
        <v>0</v>
      </c>
      <c r="H33" s="160">
        <f t="shared" si="8"/>
        <v>425200</v>
      </c>
      <c r="I33" s="160">
        <f t="shared" si="8"/>
        <v>20000</v>
      </c>
      <c r="J33" s="160">
        <f t="shared" si="8"/>
        <v>20000</v>
      </c>
      <c r="K33" s="160">
        <f t="shared" si="8"/>
        <v>365000</v>
      </c>
      <c r="L33" s="160">
        <f t="shared" si="8"/>
        <v>320000</v>
      </c>
      <c r="M33" s="160">
        <f t="shared" si="8"/>
        <v>1462500</v>
      </c>
      <c r="N33" s="160">
        <f t="shared" si="8"/>
        <v>100000</v>
      </c>
      <c r="O33" s="160">
        <f t="shared" si="8"/>
        <v>250000</v>
      </c>
      <c r="P33" s="160">
        <f t="shared" si="8"/>
        <v>0</v>
      </c>
      <c r="Q33" s="160">
        <f t="shared" si="8"/>
        <v>579701</v>
      </c>
      <c r="R33" s="160">
        <f t="shared" si="8"/>
        <v>155000</v>
      </c>
      <c r="S33" s="160">
        <f t="shared" si="8"/>
        <v>0</v>
      </c>
      <c r="T33" s="113">
        <f>SUM(D33:S33)</f>
        <v>3847401</v>
      </c>
      <c r="U33" s="111"/>
      <c r="V33" s="93"/>
    </row>
    <row r="34" spans="1:22" ht="15">
      <c r="A34" s="101" t="s">
        <v>53</v>
      </c>
      <c r="B34" s="102" t="s">
        <v>194</v>
      </c>
      <c r="C34" s="103">
        <f>SUM(C21+C24+C30+C33)</f>
        <v>0</v>
      </c>
      <c r="D34" s="137">
        <f aca="true" t="shared" si="9" ref="D34:S34">SUM(D21+D24+D30+D33)</f>
        <v>703682</v>
      </c>
      <c r="E34" s="137">
        <f t="shared" si="9"/>
        <v>0</v>
      </c>
      <c r="F34" s="137">
        <f t="shared" si="9"/>
        <v>0</v>
      </c>
      <c r="G34" s="137">
        <f t="shared" si="9"/>
        <v>0</v>
      </c>
      <c r="H34" s="137">
        <f t="shared" si="9"/>
        <v>2425200</v>
      </c>
      <c r="I34" s="137">
        <f t="shared" si="9"/>
        <v>94000</v>
      </c>
      <c r="J34" s="137">
        <f t="shared" si="9"/>
        <v>94000</v>
      </c>
      <c r="K34" s="137">
        <f t="shared" si="9"/>
        <v>1715000</v>
      </c>
      <c r="L34" s="137">
        <f t="shared" si="9"/>
        <v>1490000</v>
      </c>
      <c r="M34" s="137">
        <f t="shared" si="9"/>
        <v>8392500</v>
      </c>
      <c r="N34" s="137">
        <f t="shared" si="9"/>
        <v>610000</v>
      </c>
      <c r="O34" s="137">
        <f t="shared" si="9"/>
        <v>750000</v>
      </c>
      <c r="P34" s="137">
        <f t="shared" si="9"/>
        <v>0</v>
      </c>
      <c r="Q34" s="137">
        <f t="shared" si="9"/>
        <v>2726701</v>
      </c>
      <c r="R34" s="137">
        <f t="shared" si="9"/>
        <v>1104200</v>
      </c>
      <c r="S34" s="137">
        <f t="shared" si="9"/>
        <v>0</v>
      </c>
      <c r="T34" s="103">
        <f>SUM(C34:S34)</f>
        <v>20105283</v>
      </c>
      <c r="U34" s="87"/>
      <c r="V34" s="93"/>
    </row>
    <row r="35" spans="1:23" ht="15">
      <c r="A35" s="94" t="s">
        <v>55</v>
      </c>
      <c r="B35" s="95" t="s">
        <v>195</v>
      </c>
      <c r="C35" s="80"/>
      <c r="D35" s="80"/>
      <c r="E35" s="80"/>
      <c r="F35" s="80"/>
      <c r="G35" s="165"/>
      <c r="H35" s="165"/>
      <c r="I35" s="165"/>
      <c r="J35" s="165"/>
      <c r="K35" s="165"/>
      <c r="L35" s="165"/>
      <c r="M35" s="165"/>
      <c r="N35" s="80"/>
      <c r="O35" s="80"/>
      <c r="P35" s="80"/>
      <c r="Q35" s="80"/>
      <c r="R35" s="80"/>
      <c r="S35" s="80">
        <v>500000</v>
      </c>
      <c r="T35" s="82">
        <f aca="true" t="shared" si="10" ref="T35:T46">SUM(C35:S35)</f>
        <v>500000</v>
      </c>
      <c r="U35" s="67"/>
      <c r="V35" s="93"/>
      <c r="W35" s="118"/>
    </row>
    <row r="36" spans="1:22" ht="15">
      <c r="A36" s="101" t="s">
        <v>57</v>
      </c>
      <c r="B36" s="102" t="s">
        <v>196</v>
      </c>
      <c r="C36" s="103">
        <f aca="true" t="shared" si="11" ref="C36:S36">SUM(C35:C35)</f>
        <v>0</v>
      </c>
      <c r="D36" s="137">
        <f t="shared" si="11"/>
        <v>0</v>
      </c>
      <c r="E36" s="137">
        <f t="shared" si="11"/>
        <v>0</v>
      </c>
      <c r="F36" s="137">
        <f t="shared" si="11"/>
        <v>0</v>
      </c>
      <c r="G36" s="137">
        <f t="shared" si="11"/>
        <v>0</v>
      </c>
      <c r="H36" s="137">
        <f t="shared" si="11"/>
        <v>0</v>
      </c>
      <c r="I36" s="137">
        <f t="shared" si="11"/>
        <v>0</v>
      </c>
      <c r="J36" s="137">
        <f t="shared" si="11"/>
        <v>0</v>
      </c>
      <c r="K36" s="137">
        <f t="shared" si="11"/>
        <v>0</v>
      </c>
      <c r="L36" s="137">
        <f t="shared" si="11"/>
        <v>0</v>
      </c>
      <c r="M36" s="137">
        <f t="shared" si="11"/>
        <v>0</v>
      </c>
      <c r="N36" s="137">
        <f t="shared" si="11"/>
        <v>0</v>
      </c>
      <c r="O36" s="137">
        <f t="shared" si="11"/>
        <v>0</v>
      </c>
      <c r="P36" s="137">
        <f t="shared" si="11"/>
        <v>0</v>
      </c>
      <c r="Q36" s="137">
        <f t="shared" si="11"/>
        <v>0</v>
      </c>
      <c r="R36" s="137">
        <f t="shared" si="11"/>
        <v>0</v>
      </c>
      <c r="S36" s="137">
        <f t="shared" si="11"/>
        <v>500000</v>
      </c>
      <c r="T36" s="103">
        <f t="shared" si="10"/>
        <v>500000</v>
      </c>
      <c r="U36" s="87"/>
      <c r="V36" s="93"/>
    </row>
    <row r="37" spans="1:22" s="131" customFormat="1" ht="15">
      <c r="A37" s="162" t="s">
        <v>256</v>
      </c>
      <c r="B37" s="128" t="s">
        <v>255</v>
      </c>
      <c r="C37" s="129"/>
      <c r="D37" s="129"/>
      <c r="E37" s="129">
        <v>360000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30"/>
    </row>
    <row r="38" spans="1:22" ht="15">
      <c r="A38" s="94" t="s">
        <v>59</v>
      </c>
      <c r="B38" s="95" t="s">
        <v>197</v>
      </c>
      <c r="C38" s="80"/>
      <c r="D38" s="80"/>
      <c r="E38" s="80"/>
      <c r="F38" s="80">
        <v>368805</v>
      </c>
      <c r="G38" s="165"/>
      <c r="H38" s="165"/>
      <c r="I38" s="165"/>
      <c r="J38" s="165"/>
      <c r="K38" s="165"/>
      <c r="L38" s="165"/>
      <c r="M38" s="165"/>
      <c r="N38" s="80"/>
      <c r="O38" s="80"/>
      <c r="P38" s="80"/>
      <c r="Q38" s="80"/>
      <c r="R38" s="80"/>
      <c r="S38" s="80">
        <v>100000</v>
      </c>
      <c r="T38" s="129">
        <f t="shared" si="10"/>
        <v>468805</v>
      </c>
      <c r="U38" s="67"/>
      <c r="V38" s="93"/>
    </row>
    <row r="39" spans="1:22" ht="15">
      <c r="A39" s="94" t="s">
        <v>63</v>
      </c>
      <c r="B39" s="133" t="s">
        <v>248</v>
      </c>
      <c r="C39" s="80"/>
      <c r="D39" s="80"/>
      <c r="E39" s="80"/>
      <c r="F39" s="80"/>
      <c r="G39" s="165"/>
      <c r="H39" s="165"/>
      <c r="I39" s="165"/>
      <c r="J39" s="165"/>
      <c r="K39" s="165"/>
      <c r="L39" s="165"/>
      <c r="M39" s="165">
        <v>110000</v>
      </c>
      <c r="N39" s="80"/>
      <c r="O39" s="80"/>
      <c r="P39" s="80">
        <v>1250000</v>
      </c>
      <c r="Q39" s="80"/>
      <c r="R39" s="80"/>
      <c r="S39" s="80"/>
      <c r="T39" s="129">
        <f t="shared" si="10"/>
        <v>1360000</v>
      </c>
      <c r="U39" s="67"/>
      <c r="V39" s="93"/>
    </row>
    <row r="40" spans="1:22" ht="15">
      <c r="A40" s="94" t="s">
        <v>198</v>
      </c>
      <c r="B40" s="95" t="s">
        <v>199</v>
      </c>
      <c r="C40" s="80"/>
      <c r="D40" s="80"/>
      <c r="E40" s="80"/>
      <c r="F40" s="80"/>
      <c r="G40" s="165"/>
      <c r="H40" s="165"/>
      <c r="I40" s="165"/>
      <c r="J40" s="165"/>
      <c r="K40" s="165"/>
      <c r="L40" s="165"/>
      <c r="M40" s="165">
        <v>16989032</v>
      </c>
      <c r="N40" s="80"/>
      <c r="O40" s="80"/>
      <c r="P40" s="80"/>
      <c r="Q40" s="80"/>
      <c r="R40" s="80"/>
      <c r="S40" s="80"/>
      <c r="T40" s="129">
        <f t="shared" si="10"/>
        <v>16989032</v>
      </c>
      <c r="U40" s="67"/>
      <c r="V40" s="93"/>
    </row>
    <row r="41" spans="1:22" ht="15">
      <c r="A41" s="101" t="s">
        <v>65</v>
      </c>
      <c r="B41" s="102" t="s">
        <v>200</v>
      </c>
      <c r="C41" s="103">
        <f>SUM(C38:C40)</f>
        <v>0</v>
      </c>
      <c r="D41" s="137">
        <f>SUM(D38:D40)</f>
        <v>0</v>
      </c>
      <c r="E41" s="137">
        <f>SUM(E37:E40)</f>
        <v>360000</v>
      </c>
      <c r="F41" s="137">
        <f aca="true" t="shared" si="12" ref="F41:S41">SUM(F38:F40)</f>
        <v>368805</v>
      </c>
      <c r="G41" s="137">
        <f t="shared" si="12"/>
        <v>0</v>
      </c>
      <c r="H41" s="137">
        <f t="shared" si="12"/>
        <v>0</v>
      </c>
      <c r="I41" s="137">
        <f t="shared" si="12"/>
        <v>0</v>
      </c>
      <c r="J41" s="137">
        <f t="shared" si="12"/>
        <v>0</v>
      </c>
      <c r="K41" s="137">
        <f t="shared" si="12"/>
        <v>0</v>
      </c>
      <c r="L41" s="137">
        <f t="shared" si="12"/>
        <v>0</v>
      </c>
      <c r="M41" s="137">
        <f t="shared" si="12"/>
        <v>17099032</v>
      </c>
      <c r="N41" s="137">
        <f t="shared" si="12"/>
        <v>0</v>
      </c>
      <c r="O41" s="137">
        <f t="shared" si="12"/>
        <v>0</v>
      </c>
      <c r="P41" s="137">
        <f t="shared" si="12"/>
        <v>1250000</v>
      </c>
      <c r="Q41" s="137">
        <f t="shared" si="12"/>
        <v>0</v>
      </c>
      <c r="R41" s="137">
        <f t="shared" si="12"/>
        <v>0</v>
      </c>
      <c r="S41" s="137">
        <f t="shared" si="12"/>
        <v>100000</v>
      </c>
      <c r="T41" s="103">
        <f t="shared" si="10"/>
        <v>19177837</v>
      </c>
      <c r="U41" s="87"/>
      <c r="V41" s="93"/>
    </row>
    <row r="42" spans="1:22" ht="15">
      <c r="A42" s="94" t="s">
        <v>68</v>
      </c>
      <c r="B42" s="95" t="s">
        <v>201</v>
      </c>
      <c r="C42" s="96"/>
      <c r="D42" s="96">
        <v>3543500</v>
      </c>
      <c r="E42" s="96"/>
      <c r="F42" s="96"/>
      <c r="G42" s="129"/>
      <c r="H42" s="129"/>
      <c r="I42" s="129">
        <v>1000000</v>
      </c>
      <c r="J42" s="129">
        <v>1000000</v>
      </c>
      <c r="K42" s="129"/>
      <c r="L42" s="129"/>
      <c r="M42" s="129">
        <v>2000000</v>
      </c>
      <c r="N42" s="96"/>
      <c r="O42" s="96"/>
      <c r="P42" s="96"/>
      <c r="Q42" s="96"/>
      <c r="R42" s="96"/>
      <c r="S42" s="96"/>
      <c r="T42" s="82">
        <f t="shared" si="10"/>
        <v>7543500</v>
      </c>
      <c r="U42" s="97"/>
      <c r="V42" s="93"/>
    </row>
    <row r="43" spans="1:22" ht="15">
      <c r="A43" s="94" t="s">
        <v>69</v>
      </c>
      <c r="B43" s="95" t="s">
        <v>202</v>
      </c>
      <c r="C43" s="96"/>
      <c r="D43" s="96"/>
      <c r="E43" s="96"/>
      <c r="F43" s="96"/>
      <c r="G43" s="129"/>
      <c r="H43" s="129"/>
      <c r="I43" s="129"/>
      <c r="J43" s="129"/>
      <c r="K43" s="129"/>
      <c r="L43" s="129"/>
      <c r="M43" s="129"/>
      <c r="N43" s="96"/>
      <c r="O43" s="96"/>
      <c r="P43" s="96"/>
      <c r="Q43" s="96"/>
      <c r="R43" s="96"/>
      <c r="S43" s="96"/>
      <c r="T43" s="124">
        <f t="shared" si="10"/>
        <v>0</v>
      </c>
      <c r="U43" s="97"/>
      <c r="V43" s="93"/>
    </row>
    <row r="44" spans="1:22" ht="15">
      <c r="A44" s="94" t="s">
        <v>71</v>
      </c>
      <c r="B44" s="95" t="s">
        <v>70</v>
      </c>
      <c r="C44" s="96"/>
      <c r="D44" s="96"/>
      <c r="E44" s="96"/>
      <c r="F44" s="96"/>
      <c r="G44" s="129"/>
      <c r="H44" s="129"/>
      <c r="I44" s="129">
        <v>300000</v>
      </c>
      <c r="J44" s="129">
        <v>300000</v>
      </c>
      <c r="K44" s="129"/>
      <c r="L44" s="129"/>
      <c r="M44" s="129"/>
      <c r="N44" s="96"/>
      <c r="O44" s="96"/>
      <c r="P44" s="96"/>
      <c r="Q44" s="96"/>
      <c r="R44" s="96">
        <v>8425197</v>
      </c>
      <c r="S44" s="96"/>
      <c r="T44" s="124">
        <f t="shared" si="10"/>
        <v>9025197</v>
      </c>
      <c r="U44" s="97"/>
      <c r="V44" s="93"/>
    </row>
    <row r="45" spans="1:22" ht="15">
      <c r="A45" s="78" t="s">
        <v>71</v>
      </c>
      <c r="B45" s="98" t="s">
        <v>203</v>
      </c>
      <c r="C45" s="96"/>
      <c r="D45" s="96">
        <v>957000</v>
      </c>
      <c r="E45" s="96"/>
      <c r="F45" s="96"/>
      <c r="G45" s="129"/>
      <c r="H45" s="129"/>
      <c r="I45" s="129">
        <v>351000</v>
      </c>
      <c r="J45" s="129">
        <v>351000</v>
      </c>
      <c r="K45" s="129"/>
      <c r="L45" s="129"/>
      <c r="M45" s="129">
        <v>540000</v>
      </c>
      <c r="N45" s="96"/>
      <c r="O45" s="96"/>
      <c r="P45" s="96"/>
      <c r="Q45" s="96"/>
      <c r="R45" s="96">
        <v>2274803</v>
      </c>
      <c r="S45" s="96"/>
      <c r="T45" s="124">
        <f t="shared" si="10"/>
        <v>4473803</v>
      </c>
      <c r="U45" s="97"/>
      <c r="V45" s="93"/>
    </row>
    <row r="46" spans="1:22" ht="15">
      <c r="A46" s="83" t="s">
        <v>75</v>
      </c>
      <c r="B46" s="102" t="s">
        <v>74</v>
      </c>
      <c r="C46" s="103">
        <f>SUM(C42:C45)</f>
        <v>0</v>
      </c>
      <c r="D46" s="137">
        <f aca="true" t="shared" si="13" ref="D46:S46">SUM(D42:D45)</f>
        <v>4500500</v>
      </c>
      <c r="E46" s="137">
        <f t="shared" si="13"/>
        <v>0</v>
      </c>
      <c r="F46" s="137">
        <f t="shared" si="13"/>
        <v>0</v>
      </c>
      <c r="G46" s="137">
        <f t="shared" si="13"/>
        <v>0</v>
      </c>
      <c r="H46" s="137">
        <f t="shared" si="13"/>
        <v>0</v>
      </c>
      <c r="I46" s="137">
        <f t="shared" si="13"/>
        <v>1651000</v>
      </c>
      <c r="J46" s="137">
        <f t="shared" si="13"/>
        <v>1651000</v>
      </c>
      <c r="K46" s="137">
        <f t="shared" si="13"/>
        <v>0</v>
      </c>
      <c r="L46" s="137">
        <f t="shared" si="13"/>
        <v>0</v>
      </c>
      <c r="M46" s="137">
        <f t="shared" si="13"/>
        <v>2540000</v>
      </c>
      <c r="N46" s="137">
        <f t="shared" si="13"/>
        <v>0</v>
      </c>
      <c r="O46" s="137">
        <f t="shared" si="13"/>
        <v>0</v>
      </c>
      <c r="P46" s="137">
        <f t="shared" si="13"/>
        <v>0</v>
      </c>
      <c r="Q46" s="137">
        <f t="shared" si="13"/>
        <v>0</v>
      </c>
      <c r="R46" s="137">
        <f t="shared" si="13"/>
        <v>10700000</v>
      </c>
      <c r="S46" s="137">
        <f t="shared" si="13"/>
        <v>0</v>
      </c>
      <c r="T46" s="103">
        <f t="shared" si="10"/>
        <v>21042500</v>
      </c>
      <c r="U46" s="87"/>
      <c r="V46" s="93"/>
    </row>
    <row r="47" spans="1:22" ht="15">
      <c r="A47" s="94" t="s">
        <v>204</v>
      </c>
      <c r="B47" s="95" t="s">
        <v>205</v>
      </c>
      <c r="C47" s="80"/>
      <c r="D47" s="80">
        <v>2000000</v>
      </c>
      <c r="E47" s="80"/>
      <c r="F47" s="80"/>
      <c r="G47" s="165">
        <v>12528682</v>
      </c>
      <c r="H47" s="165"/>
      <c r="I47" s="165">
        <v>2359325</v>
      </c>
      <c r="J47" s="165">
        <v>200000</v>
      </c>
      <c r="K47" s="165"/>
      <c r="L47" s="165"/>
      <c r="M47" s="165"/>
      <c r="N47" s="80"/>
      <c r="O47" s="80"/>
      <c r="P47" s="80"/>
      <c r="Q47" s="80"/>
      <c r="R47" s="80"/>
      <c r="S47" s="80"/>
      <c r="T47" s="82">
        <f aca="true" t="shared" si="14" ref="T47:T53">SUM(C47:S47)</f>
        <v>17088007</v>
      </c>
      <c r="U47" s="67"/>
      <c r="V47" s="93"/>
    </row>
    <row r="48" spans="1:22" ht="15">
      <c r="A48" s="94" t="s">
        <v>206</v>
      </c>
      <c r="B48" s="95" t="s">
        <v>207</v>
      </c>
      <c r="C48" s="80"/>
      <c r="D48" s="80">
        <v>540000</v>
      </c>
      <c r="E48" s="80"/>
      <c r="F48" s="80"/>
      <c r="G48" s="165">
        <v>3377224</v>
      </c>
      <c r="H48" s="165"/>
      <c r="I48" s="165">
        <v>637018</v>
      </c>
      <c r="J48" s="165">
        <v>54000</v>
      </c>
      <c r="K48" s="165"/>
      <c r="L48" s="165"/>
      <c r="M48" s="165"/>
      <c r="N48" s="80"/>
      <c r="O48" s="80"/>
      <c r="P48" s="80"/>
      <c r="Q48" s="80"/>
      <c r="R48" s="80"/>
      <c r="S48" s="80"/>
      <c r="T48" s="82">
        <f t="shared" si="14"/>
        <v>4608242</v>
      </c>
      <c r="U48" s="67"/>
      <c r="V48" s="93"/>
    </row>
    <row r="49" spans="1:23" ht="15">
      <c r="A49" s="101" t="s">
        <v>82</v>
      </c>
      <c r="B49" s="102" t="s">
        <v>81</v>
      </c>
      <c r="C49" s="103">
        <f>SUM(C47:C48)</f>
        <v>0</v>
      </c>
      <c r="D49" s="137">
        <f aca="true" t="shared" si="15" ref="D49:S49">SUM(D47:D48)</f>
        <v>2540000</v>
      </c>
      <c r="E49" s="137">
        <f t="shared" si="15"/>
        <v>0</v>
      </c>
      <c r="F49" s="137">
        <f t="shared" si="15"/>
        <v>0</v>
      </c>
      <c r="G49" s="137">
        <f t="shared" si="15"/>
        <v>15905906</v>
      </c>
      <c r="H49" s="137">
        <f t="shared" si="15"/>
        <v>0</v>
      </c>
      <c r="I49" s="137">
        <f t="shared" si="15"/>
        <v>2996343</v>
      </c>
      <c r="J49" s="137">
        <f t="shared" si="15"/>
        <v>254000</v>
      </c>
      <c r="K49" s="137">
        <f t="shared" si="15"/>
        <v>0</v>
      </c>
      <c r="L49" s="137">
        <f t="shared" si="15"/>
        <v>0</v>
      </c>
      <c r="M49" s="137">
        <f t="shared" si="15"/>
        <v>0</v>
      </c>
      <c r="N49" s="137">
        <f t="shared" si="15"/>
        <v>0</v>
      </c>
      <c r="O49" s="137">
        <f t="shared" si="15"/>
        <v>0</v>
      </c>
      <c r="P49" s="137">
        <f t="shared" si="15"/>
        <v>0</v>
      </c>
      <c r="Q49" s="137">
        <f t="shared" si="15"/>
        <v>0</v>
      </c>
      <c r="R49" s="137">
        <f t="shared" si="15"/>
        <v>0</v>
      </c>
      <c r="S49" s="137">
        <f t="shared" si="15"/>
        <v>0</v>
      </c>
      <c r="T49" s="103">
        <f t="shared" si="14"/>
        <v>21696249</v>
      </c>
      <c r="U49" s="87"/>
      <c r="V49" s="93"/>
      <c r="W49" s="67"/>
    </row>
    <row r="50" spans="1:22" s="131" customFormat="1" ht="15">
      <c r="A50" s="162" t="s">
        <v>249</v>
      </c>
      <c r="B50" s="128" t="s">
        <v>250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>
        <v>450000</v>
      </c>
      <c r="T50" s="165">
        <f t="shared" si="14"/>
        <v>450000</v>
      </c>
      <c r="U50" s="130"/>
      <c r="V50" s="130"/>
    </row>
    <row r="51" spans="1:22" s="118" customFormat="1" ht="15">
      <c r="A51" s="135"/>
      <c r="B51" s="136"/>
      <c r="C51" s="137">
        <f>SUM(C50)</f>
        <v>0</v>
      </c>
      <c r="D51" s="137">
        <f aca="true" t="shared" si="16" ref="D51:S51">SUM(D50)</f>
        <v>0</v>
      </c>
      <c r="E51" s="137">
        <f t="shared" si="16"/>
        <v>0</v>
      </c>
      <c r="F51" s="137">
        <f t="shared" si="16"/>
        <v>0</v>
      </c>
      <c r="G51" s="137">
        <f t="shared" si="16"/>
        <v>0</v>
      </c>
      <c r="H51" s="137">
        <f t="shared" si="16"/>
        <v>0</v>
      </c>
      <c r="I51" s="137">
        <f t="shared" si="16"/>
        <v>0</v>
      </c>
      <c r="J51" s="137">
        <f t="shared" si="16"/>
        <v>0</v>
      </c>
      <c r="K51" s="137">
        <f t="shared" si="16"/>
        <v>0</v>
      </c>
      <c r="L51" s="137">
        <f t="shared" si="16"/>
        <v>0</v>
      </c>
      <c r="M51" s="137">
        <f t="shared" si="16"/>
        <v>0</v>
      </c>
      <c r="N51" s="137">
        <f t="shared" si="16"/>
        <v>0</v>
      </c>
      <c r="O51" s="137">
        <f t="shared" si="16"/>
        <v>0</v>
      </c>
      <c r="P51" s="137">
        <f t="shared" si="16"/>
        <v>0</v>
      </c>
      <c r="Q51" s="137">
        <f t="shared" si="16"/>
        <v>0</v>
      </c>
      <c r="R51" s="137">
        <f t="shared" si="16"/>
        <v>0</v>
      </c>
      <c r="S51" s="137">
        <f t="shared" si="16"/>
        <v>450000</v>
      </c>
      <c r="T51" s="137">
        <f t="shared" si="14"/>
        <v>450000</v>
      </c>
      <c r="U51" s="127"/>
      <c r="V51" s="132"/>
    </row>
    <row r="52" spans="1:23" ht="15">
      <c r="A52" s="94" t="s">
        <v>208</v>
      </c>
      <c r="B52" s="98" t="s">
        <v>90</v>
      </c>
      <c r="C52" s="80"/>
      <c r="D52" s="80"/>
      <c r="E52" s="80">
        <v>924994</v>
      </c>
      <c r="F52" s="80"/>
      <c r="G52" s="165"/>
      <c r="H52" s="165"/>
      <c r="I52" s="165"/>
      <c r="J52" s="165"/>
      <c r="K52" s="165"/>
      <c r="L52" s="165"/>
      <c r="M52" s="165"/>
      <c r="N52" s="80"/>
      <c r="O52" s="80"/>
      <c r="P52" s="80"/>
      <c r="Q52" s="80"/>
      <c r="R52" s="80"/>
      <c r="S52" s="80"/>
      <c r="T52" s="82">
        <f t="shared" si="14"/>
        <v>924994</v>
      </c>
      <c r="U52" s="67"/>
      <c r="V52" s="93"/>
      <c r="W52" s="67"/>
    </row>
    <row r="53" spans="1:23" ht="15">
      <c r="A53" s="101" t="s">
        <v>91</v>
      </c>
      <c r="B53" s="102" t="s">
        <v>209</v>
      </c>
      <c r="C53" s="103">
        <f>SUM(C52)</f>
        <v>0</v>
      </c>
      <c r="D53" s="137">
        <f aca="true" t="shared" si="17" ref="D53:S53">SUM(D52)</f>
        <v>0</v>
      </c>
      <c r="E53" s="137">
        <f t="shared" si="17"/>
        <v>924994</v>
      </c>
      <c r="F53" s="137">
        <f t="shared" si="17"/>
        <v>0</v>
      </c>
      <c r="G53" s="137">
        <f t="shared" si="17"/>
        <v>0</v>
      </c>
      <c r="H53" s="137">
        <f t="shared" si="17"/>
        <v>0</v>
      </c>
      <c r="I53" s="137">
        <f t="shared" si="17"/>
        <v>0</v>
      </c>
      <c r="J53" s="137">
        <f t="shared" si="17"/>
        <v>0</v>
      </c>
      <c r="K53" s="137">
        <f t="shared" si="17"/>
        <v>0</v>
      </c>
      <c r="L53" s="137">
        <f t="shared" si="17"/>
        <v>0</v>
      </c>
      <c r="M53" s="137">
        <f t="shared" si="17"/>
        <v>0</v>
      </c>
      <c r="N53" s="137">
        <f t="shared" si="17"/>
        <v>0</v>
      </c>
      <c r="O53" s="137">
        <f t="shared" si="17"/>
        <v>0</v>
      </c>
      <c r="P53" s="137">
        <f t="shared" si="17"/>
        <v>0</v>
      </c>
      <c r="Q53" s="137">
        <f t="shared" si="17"/>
        <v>0</v>
      </c>
      <c r="R53" s="137">
        <f t="shared" si="17"/>
        <v>0</v>
      </c>
      <c r="S53" s="137">
        <f t="shared" si="17"/>
        <v>0</v>
      </c>
      <c r="T53" s="103">
        <f t="shared" si="14"/>
        <v>924994</v>
      </c>
      <c r="U53" s="87"/>
      <c r="V53" s="93"/>
      <c r="W53" s="67"/>
    </row>
    <row r="54" spans="1:23" ht="15">
      <c r="A54" s="114"/>
      <c r="B54" s="115" t="s">
        <v>210</v>
      </c>
      <c r="C54" s="116">
        <f aca="true" t="shared" si="18" ref="C54:M54">SUM(C15+C18+C34+C36+C41+C46+C49+C51+C53)</f>
        <v>2426394</v>
      </c>
      <c r="D54" s="161">
        <f t="shared" si="18"/>
        <v>7744182</v>
      </c>
      <c r="E54" s="161">
        <f t="shared" si="18"/>
        <v>1284994</v>
      </c>
      <c r="F54" s="161">
        <f t="shared" si="18"/>
        <v>368805</v>
      </c>
      <c r="G54" s="161">
        <f t="shared" si="18"/>
        <v>15905906</v>
      </c>
      <c r="H54" s="161">
        <f t="shared" si="18"/>
        <v>2425200</v>
      </c>
      <c r="I54" s="161">
        <f t="shared" si="18"/>
        <v>4741343</v>
      </c>
      <c r="J54" s="161">
        <f t="shared" si="18"/>
        <v>1999000</v>
      </c>
      <c r="K54" s="161">
        <f t="shared" si="18"/>
        <v>1715000</v>
      </c>
      <c r="L54" s="161">
        <f t="shared" si="18"/>
        <v>1490000</v>
      </c>
      <c r="M54" s="161">
        <f t="shared" si="18"/>
        <v>29261192</v>
      </c>
      <c r="N54" s="161">
        <f>SUM(N15+N18+N34)</f>
        <v>892000</v>
      </c>
      <c r="O54" s="161">
        <f aca="true" t="shared" si="19" ref="O54:T54">SUM(O15+O18+O34+O36+O41+O46+O49+O51+O53)</f>
        <v>750000</v>
      </c>
      <c r="P54" s="161">
        <f t="shared" si="19"/>
        <v>1250000</v>
      </c>
      <c r="Q54" s="161">
        <f t="shared" si="19"/>
        <v>2726701</v>
      </c>
      <c r="R54" s="161">
        <f t="shared" si="19"/>
        <v>15360256</v>
      </c>
      <c r="S54" s="161">
        <f t="shared" si="19"/>
        <v>1050000</v>
      </c>
      <c r="T54" s="161">
        <f t="shared" si="19"/>
        <v>91390973</v>
      </c>
      <c r="U54" s="99"/>
      <c r="V54" s="93"/>
      <c r="W54" s="100"/>
    </row>
    <row r="57" spans="1:23" ht="15">
      <c r="A57" s="67"/>
      <c r="B57" s="67"/>
      <c r="C57" s="67"/>
      <c r="D57" s="67"/>
      <c r="E57" s="67"/>
      <c r="F57" s="67"/>
      <c r="N57" s="67"/>
      <c r="O57" s="67"/>
      <c r="P57" s="67"/>
      <c r="Q57" s="67"/>
      <c r="R57" s="67"/>
      <c r="S57" s="67"/>
      <c r="T57" s="93"/>
      <c r="U57" s="67"/>
      <c r="V57" s="67"/>
      <c r="W57" s="67"/>
    </row>
  </sheetData>
  <sheetProtection/>
  <mergeCells count="3">
    <mergeCell ref="A1:T1"/>
    <mergeCell ref="A6:A7"/>
    <mergeCell ref="B6:B7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W3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1.140625" style="0" bestFit="1" customWidth="1"/>
    <col min="2" max="2" width="57.7109375" style="0" bestFit="1" customWidth="1"/>
    <col min="3" max="3" width="21.8515625" style="0" bestFit="1" customWidth="1"/>
    <col min="4" max="4" width="16.140625" style="0" customWidth="1"/>
    <col min="5" max="5" width="20.7109375" style="0" customWidth="1"/>
    <col min="6" max="6" width="15.8515625" style="0" customWidth="1"/>
    <col min="7" max="7" width="18.8515625" style="0" customWidth="1"/>
    <col min="8" max="8" width="15.8515625" style="0" customWidth="1"/>
    <col min="9" max="9" width="19.57421875" style="0" customWidth="1"/>
    <col min="10" max="10" width="15.28125" style="0" customWidth="1"/>
  </cols>
  <sheetData>
    <row r="4" spans="1:10" ht="18.75">
      <c r="A4" s="187" t="s">
        <v>251</v>
      </c>
      <c r="B4" s="187"/>
      <c r="C4" s="187"/>
      <c r="D4" s="187"/>
      <c r="E4" s="187"/>
      <c r="F4" s="187"/>
      <c r="G4" s="187"/>
      <c r="H4" s="187"/>
      <c r="I4" s="187"/>
      <c r="J4" s="187"/>
    </row>
    <row r="8" spans="1:10" ht="15">
      <c r="A8" s="118"/>
      <c r="B8" s="118"/>
      <c r="C8" s="118"/>
      <c r="D8" s="118"/>
      <c r="E8" s="118"/>
      <c r="F8" s="118"/>
      <c r="G8" s="118"/>
      <c r="H8" s="118"/>
      <c r="I8" s="118"/>
      <c r="J8" s="152" t="s">
        <v>212</v>
      </c>
    </row>
    <row r="9" spans="1:10" ht="15">
      <c r="A9" s="189" t="s">
        <v>213</v>
      </c>
      <c r="B9" s="189" t="s">
        <v>135</v>
      </c>
      <c r="C9" s="193" t="s">
        <v>214</v>
      </c>
      <c r="D9" s="194"/>
      <c r="E9" s="194"/>
      <c r="F9" s="194"/>
      <c r="G9" s="194"/>
      <c r="H9" s="194"/>
      <c r="I9" s="194"/>
      <c r="J9" s="192" t="s">
        <v>153</v>
      </c>
    </row>
    <row r="10" spans="1:10" ht="45">
      <c r="A10" s="191"/>
      <c r="B10" s="191"/>
      <c r="C10" s="149" t="s">
        <v>215</v>
      </c>
      <c r="D10" s="150" t="s">
        <v>216</v>
      </c>
      <c r="E10" s="151" t="s">
        <v>217</v>
      </c>
      <c r="F10" s="151" t="s">
        <v>218</v>
      </c>
      <c r="G10" s="151" t="s">
        <v>219</v>
      </c>
      <c r="H10" s="151" t="s">
        <v>220</v>
      </c>
      <c r="I10" s="151" t="s">
        <v>221</v>
      </c>
      <c r="J10" s="192"/>
    </row>
    <row r="11" spans="1:10" ht="15">
      <c r="A11" s="190"/>
      <c r="B11" s="190"/>
      <c r="C11" s="120" t="s">
        <v>155</v>
      </c>
      <c r="D11" s="120" t="s">
        <v>222</v>
      </c>
      <c r="E11" s="148" t="s">
        <v>156</v>
      </c>
      <c r="F11" s="148" t="s">
        <v>157</v>
      </c>
      <c r="G11" s="148" t="s">
        <v>164</v>
      </c>
      <c r="H11" s="148">
        <v>107051</v>
      </c>
      <c r="I11" s="148" t="s">
        <v>223</v>
      </c>
      <c r="J11" s="192"/>
    </row>
    <row r="12" spans="1:10" ht="15">
      <c r="A12" s="121" t="s">
        <v>98</v>
      </c>
      <c r="B12" s="122" t="s">
        <v>97</v>
      </c>
      <c r="C12" s="123"/>
      <c r="D12" s="123"/>
      <c r="E12" s="123">
        <v>13858414</v>
      </c>
      <c r="F12" s="123"/>
      <c r="G12" s="123"/>
      <c r="H12" s="123"/>
      <c r="I12" s="123"/>
      <c r="J12" s="126">
        <f>SUM(C12:I12)</f>
        <v>13858414</v>
      </c>
    </row>
    <row r="13" spans="1:10" ht="15">
      <c r="A13" s="121" t="s">
        <v>100</v>
      </c>
      <c r="B13" s="122" t="s">
        <v>224</v>
      </c>
      <c r="C13" s="123"/>
      <c r="D13" s="123"/>
      <c r="E13" s="123">
        <v>7466420</v>
      </c>
      <c r="F13" s="123"/>
      <c r="G13" s="123"/>
      <c r="H13" s="123"/>
      <c r="I13" s="123"/>
      <c r="J13" s="126">
        <f>SUM(C13:I13)</f>
        <v>7466420</v>
      </c>
    </row>
    <row r="14" spans="1:10" ht="15">
      <c r="A14" s="121" t="s">
        <v>102</v>
      </c>
      <c r="B14" s="122" t="s">
        <v>225</v>
      </c>
      <c r="C14" s="123"/>
      <c r="D14" s="123"/>
      <c r="E14" s="123">
        <v>1800000</v>
      </c>
      <c r="F14" s="123"/>
      <c r="G14" s="123"/>
      <c r="H14" s="123"/>
      <c r="I14" s="123"/>
      <c r="J14" s="126">
        <f>SUM(C14:I14)</f>
        <v>1800000</v>
      </c>
    </row>
    <row r="15" spans="1:10" ht="15">
      <c r="A15" s="135"/>
      <c r="B15" s="136" t="s">
        <v>103</v>
      </c>
      <c r="C15" s="137">
        <f>SUM(C12:C14)</f>
        <v>0</v>
      </c>
      <c r="D15" s="137">
        <f aca="true" t="shared" si="0" ref="D15:I15">SUM(D12:D14)</f>
        <v>0</v>
      </c>
      <c r="E15" s="137">
        <f t="shared" si="0"/>
        <v>23124834</v>
      </c>
      <c r="F15" s="137">
        <f t="shared" si="0"/>
        <v>0</v>
      </c>
      <c r="G15" s="137">
        <f t="shared" si="0"/>
        <v>0</v>
      </c>
      <c r="H15" s="137">
        <f t="shared" si="0"/>
        <v>0</v>
      </c>
      <c r="I15" s="137">
        <f t="shared" si="0"/>
        <v>0</v>
      </c>
      <c r="J15" s="126">
        <f>SUM(J12:J14)</f>
        <v>23124834</v>
      </c>
    </row>
    <row r="16" spans="1:10" ht="15">
      <c r="A16" s="121" t="s">
        <v>226</v>
      </c>
      <c r="B16" s="122" t="s">
        <v>227</v>
      </c>
      <c r="C16" s="123"/>
      <c r="D16" s="123"/>
      <c r="E16" s="123"/>
      <c r="F16" s="123"/>
      <c r="G16" s="123"/>
      <c r="H16" s="123"/>
      <c r="I16" s="123">
        <v>300000</v>
      </c>
      <c r="J16" s="126">
        <f>SUM(C16:I16)</f>
        <v>300000</v>
      </c>
    </row>
    <row r="17" spans="1:14" ht="15">
      <c r="A17" s="121" t="s">
        <v>228</v>
      </c>
      <c r="B17" s="122" t="s">
        <v>229</v>
      </c>
      <c r="C17" s="123"/>
      <c r="D17" s="123"/>
      <c r="E17" s="123"/>
      <c r="F17" s="123"/>
      <c r="G17" s="123"/>
      <c r="H17" s="123"/>
      <c r="I17" s="123">
        <v>850000</v>
      </c>
      <c r="J17" s="126">
        <f>SUM(C17:I17)</f>
        <v>850000</v>
      </c>
      <c r="K17" s="118"/>
      <c r="L17" s="118"/>
      <c r="M17" s="118"/>
      <c r="N17" s="118"/>
    </row>
    <row r="18" spans="1:14" ht="15">
      <c r="A18" s="121" t="s">
        <v>230</v>
      </c>
      <c r="B18" s="122" t="s">
        <v>231</v>
      </c>
      <c r="C18" s="123"/>
      <c r="D18" s="123"/>
      <c r="E18" s="123"/>
      <c r="F18" s="123"/>
      <c r="G18" s="123"/>
      <c r="H18" s="123"/>
      <c r="I18" s="123">
        <v>100000</v>
      </c>
      <c r="J18" s="126">
        <f>SUM(C18:I18)</f>
        <v>100000</v>
      </c>
      <c r="K18" s="118"/>
      <c r="L18" s="118"/>
      <c r="M18" s="118"/>
      <c r="N18" s="118"/>
    </row>
    <row r="19" spans="1:14" ht="15">
      <c r="A19" s="153"/>
      <c r="B19" s="154" t="s">
        <v>232</v>
      </c>
      <c r="C19" s="155">
        <f>SUM(C16:C18)</f>
        <v>0</v>
      </c>
      <c r="D19" s="155">
        <f aca="true" t="shared" si="1" ref="D19:I19">SUM(D16:D18)</f>
        <v>0</v>
      </c>
      <c r="E19" s="155">
        <f t="shared" si="1"/>
        <v>0</v>
      </c>
      <c r="F19" s="155">
        <f t="shared" si="1"/>
        <v>0</v>
      </c>
      <c r="G19" s="155">
        <f t="shared" si="1"/>
        <v>0</v>
      </c>
      <c r="H19" s="155">
        <f t="shared" si="1"/>
        <v>0</v>
      </c>
      <c r="I19" s="155">
        <f t="shared" si="1"/>
        <v>1250000</v>
      </c>
      <c r="J19" s="126">
        <f>SUM(J16:J18)</f>
        <v>1250000</v>
      </c>
      <c r="K19" s="156"/>
      <c r="L19" s="156"/>
      <c r="M19" s="156"/>
      <c r="N19" s="156"/>
    </row>
    <row r="20" spans="1:14" ht="15">
      <c r="A20" s="121" t="s">
        <v>233</v>
      </c>
      <c r="B20" s="122" t="s">
        <v>234</v>
      </c>
      <c r="C20" s="123"/>
      <c r="D20" s="123"/>
      <c r="E20" s="123"/>
      <c r="F20" s="123"/>
      <c r="G20" s="123"/>
      <c r="H20" s="123"/>
      <c r="I20" s="123">
        <v>2500000</v>
      </c>
      <c r="J20" s="126">
        <f>SUM(C20:I20)</f>
        <v>2500000</v>
      </c>
      <c r="K20" s="118"/>
      <c r="L20" s="118"/>
      <c r="M20" s="118"/>
      <c r="N20" s="118"/>
    </row>
    <row r="21" spans="1:14" ht="15">
      <c r="A21" s="153"/>
      <c r="B21" s="154" t="s">
        <v>235</v>
      </c>
      <c r="C21" s="155">
        <f>SUM(C20)</f>
        <v>0</v>
      </c>
      <c r="D21" s="155">
        <f aca="true" t="shared" si="2" ref="D21:I21">SUM(D20)</f>
        <v>0</v>
      </c>
      <c r="E21" s="155">
        <f t="shared" si="2"/>
        <v>0</v>
      </c>
      <c r="F21" s="155">
        <f t="shared" si="2"/>
        <v>0</v>
      </c>
      <c r="G21" s="155">
        <f t="shared" si="2"/>
        <v>0</v>
      </c>
      <c r="H21" s="155">
        <f t="shared" si="2"/>
        <v>0</v>
      </c>
      <c r="I21" s="155">
        <f t="shared" si="2"/>
        <v>2500000</v>
      </c>
      <c r="J21" s="126">
        <f>SUM(J20)</f>
        <v>2500000</v>
      </c>
      <c r="K21" s="156"/>
      <c r="L21" s="156"/>
      <c r="M21" s="156"/>
      <c r="N21" s="156"/>
    </row>
    <row r="22" spans="1:14" ht="15">
      <c r="A22" s="121" t="s">
        <v>110</v>
      </c>
      <c r="B22" s="122" t="s">
        <v>236</v>
      </c>
      <c r="C22" s="123"/>
      <c r="D22" s="123"/>
      <c r="E22" s="123"/>
      <c r="F22" s="123"/>
      <c r="G22" s="123"/>
      <c r="H22" s="123"/>
      <c r="I22" s="123">
        <v>1171634</v>
      </c>
      <c r="J22" s="126">
        <f>SUM(C22:I22)</f>
        <v>1171634</v>
      </c>
      <c r="K22" s="118"/>
      <c r="L22" s="118"/>
      <c r="M22" s="118"/>
      <c r="N22" s="118"/>
    </row>
    <row r="23" spans="1:14" ht="15">
      <c r="A23" s="135"/>
      <c r="B23" s="136" t="s">
        <v>237</v>
      </c>
      <c r="C23" s="137">
        <f>SUM(C19+C21+C22)</f>
        <v>0</v>
      </c>
      <c r="D23" s="137">
        <f aca="true" t="shared" si="3" ref="D23:J23">SUM(D19+D21+D22)</f>
        <v>0</v>
      </c>
      <c r="E23" s="137">
        <f t="shared" si="3"/>
        <v>0</v>
      </c>
      <c r="F23" s="137">
        <f t="shared" si="3"/>
        <v>0</v>
      </c>
      <c r="G23" s="137">
        <f t="shared" si="3"/>
        <v>0</v>
      </c>
      <c r="H23" s="137">
        <f t="shared" si="3"/>
        <v>0</v>
      </c>
      <c r="I23" s="137">
        <f t="shared" si="3"/>
        <v>4921634</v>
      </c>
      <c r="J23" s="126">
        <f t="shared" si="3"/>
        <v>4921634</v>
      </c>
      <c r="K23" s="119"/>
      <c r="L23" s="119"/>
      <c r="M23" s="118"/>
      <c r="N23" s="118"/>
    </row>
    <row r="24" spans="1:10" s="131" customFormat="1" ht="15">
      <c r="A24" s="162" t="s">
        <v>252</v>
      </c>
      <c r="B24" s="128" t="s">
        <v>253</v>
      </c>
      <c r="C24" s="129"/>
      <c r="D24" s="129"/>
      <c r="E24" s="129"/>
      <c r="F24" s="129"/>
      <c r="G24" s="129">
        <v>300000</v>
      </c>
      <c r="H24" s="129"/>
      <c r="I24" s="129"/>
      <c r="J24" s="167">
        <f aca="true" t="shared" si="4" ref="J24:J30">SUM(C24:I24)</f>
        <v>300000</v>
      </c>
    </row>
    <row r="25" spans="1:14" ht="15">
      <c r="A25" s="121" t="s">
        <v>114</v>
      </c>
      <c r="B25" s="122" t="s">
        <v>238</v>
      </c>
      <c r="C25" s="123">
        <v>20000</v>
      </c>
      <c r="D25" s="123">
        <v>5488987</v>
      </c>
      <c r="E25" s="123"/>
      <c r="F25" s="123"/>
      <c r="G25" s="123"/>
      <c r="H25" s="123"/>
      <c r="I25" s="123"/>
      <c r="J25" s="167">
        <f t="shared" si="4"/>
        <v>5508987</v>
      </c>
      <c r="K25" s="118"/>
      <c r="L25" s="132"/>
      <c r="M25" s="118"/>
      <c r="N25" s="118" t="s">
        <v>239</v>
      </c>
    </row>
    <row r="26" spans="1:14" ht="15">
      <c r="A26" s="121" t="s">
        <v>116</v>
      </c>
      <c r="B26" s="122" t="s">
        <v>115</v>
      </c>
      <c r="C26" s="123"/>
      <c r="D26" s="123"/>
      <c r="E26" s="123"/>
      <c r="F26" s="123"/>
      <c r="G26" s="123"/>
      <c r="H26" s="123">
        <v>1357228</v>
      </c>
      <c r="I26" s="123"/>
      <c r="J26" s="167">
        <f t="shared" si="4"/>
        <v>1357228</v>
      </c>
      <c r="K26" s="118"/>
      <c r="L26" s="118"/>
      <c r="M26" s="118"/>
      <c r="N26" s="118"/>
    </row>
    <row r="27" spans="1:14" ht="15">
      <c r="A27" s="121" t="s">
        <v>118</v>
      </c>
      <c r="B27" s="122" t="s">
        <v>240</v>
      </c>
      <c r="C27" s="123">
        <v>5320</v>
      </c>
      <c r="D27" s="123">
        <v>1482026</v>
      </c>
      <c r="E27" s="123"/>
      <c r="F27" s="123"/>
      <c r="G27" s="123">
        <v>81000</v>
      </c>
      <c r="H27" s="123">
        <v>366452</v>
      </c>
      <c r="I27" s="123"/>
      <c r="J27" s="167">
        <f t="shared" si="4"/>
        <v>1934798</v>
      </c>
      <c r="K27" s="118"/>
      <c r="L27" s="118"/>
      <c r="M27" s="118"/>
      <c r="N27" s="118"/>
    </row>
    <row r="28" spans="1:14" ht="15">
      <c r="A28" s="121" t="s">
        <v>119</v>
      </c>
      <c r="B28" s="122" t="s">
        <v>241</v>
      </c>
      <c r="C28" s="123"/>
      <c r="D28" s="123"/>
      <c r="E28" s="123"/>
      <c r="F28" s="123"/>
      <c r="G28" s="123"/>
      <c r="H28" s="123"/>
      <c r="I28" s="123"/>
      <c r="J28" s="167">
        <f t="shared" si="4"/>
        <v>0</v>
      </c>
      <c r="K28" s="118"/>
      <c r="L28" s="118"/>
      <c r="M28" s="118"/>
      <c r="N28" s="118"/>
    </row>
    <row r="29" spans="1:14" ht="15">
      <c r="A29" s="135"/>
      <c r="B29" s="136" t="s">
        <v>242</v>
      </c>
      <c r="C29" s="137">
        <f>SUM(C24:C27)</f>
        <v>25320</v>
      </c>
      <c r="D29" s="137">
        <f aca="true" t="shared" si="5" ref="D29:I29">SUM(D24:D27)</f>
        <v>6971013</v>
      </c>
      <c r="E29" s="137">
        <f t="shared" si="5"/>
        <v>0</v>
      </c>
      <c r="F29" s="137">
        <f t="shared" si="5"/>
        <v>0</v>
      </c>
      <c r="G29" s="137">
        <f t="shared" si="5"/>
        <v>381000</v>
      </c>
      <c r="H29" s="137">
        <f t="shared" si="5"/>
        <v>1723680</v>
      </c>
      <c r="I29" s="137">
        <f t="shared" si="5"/>
        <v>0</v>
      </c>
      <c r="J29" s="126">
        <f t="shared" si="4"/>
        <v>9101013</v>
      </c>
      <c r="K29" s="127"/>
      <c r="L29" s="119"/>
      <c r="M29" s="118"/>
      <c r="N29" s="118"/>
    </row>
    <row r="30" spans="1:14" ht="15">
      <c r="A30" s="138" t="s">
        <v>243</v>
      </c>
      <c r="B30" s="139" t="s">
        <v>244</v>
      </c>
      <c r="C30" s="157"/>
      <c r="D30" s="157"/>
      <c r="E30" s="140"/>
      <c r="F30" s="140">
        <v>54243492</v>
      </c>
      <c r="G30" s="140"/>
      <c r="H30" s="140"/>
      <c r="I30" s="140"/>
      <c r="J30" s="126">
        <f t="shared" si="4"/>
        <v>54243492</v>
      </c>
      <c r="K30" s="134"/>
      <c r="L30" s="134"/>
      <c r="M30" s="118"/>
      <c r="N30" s="118"/>
    </row>
    <row r="31" spans="1:14" ht="15">
      <c r="A31" s="135"/>
      <c r="B31" s="136" t="s">
        <v>130</v>
      </c>
      <c r="C31" s="137">
        <f>SUM(C30)</f>
        <v>0</v>
      </c>
      <c r="D31" s="137">
        <f aca="true" t="shared" si="6" ref="D31:J31">SUM(D30)</f>
        <v>0</v>
      </c>
      <c r="E31" s="137">
        <f t="shared" si="6"/>
        <v>0</v>
      </c>
      <c r="F31" s="137">
        <f t="shared" si="6"/>
        <v>54243492</v>
      </c>
      <c r="G31" s="137">
        <f t="shared" si="6"/>
        <v>0</v>
      </c>
      <c r="H31" s="137">
        <f t="shared" si="6"/>
        <v>0</v>
      </c>
      <c r="I31" s="137">
        <f t="shared" si="6"/>
        <v>0</v>
      </c>
      <c r="J31" s="137">
        <f t="shared" si="6"/>
        <v>54243492</v>
      </c>
      <c r="K31" s="119"/>
      <c r="L31" s="119"/>
      <c r="M31" s="118"/>
      <c r="N31" s="118"/>
    </row>
    <row r="32" spans="1:14" ht="15.75">
      <c r="A32" s="141"/>
      <c r="B32" s="142" t="s">
        <v>245</v>
      </c>
      <c r="C32" s="143">
        <f>SUM(C15+C23+C29+C31)</f>
        <v>25320</v>
      </c>
      <c r="D32" s="143">
        <f aca="true" t="shared" si="7" ref="D32:I32">SUM(D15+D23+D29+D31)</f>
        <v>6971013</v>
      </c>
      <c r="E32" s="143">
        <f t="shared" si="7"/>
        <v>23124834</v>
      </c>
      <c r="F32" s="143">
        <f t="shared" si="7"/>
        <v>54243492</v>
      </c>
      <c r="G32" s="143">
        <f t="shared" si="7"/>
        <v>381000</v>
      </c>
      <c r="H32" s="143">
        <f t="shared" si="7"/>
        <v>1723680</v>
      </c>
      <c r="I32" s="143">
        <f t="shared" si="7"/>
        <v>4921634</v>
      </c>
      <c r="J32" s="143">
        <f>SUM(J15+J23+J29+J31)</f>
        <v>91390973</v>
      </c>
      <c r="K32" s="144"/>
      <c r="L32" s="145"/>
      <c r="M32" s="146"/>
      <c r="N32" s="146"/>
    </row>
    <row r="33" spans="1:14" ht="15">
      <c r="A33" s="118"/>
      <c r="B33" s="118"/>
      <c r="C33" s="118"/>
      <c r="D33" s="118"/>
      <c r="E33" s="118"/>
      <c r="F33" s="118"/>
      <c r="G33" s="118"/>
      <c r="H33" s="118"/>
      <c r="I33" s="118"/>
      <c r="J33" s="147"/>
      <c r="K33" s="118"/>
      <c r="L33" s="132"/>
      <c r="M33" s="118"/>
      <c r="N33" s="118"/>
    </row>
    <row r="34" spans="2:16" ht="1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</row>
    <row r="35" ht="15">
      <c r="W35" s="118"/>
    </row>
    <row r="36" spans="2:16" ht="15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 t="s">
        <v>246</v>
      </c>
    </row>
  </sheetData>
  <sheetProtection/>
  <mergeCells count="5">
    <mergeCell ref="A4:J4"/>
    <mergeCell ref="A9:A11"/>
    <mergeCell ref="B9:B11"/>
    <mergeCell ref="J9:J11"/>
    <mergeCell ref="C9:I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6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76.00390625" style="173" customWidth="1"/>
    <col min="2" max="2" width="21.28125" style="63" customWidth="1"/>
    <col min="3" max="3" width="26.140625" style="5" customWidth="1"/>
    <col min="4" max="4" width="16.7109375" style="173" hidden="1" customWidth="1"/>
    <col min="5" max="5" width="17.00390625" style="173" hidden="1" customWidth="1"/>
    <col min="6" max="6" width="13.8515625" style="173" hidden="1" customWidth="1"/>
    <col min="7" max="7" width="10.7109375" style="173" hidden="1" customWidth="1"/>
    <col min="8" max="8" width="11.57421875" style="173" hidden="1" customWidth="1"/>
    <col min="9" max="9" width="9.140625" style="173" customWidth="1"/>
    <col min="10" max="10" width="10.140625" style="173" bestFit="1" customWidth="1"/>
    <col min="11" max="16384" width="9.140625" style="173" customWidth="1"/>
  </cols>
  <sheetData>
    <row r="2" spans="1:6" ht="15.75">
      <c r="A2" s="183" t="s">
        <v>271</v>
      </c>
      <c r="B2" s="184"/>
      <c r="C2" s="184"/>
      <c r="D2" s="184"/>
      <c r="E2" s="184"/>
      <c r="F2" s="195"/>
    </row>
    <row r="3" spans="1:8" ht="16.5">
      <c r="A3" s="196" t="s">
        <v>260</v>
      </c>
      <c r="B3" s="197"/>
      <c r="C3" s="197"/>
      <c r="D3" s="197"/>
      <c r="E3" s="197"/>
      <c r="F3" s="197"/>
      <c r="G3" s="197"/>
      <c r="H3" s="197"/>
    </row>
    <row r="4" spans="1:8" ht="19.5">
      <c r="A4" s="174"/>
      <c r="B4" s="175"/>
      <c r="C4" s="176"/>
      <c r="D4" s="175"/>
      <c r="E4" s="175"/>
      <c r="F4" s="175"/>
      <c r="G4" s="175"/>
      <c r="H4" s="175"/>
    </row>
    <row r="5" spans="1:8" ht="19.5">
      <c r="A5" s="174"/>
      <c r="B5" s="175"/>
      <c r="C5" s="176"/>
      <c r="D5" s="175"/>
      <c r="E5" s="175"/>
      <c r="F5" s="175"/>
      <c r="G5" s="175"/>
      <c r="H5" s="175"/>
    </row>
    <row r="6" spans="1:8" ht="19.5">
      <c r="A6" s="174"/>
      <c r="B6" s="175"/>
      <c r="C6" s="176"/>
      <c r="D6" s="175"/>
      <c r="E6" s="175"/>
      <c r="F6" s="175"/>
      <c r="G6" s="175"/>
      <c r="H6" s="175"/>
    </row>
    <row r="7" ht="15">
      <c r="C7" s="169" t="s">
        <v>261</v>
      </c>
    </row>
    <row r="8" spans="1:8" ht="38.25">
      <c r="A8" s="6" t="s">
        <v>2</v>
      </c>
      <c r="B8" s="7" t="s">
        <v>3</v>
      </c>
      <c r="C8" s="8" t="s">
        <v>262</v>
      </c>
      <c r="D8" s="177" t="s">
        <v>263</v>
      </c>
      <c r="E8" s="177" t="s">
        <v>263</v>
      </c>
      <c r="F8" s="177" t="s">
        <v>263</v>
      </c>
      <c r="G8" s="177" t="s">
        <v>263</v>
      </c>
      <c r="H8" s="9" t="s">
        <v>264</v>
      </c>
    </row>
    <row r="9" spans="1:256" ht="15">
      <c r="A9" s="41" t="s">
        <v>265</v>
      </c>
      <c r="B9" s="6" t="s">
        <v>68</v>
      </c>
      <c r="C9" s="61">
        <f>SUM(C10:C13)</f>
        <v>7543500</v>
      </c>
      <c r="D9" s="62"/>
      <c r="E9" s="62"/>
      <c r="F9" s="62"/>
      <c r="G9" s="62"/>
      <c r="H9" s="62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8" ht="15">
      <c r="A10" s="29" t="s">
        <v>266</v>
      </c>
      <c r="B10" s="178" t="s">
        <v>68</v>
      </c>
      <c r="C10" s="59">
        <v>1000000</v>
      </c>
      <c r="D10" s="60"/>
      <c r="E10" s="60"/>
      <c r="F10" s="60"/>
      <c r="G10" s="60"/>
      <c r="H10" s="60"/>
    </row>
    <row r="11" spans="1:8" ht="15">
      <c r="A11" s="29" t="s">
        <v>267</v>
      </c>
      <c r="B11" s="178" t="s">
        <v>68</v>
      </c>
      <c r="C11" s="59">
        <v>1000000</v>
      </c>
      <c r="D11" s="60"/>
      <c r="E11" s="60"/>
      <c r="F11" s="60"/>
      <c r="G11" s="60"/>
      <c r="H11" s="60"/>
    </row>
    <row r="12" spans="1:256" s="118" customFormat="1" ht="15">
      <c r="A12" s="29" t="s">
        <v>268</v>
      </c>
      <c r="B12" s="178" t="s">
        <v>68</v>
      </c>
      <c r="C12" s="59">
        <v>2000000</v>
      </c>
      <c r="D12" s="60"/>
      <c r="E12" s="60"/>
      <c r="F12" s="60"/>
      <c r="G12" s="60"/>
      <c r="H12" s="60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pans="1:256" s="118" customFormat="1" ht="15">
      <c r="A13" s="29" t="s">
        <v>269</v>
      </c>
      <c r="B13" s="178" t="s">
        <v>68</v>
      </c>
      <c r="C13" s="59">
        <v>3543500</v>
      </c>
      <c r="D13" s="60"/>
      <c r="E13" s="60"/>
      <c r="F13" s="60"/>
      <c r="G13" s="60"/>
      <c r="H13" s="60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s="118" customFormat="1" ht="15">
      <c r="A14" s="41" t="s">
        <v>70</v>
      </c>
      <c r="B14" s="6" t="s">
        <v>71</v>
      </c>
      <c r="C14" s="61">
        <f>SUM(C15:C17)</f>
        <v>9025197</v>
      </c>
      <c r="D14" s="62"/>
      <c r="E14" s="62"/>
      <c r="F14" s="62"/>
      <c r="G14" s="62"/>
      <c r="H14" s="6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8" ht="15">
      <c r="A15" s="29" t="s">
        <v>272</v>
      </c>
      <c r="B15" s="178" t="s">
        <v>71</v>
      </c>
      <c r="C15" s="59">
        <v>551181</v>
      </c>
      <c r="D15" s="60"/>
      <c r="E15" s="60"/>
      <c r="F15" s="60"/>
      <c r="G15" s="60"/>
      <c r="H15" s="60"/>
    </row>
    <row r="16" spans="1:8" ht="15">
      <c r="A16" s="29" t="s">
        <v>273</v>
      </c>
      <c r="B16" s="178" t="s">
        <v>71</v>
      </c>
      <c r="C16" s="59">
        <v>7874016</v>
      </c>
      <c r="D16" s="60"/>
      <c r="E16" s="60"/>
      <c r="F16" s="60"/>
      <c r="G16" s="60"/>
      <c r="H16" s="60"/>
    </row>
    <row r="17" spans="1:8" ht="20.25" customHeight="1">
      <c r="A17" s="29" t="s">
        <v>274</v>
      </c>
      <c r="B17" s="178" t="s">
        <v>71</v>
      </c>
      <c r="C17" s="59">
        <v>600000</v>
      </c>
      <c r="D17" s="60"/>
      <c r="E17" s="60"/>
      <c r="F17" s="60"/>
      <c r="G17" s="60"/>
      <c r="H17" s="60"/>
    </row>
    <row r="18" spans="1:8" ht="15">
      <c r="A18" s="20" t="s">
        <v>72</v>
      </c>
      <c r="B18" s="178" t="s">
        <v>73</v>
      </c>
      <c r="C18" s="59">
        <v>4473803</v>
      </c>
      <c r="D18" s="60"/>
      <c r="E18" s="60"/>
      <c r="F18" s="60"/>
      <c r="G18" s="60"/>
      <c r="H18" s="60"/>
    </row>
    <row r="19" spans="1:256" ht="15.75">
      <c r="A19" s="64" t="s">
        <v>74</v>
      </c>
      <c r="B19" s="179" t="s">
        <v>75</v>
      </c>
      <c r="C19" s="180">
        <f>SUM(C9+C14+C18)</f>
        <v>21042500</v>
      </c>
      <c r="D19" s="181"/>
      <c r="E19" s="181"/>
      <c r="F19" s="181"/>
      <c r="G19" s="181"/>
      <c r="H19" s="181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  <c r="IK19" s="182"/>
      <c r="IL19" s="182"/>
      <c r="IM19" s="182"/>
      <c r="IN19" s="182"/>
      <c r="IO19" s="182"/>
      <c r="IP19" s="182"/>
      <c r="IQ19" s="182"/>
      <c r="IR19" s="182"/>
      <c r="IS19" s="182"/>
      <c r="IT19" s="182"/>
      <c r="IU19" s="182"/>
      <c r="IV19" s="182"/>
    </row>
    <row r="20" spans="1:8" ht="15">
      <c r="A20" s="29" t="s">
        <v>275</v>
      </c>
      <c r="B20" s="178" t="s">
        <v>77</v>
      </c>
      <c r="C20" s="59">
        <v>6229469</v>
      </c>
      <c r="D20" s="60"/>
      <c r="E20" s="60"/>
      <c r="F20" s="60"/>
      <c r="G20" s="60"/>
      <c r="H20" s="60"/>
    </row>
    <row r="21" spans="1:8" ht="15">
      <c r="A21" s="29" t="s">
        <v>276</v>
      </c>
      <c r="B21" s="178" t="s">
        <v>77</v>
      </c>
      <c r="C21" s="59">
        <v>3063282</v>
      </c>
      <c r="D21" s="60"/>
      <c r="E21" s="60"/>
      <c r="F21" s="60"/>
      <c r="G21" s="60"/>
      <c r="H21" s="60"/>
    </row>
    <row r="22" spans="1:8" ht="15">
      <c r="A22" s="29" t="s">
        <v>277</v>
      </c>
      <c r="B22" s="178" t="s">
        <v>77</v>
      </c>
      <c r="C22" s="59">
        <v>3235931</v>
      </c>
      <c r="D22" s="60"/>
      <c r="E22" s="60"/>
      <c r="F22" s="60"/>
      <c r="G22" s="60"/>
      <c r="H22" s="60"/>
    </row>
    <row r="23" spans="1:10" ht="15">
      <c r="A23" s="29" t="s">
        <v>270</v>
      </c>
      <c r="B23" s="178" t="s">
        <v>77</v>
      </c>
      <c r="C23" s="59">
        <v>2000000</v>
      </c>
      <c r="D23" s="60"/>
      <c r="E23" s="60"/>
      <c r="F23" s="60"/>
      <c r="G23" s="60"/>
      <c r="H23" s="60"/>
      <c r="J23" s="5"/>
    </row>
    <row r="24" spans="1:10" ht="15">
      <c r="A24" s="29" t="s">
        <v>278</v>
      </c>
      <c r="B24" s="178" t="s">
        <v>77</v>
      </c>
      <c r="C24" s="59">
        <v>2559325</v>
      </c>
      <c r="D24" s="60"/>
      <c r="E24" s="60"/>
      <c r="F24" s="60"/>
      <c r="G24" s="60"/>
      <c r="H24" s="60"/>
      <c r="J24" s="5"/>
    </row>
    <row r="25" spans="1:8" ht="15">
      <c r="A25" s="29" t="s">
        <v>80</v>
      </c>
      <c r="B25" s="178" t="s">
        <v>79</v>
      </c>
      <c r="C25" s="59">
        <v>4608242</v>
      </c>
      <c r="D25" s="60"/>
      <c r="E25" s="60"/>
      <c r="F25" s="60"/>
      <c r="G25" s="60"/>
      <c r="H25" s="60"/>
    </row>
    <row r="26" spans="1:256" ht="15.75">
      <c r="A26" s="64" t="s">
        <v>81</v>
      </c>
      <c r="B26" s="179" t="s">
        <v>82</v>
      </c>
      <c r="C26" s="180">
        <f>SUM(C20:C25)</f>
        <v>21696249</v>
      </c>
      <c r="D26" s="181"/>
      <c r="E26" s="181"/>
      <c r="F26" s="181"/>
      <c r="G26" s="181"/>
      <c r="H26" s="181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  <c r="HL26" s="182"/>
      <c r="HM26" s="182"/>
      <c r="HN26" s="182"/>
      <c r="HO26" s="182"/>
      <c r="HP26" s="182"/>
      <c r="HQ26" s="182"/>
      <c r="HR26" s="182"/>
      <c r="HS26" s="182"/>
      <c r="HT26" s="182"/>
      <c r="HU26" s="182"/>
      <c r="HV26" s="182"/>
      <c r="HW26" s="182"/>
      <c r="HX26" s="182"/>
      <c r="HY26" s="182"/>
      <c r="HZ26" s="18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  <c r="IK26" s="182"/>
      <c r="IL26" s="182"/>
      <c r="IM26" s="182"/>
      <c r="IN26" s="182"/>
      <c r="IO26" s="182"/>
      <c r="IP26" s="182"/>
      <c r="IQ26" s="182"/>
      <c r="IR26" s="182"/>
      <c r="IS26" s="182"/>
      <c r="IT26" s="182"/>
      <c r="IU26" s="182"/>
      <c r="IV26" s="182"/>
    </row>
  </sheetData>
  <sheetProtection/>
  <mergeCells count="2">
    <mergeCell ref="A2:F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2020-02-12T14:30:54Z</cp:lastPrinted>
  <dcterms:created xsi:type="dcterms:W3CDTF">2020-02-10T09:18:04Z</dcterms:created>
  <dcterms:modified xsi:type="dcterms:W3CDTF">2020-02-27T13:22:54Z</dcterms:modified>
  <cp:category/>
  <cp:version/>
  <cp:contentType/>
  <cp:contentStatus/>
</cp:coreProperties>
</file>