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30" windowHeight="11760" firstSheet="1" activeTab="6"/>
  </bookViews>
  <sheets>
    <sheet name="Kiemelt ei. " sheetId="1" r:id="rId1"/>
    <sheet name="Kiadások műk., felhalm." sheetId="2" r:id="rId2"/>
    <sheet name="Bevételek műk., felhalm. " sheetId="3" r:id="rId3"/>
    <sheet name="Beruházás, felújítás" sheetId="4" r:id="rId4"/>
    <sheet name="Tartalék" sheetId="5" r:id="rId5"/>
    <sheet name="Szociális" sheetId="6" r:id="rId6"/>
    <sheet name="Átadott pe. " sheetId="7" r:id="rId7"/>
    <sheet name="Felhasználási ütemt." sheetId="8" r:id="rId8"/>
  </sheets>
  <definedNames/>
  <calcPr fullCalcOnLoad="1"/>
</workbook>
</file>

<file path=xl/sharedStrings.xml><?xml version="1.0" encoding="utf-8"?>
<sst xmlns="http://schemas.openxmlformats.org/spreadsheetml/2006/main" count="493" uniqueCount="270">
  <si>
    <t>Völcsej Község Önkormányzatának  2018. évi költségvetése</t>
  </si>
  <si>
    <t>Az egységes rovatrend szerint a kiemelt kiadási és bevételi jogcímek</t>
  </si>
  <si>
    <t>Megnevezés</t>
  </si>
  <si>
    <t xml:space="preserve">Eredeti ei. </t>
  </si>
  <si>
    <t>Módosított ei. 2018.12.31.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</si>
  <si>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</si>
  <si>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</si>
  <si>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</si>
  <si>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</si>
  <si>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</si>
  <si>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</si>
  <si>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</si>
  <si>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</si>
  <si>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</si>
  <si>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</si>
  <si>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</si>
  <si>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</si>
  <si>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</si>
  <si>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</si>
  <si>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</si>
  <si>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</si>
  <si>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</si>
  <si>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</si>
  <si>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Völcsej Község Önkormányzat  2018. évi költségvetésének mérlege</t>
  </si>
  <si>
    <t xml:space="preserve">Kiadások </t>
  </si>
  <si>
    <t>forint</t>
  </si>
  <si>
    <t>Rovat megnevezése</t>
  </si>
  <si>
    <t>Rovat-szám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</si>
  <si>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</si>
  <si>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</si>
  <si>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</si>
  <si>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</si>
  <si>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</si>
  <si>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</si>
  <si>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</si>
  <si>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</si>
  <si>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</si>
  <si>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</si>
  <si>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</si>
  <si>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</si>
  <si>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</si>
  <si>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</si>
  <si>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</si>
  <si>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</si>
  <si>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</si>
  <si>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</si>
  <si>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</si>
  <si>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</si>
  <si>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</si>
  <si>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</si>
  <si>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</si>
  <si>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</si>
  <si>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</si>
  <si>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</si>
  <si>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 xml:space="preserve">       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</si>
  <si>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</si>
  <si>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</si>
  <si>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</si>
  <si>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</si>
  <si>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</si>
  <si>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</si>
  <si>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</si>
  <si>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</si>
  <si>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</si>
  <si>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</si>
  <si>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</si>
  <si>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</si>
  <si>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</si>
  <si>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</si>
  <si>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kiadások előzetesen felszámított általános forgalmi adója</t>
  </si>
  <si>
    <t>K351</t>
  </si>
  <si>
    <t>Fizetendő általános forgalmi adó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</si>
  <si>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</si>
  <si>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</si>
  <si>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</si>
  <si>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</si>
  <si>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</si>
  <si>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</si>
  <si>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</si>
  <si>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támogatások</t>
  </si>
  <si>
    <t>K42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</si>
  <si>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</si>
  <si>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</si>
  <si>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</si>
  <si>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</si>
  <si>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</si>
  <si>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</si>
  <si>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</si>
  <si>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</si>
  <si>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</si>
  <si>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</si>
  <si>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</si>
  <si>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</si>
  <si>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</si>
  <si>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</si>
  <si>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</si>
  <si>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 beszerzés, létesítés</t>
  </si>
  <si>
    <t>K63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</si>
  <si>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</si>
  <si>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</si>
  <si>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</si>
  <si>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</si>
  <si>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</si>
  <si>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</si>
  <si>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</si>
  <si>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</si>
  <si>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Egyéb tárgyi eszköz felújítása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</si>
  <si>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</si>
  <si>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</si>
  <si>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</si>
  <si>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</si>
  <si>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</si>
  <si>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</si>
  <si>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</si>
  <si>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>Egyéb felhalmozási célú támogatás áh.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</si>
  <si>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</si>
  <si>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</si>
  <si>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</si>
  <si>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</si>
  <si>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</si>
  <si>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</si>
  <si>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</si>
  <si>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</si>
  <si>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</si>
  <si>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</si>
  <si>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</si>
  <si>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</si>
  <si>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 xml:space="preserve">Bevételek </t>
  </si>
  <si>
    <t>Rovat-
szám</t>
  </si>
  <si>
    <t xml:space="preserve"> </t>
  </si>
  <si>
    <t xml:space="preserve">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</si>
  <si>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</si>
  <si>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</si>
  <si>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</si>
  <si>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</si>
  <si>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</si>
  <si>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</si>
  <si>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</si>
  <si>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</si>
  <si>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</si>
  <si>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</si>
  <si>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</si>
  <si>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</si>
  <si>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</si>
  <si>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</si>
  <si>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</si>
  <si>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Közvetített szolgáltatások ellenértéke</t>
  </si>
  <si>
    <t>B403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</si>
  <si>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</si>
  <si>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</si>
  <si>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</si>
  <si>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</si>
  <si>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</si>
  <si>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</si>
  <si>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Egyéb kapott (járó) kamatok és kamat jellegű bevételek</t>
  </si>
  <si>
    <t>B4082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</si>
  <si>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</si>
  <si>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</si>
  <si>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</si>
  <si>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</si>
  <si>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</si>
  <si>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</si>
  <si>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</si>
  <si>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</si>
  <si>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Felhalmozási célú önkormányzati támogatás</t>
  </si>
  <si>
    <t>B2</t>
  </si>
  <si>
    <t>Felhalmozási támogatás áh.belülről</t>
  </si>
  <si>
    <t>Előző év költségvetési maradványának igénybevétele MŰKÖDÉSRE</t>
  </si>
  <si>
    <t>B8131</t>
  </si>
  <si>
    <t>Államháztartáson belüli megelőlezeések</t>
  </si>
  <si>
    <t>B814</t>
  </si>
  <si>
    <t xml:space="preserve">Finanszírozási bevételek </t>
  </si>
  <si>
    <t>B8</t>
  </si>
  <si>
    <t>Völcsej Község Önkormányzat  2018. évi költségvetése</t>
  </si>
  <si>
    <t xml:space="preserve">Beruházások és felújítások </t>
  </si>
  <si>
    <t>KÖLTSÉGVETÉSI SZERV</t>
  </si>
  <si>
    <t>MINDÖSSZESEN</t>
  </si>
  <si>
    <t xml:space="preserve">Ingatlanok beszerzése, létesítése </t>
  </si>
  <si>
    <t>Soproni Vízmű Zrt. Saját rezsis beruházása szvcs.</t>
  </si>
  <si>
    <t>Soproni Vízmű Zrt. Saját rezsis beruházás vízközmű hálózat</t>
  </si>
  <si>
    <t>Fő u. 21. fatároló és garázs építés</t>
  </si>
  <si>
    <t>Fő u. 50. fatároló</t>
  </si>
  <si>
    <t>Informatikai eszközök beszerzése, létesítése</t>
  </si>
  <si>
    <t>1 db kisértékű nyomtató beszerzése</t>
  </si>
  <si>
    <t xml:space="preserve">Soproni Vízmű Zrt. Inform.eszköz beszerzés  szvcs. </t>
  </si>
  <si>
    <t>Soproni Vízmű Zrt. Inform. Eszköz beszerzés viziközmű</t>
  </si>
  <si>
    <t>Egyb tárgyi eszköz beszerzése, létesítése</t>
  </si>
  <si>
    <t>Soproni Vízmű Zrt. Saját rezsis beruházás szvcs hálózat egyéb gép</t>
  </si>
  <si>
    <t>Ipari porszívó beszerzés</t>
  </si>
  <si>
    <t>Főu. 223 hrsz. Járda felújítás</t>
  </si>
  <si>
    <t>Temetőkerítés északi oldal felújítása</t>
  </si>
  <si>
    <t>Temető út felújítás, padka készítés</t>
  </si>
  <si>
    <t>Fő u. 50. melléképület tetőcsere</t>
  </si>
  <si>
    <t>Soproni Vízmű Zrt. Szvcs építmény felújítás</t>
  </si>
  <si>
    <t>Egyéb tárgyi eszközök felújítása</t>
  </si>
  <si>
    <t>Egyéb tárgyi eszközök felújítása szvcs</t>
  </si>
  <si>
    <t>Felújítás előzetesen felszámított általános forgalmi adó</t>
  </si>
  <si>
    <t>Általános- és céltartalékok (forint)</t>
  </si>
  <si>
    <t>Eredeti előirányzat</t>
  </si>
  <si>
    <t>Általános tartalékok</t>
  </si>
  <si>
    <t>Céltartalékok-</t>
  </si>
  <si>
    <t>Módosított ei. 2018.06.30.</t>
  </si>
  <si>
    <t>Kötelező feladatok</t>
  </si>
  <si>
    <t>Önként v. feladatok</t>
  </si>
  <si>
    <t xml:space="preserve">Járda Fő u. 223. hrsz. </t>
  </si>
  <si>
    <t>1.  melléklet az 5/2019.(V.29.) önkormányzati rendelethez</t>
  </si>
  <si>
    <t xml:space="preserve">2.1.  melléklet az  5 /2019.(V. 29.)  önkormányzati rendelethez </t>
  </si>
  <si>
    <t xml:space="preserve">2.2. melléklet az  5 /2019.(V. 29.) önkormányzati rendelethez </t>
  </si>
  <si>
    <t xml:space="preserve">4. melléklet az 5/2019.(V.29.) sz. önkormányzati rendelethez </t>
  </si>
  <si>
    <t xml:space="preserve">5. melléklet az 5/2019.(V.29.)    önkormányzati rendelethez </t>
  </si>
  <si>
    <t xml:space="preserve"> Völcsej Község Önkormányzat 2018. évi költségvetése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</si>
  <si>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</si>
  <si>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</si>
  <si>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</si>
  <si>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</si>
  <si>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</si>
  <si>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</si>
  <si>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</si>
  <si>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</si>
  <si>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</si>
  <si>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</si>
  <si>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</si>
  <si>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</si>
  <si>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</si>
  <si>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</si>
  <si>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>Üzemeltetési anyagok</t>
  </si>
  <si>
    <t>Működési célú előzetesen felszámított általános forgalmi adó</t>
  </si>
  <si>
    <t>Egyéb tárgyi eszköz beszerzés, létesítés</t>
  </si>
  <si>
    <t>Egyéb felhalmozási célú támogatások áh. Kívülre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</si>
  <si>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</si>
  <si>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</si>
  <si>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</si>
  <si>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</si>
  <si>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</si>
  <si>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</si>
  <si>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</si>
  <si>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</si>
  <si>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</si>
  <si>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Egyéb működési célú támogatások bevételei áh. Belülről</t>
  </si>
  <si>
    <t>B16</t>
  </si>
  <si>
    <t>B211</t>
  </si>
  <si>
    <t>Felhalmozási célú támogatás áh. Belülről</t>
  </si>
  <si>
    <t>Előző évi kv.maradvány igénybevétele</t>
  </si>
  <si>
    <t>Finanszírozási bevételek</t>
  </si>
  <si>
    <t>9. melléklet az  5/2019.(V. 29 .) önkormányzati rendelethez</t>
  </si>
  <si>
    <t xml:space="preserve">Előirányzat felhasználási terv (forint)                                                                                                                                                                                                     </t>
  </si>
  <si>
    <t>Völcsej Község Önkormányzat 2018. évi költségvetése</t>
  </si>
  <si>
    <t>Lakosságnak juttatott támogatások, szociális, rászorultsági jellegű ellátások (forint)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</si>
  <si>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</si>
  <si>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</si>
  <si>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</si>
  <si>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</si>
  <si>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</si>
  <si>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</si>
  <si>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</si>
  <si>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</si>
  <si>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</si>
  <si>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</si>
  <si>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</si>
  <si>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</si>
  <si>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 xml:space="preserve">Egyéb nem intézményi ellátások </t>
  </si>
  <si>
    <t>6. melléklet az    5/2019.(V. 29.) önkormányzati rendelethez</t>
  </si>
  <si>
    <t>Eredeti ei.</t>
  </si>
  <si>
    <t>Támogatások, kölcsönök nyújtása és törlesztése (forint)</t>
  </si>
  <si>
    <t>Működési támogatás központi kv.szervnek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</si>
  <si>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</si>
  <si>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</si>
  <si>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</si>
  <si>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</si>
  <si>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7. melléklet az   5/2019.(V.29 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</si>
</sst>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165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4" fontId="4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164" fontId="2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3" fontId="60" fillId="0" borderId="10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3" fontId="62" fillId="0" borderId="10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0" fontId="16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3" fontId="59" fillId="0" borderId="0" xfId="0" applyNumberFormat="1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3" fontId="61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0" xfId="0" applyFont="1" applyFill="1" applyAlignment="1">
      <alignment/>
    </xf>
    <xf numFmtId="0" fontId="16" fillId="0" borderId="0" xfId="0" applyFont="1" applyAlignment="1">
      <alignment/>
    </xf>
    <xf numFmtId="0" fontId="59" fillId="0" borderId="11" xfId="0" applyFont="1" applyBorder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 horizontal="center"/>
    </xf>
    <xf numFmtId="0" fontId="62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3" fontId="59" fillId="0" borderId="0" xfId="0" applyNumberFormat="1" applyFont="1" applyAlignment="1">
      <alignment horizontal="right"/>
    </xf>
    <xf numFmtId="3" fontId="60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6" fontId="17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/>
    </xf>
    <xf numFmtId="164" fontId="19" fillId="33" borderId="10" xfId="0" applyNumberFormat="1" applyFont="1" applyFill="1" applyBorder="1" applyAlignment="1">
      <alignment vertical="center"/>
    </xf>
    <xf numFmtId="3" fontId="19" fillId="33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65" fillId="33" borderId="0" xfId="0" applyFont="1" applyFill="1" applyAlignment="1">
      <alignment/>
    </xf>
    <xf numFmtId="165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12" fontId="0" fillId="0" borderId="0" xfId="0" applyNumberFormat="1" applyAlignment="1">
      <alignment horizontal="center"/>
    </xf>
    <xf numFmtId="1" fontId="59" fillId="0" borderId="0" xfId="0" applyNumberFormat="1" applyFont="1" applyAlignment="1">
      <alignment horizontal="center" wrapText="1"/>
    </xf>
    <xf numFmtId="1" fontId="59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/>
    </xf>
    <xf numFmtId="1" fontId="59" fillId="0" borderId="10" xfId="0" applyNumberFormat="1" applyFont="1" applyBorder="1" applyAlignment="1">
      <alignment/>
    </xf>
    <xf numFmtId="1" fontId="61" fillId="33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9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9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1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2" fontId="59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6.7109375" style="0" bestFit="1" customWidth="1"/>
    <col min="2" max="2" width="12.7109375" style="0" customWidth="1"/>
    <col min="3" max="3" width="16.7109375" style="0" customWidth="1"/>
    <col min="4" max="4" width="15.00390625" style="0" customWidth="1"/>
  </cols>
  <sheetData>
    <row r="3" spans="1:4" ht="15">
      <c r="A3" s="155" t="s">
        <v>205</v>
      </c>
      <c r="B3" s="155"/>
      <c r="C3" s="155"/>
      <c r="D3" s="156"/>
    </row>
    <row r="4" spans="1:4" ht="15.75">
      <c r="A4" s="157" t="s">
        <v>0</v>
      </c>
      <c r="B4" s="158"/>
      <c r="C4" s="158"/>
      <c r="D4" s="156"/>
    </row>
    <row r="5" spans="1:4" ht="15.75">
      <c r="A5" s="159" t="s">
        <v>1</v>
      </c>
      <c r="B5" s="158"/>
      <c r="C5" s="158"/>
      <c r="D5" s="156"/>
    </row>
    <row r="10" spans="1:4" ht="30">
      <c r="A10" s="2" t="s">
        <v>2</v>
      </c>
      <c r="B10" s="3" t="s">
        <v>3</v>
      </c>
      <c r="C10" s="69" t="s">
        <v>201</v>
      </c>
      <c r="D10" s="4" t="s">
        <v>4</v>
      </c>
    </row>
    <row r="11" spans="1:4" ht="15">
      <c r="A11" s="5" t="s">
        <v>5</v>
      </c>
      <c r="B11" s="6">
        <v>5285132</v>
      </c>
      <c r="C11" s="6">
        <v>5285132</v>
      </c>
      <c r="D11" s="7">
        <v>5689094</v>
      </c>
    </row>
    <row r="12" spans="1:4" ht="15">
      <c r="A12" s="5" t="s">
        <v>6</v>
      </c>
      <c r="B12" s="6">
        <v>1120719</v>
      </c>
      <c r="C12" s="6">
        <v>1120719</v>
      </c>
      <c r="D12" s="7">
        <v>1154261</v>
      </c>
    </row>
    <row r="13" spans="1:4" ht="15">
      <c r="A13" s="5" t="s">
        <v>7</v>
      </c>
      <c r="B13" s="6">
        <v>12792782</v>
      </c>
      <c r="C13" s="6">
        <v>12805982</v>
      </c>
      <c r="D13" s="7">
        <v>17428409</v>
      </c>
    </row>
    <row r="14" spans="1:4" ht="15">
      <c r="A14" s="5" t="s">
        <v>8</v>
      </c>
      <c r="B14" s="6">
        <v>2131347</v>
      </c>
      <c r="C14" s="6">
        <v>2131347</v>
      </c>
      <c r="D14" s="7">
        <v>2173347</v>
      </c>
    </row>
    <row r="15" spans="1:4" ht="15">
      <c r="A15" s="5" t="s">
        <v>9</v>
      </c>
      <c r="B15" s="6">
        <v>23731629</v>
      </c>
      <c r="C15" s="6">
        <v>23718429</v>
      </c>
      <c r="D15" s="7">
        <v>18272498</v>
      </c>
    </row>
    <row r="16" spans="1:4" ht="15">
      <c r="A16" s="5" t="s">
        <v>10</v>
      </c>
      <c r="B16" s="6">
        <v>7747000</v>
      </c>
      <c r="C16" s="6">
        <v>22747000</v>
      </c>
      <c r="D16" s="7">
        <v>10980964</v>
      </c>
    </row>
    <row r="17" spans="1:4" ht="15">
      <c r="A17" s="5" t="s">
        <v>11</v>
      </c>
      <c r="B17" s="6">
        <v>14726966</v>
      </c>
      <c r="C17" s="6">
        <v>14726966</v>
      </c>
      <c r="D17" s="7">
        <v>26743002</v>
      </c>
    </row>
    <row r="18" spans="1:4" ht="15">
      <c r="A18" s="5" t="s">
        <v>12</v>
      </c>
      <c r="B18" s="6">
        <v>560000</v>
      </c>
      <c r="C18" s="6">
        <v>560000</v>
      </c>
      <c r="D18" s="7">
        <v>960000</v>
      </c>
    </row>
    <row r="19" spans="1:4" ht="15">
      <c r="A19" s="8" t="s">
        <v>13</v>
      </c>
      <c r="B19" s="9">
        <v>68095575</v>
      </c>
      <c r="C19" s="9">
        <f>SUM(C11:C18)</f>
        <v>83095575</v>
      </c>
      <c r="D19" s="10">
        <f>SUM(D11:D18)</f>
        <v>83401575</v>
      </c>
    </row>
    <row r="20" spans="1:4" ht="15">
      <c r="A20" s="8" t="s">
        <v>14</v>
      </c>
      <c r="B20" s="9">
        <v>851268</v>
      </c>
      <c r="C20" s="9">
        <v>851268</v>
      </c>
      <c r="D20" s="10">
        <v>851268</v>
      </c>
    </row>
    <row r="21" spans="1:4" s="140" customFormat="1" ht="15">
      <c r="A21" s="127" t="s">
        <v>15</v>
      </c>
      <c r="B21" s="122">
        <v>68946843</v>
      </c>
      <c r="C21" s="122">
        <f>SUM(C19:C20)</f>
        <v>83946843</v>
      </c>
      <c r="D21" s="139">
        <f>SUM(D19:D20)</f>
        <v>84252843</v>
      </c>
    </row>
    <row r="22" spans="1:4" ht="15">
      <c r="A22" s="5" t="s">
        <v>16</v>
      </c>
      <c r="B22" s="6">
        <v>21281702</v>
      </c>
      <c r="C22" s="6">
        <v>21281702</v>
      </c>
      <c r="D22" s="7">
        <v>21587702</v>
      </c>
    </row>
    <row r="23" spans="1:4" ht="15">
      <c r="A23" s="5" t="s">
        <v>17</v>
      </c>
      <c r="B23" s="6">
        <v>5201966</v>
      </c>
      <c r="C23" s="6">
        <v>20201966</v>
      </c>
      <c r="D23" s="7">
        <v>20201966</v>
      </c>
    </row>
    <row r="24" spans="1:4" ht="15">
      <c r="A24" s="5" t="s">
        <v>18</v>
      </c>
      <c r="B24" s="6">
        <v>5673000</v>
      </c>
      <c r="C24" s="6">
        <v>5673000</v>
      </c>
      <c r="D24" s="7">
        <v>5673000</v>
      </c>
    </row>
    <row r="25" spans="1:4" ht="15">
      <c r="A25" s="5" t="s">
        <v>19</v>
      </c>
      <c r="B25" s="6">
        <v>8442291</v>
      </c>
      <c r="C25" s="6">
        <v>8442291</v>
      </c>
      <c r="D25" s="7">
        <v>8442291</v>
      </c>
    </row>
    <row r="26" spans="1:4" ht="15">
      <c r="A26" s="8" t="s">
        <v>20</v>
      </c>
      <c r="B26" s="9">
        <v>40598959</v>
      </c>
      <c r="C26" s="9">
        <f>SUM(C22:C25)</f>
        <v>55598959</v>
      </c>
      <c r="D26" s="10">
        <f>SUM(D22:D25)</f>
        <v>55904959</v>
      </c>
    </row>
    <row r="27" spans="1:4" ht="15">
      <c r="A27" s="8" t="s">
        <v>21</v>
      </c>
      <c r="B27" s="9">
        <v>28347884</v>
      </c>
      <c r="C27" s="9">
        <v>28347884</v>
      </c>
      <c r="D27" s="10">
        <v>28347884</v>
      </c>
    </row>
    <row r="28" spans="1:4" s="140" customFormat="1" ht="15">
      <c r="A28" s="127" t="s">
        <v>22</v>
      </c>
      <c r="B28" s="122">
        <v>68946843</v>
      </c>
      <c r="C28" s="122">
        <f>SUM(C26:C27)</f>
        <v>83946843</v>
      </c>
      <c r="D28" s="139">
        <f>SUM(D26:D27)</f>
        <v>84252843</v>
      </c>
    </row>
  </sheetData>
  <sheetProtection/>
  <mergeCells count="3">
    <mergeCell ref="A3:D3"/>
    <mergeCell ref="A4:D4"/>
    <mergeCell ref="A5:D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5">
      <selection activeCell="B69" sqref="B69"/>
    </sheetView>
  </sheetViews>
  <sheetFormatPr defaultColWidth="9.140625" defaultRowHeight="15"/>
  <cols>
    <col min="1" max="1" width="48.8515625" style="0" bestFit="1" customWidth="1"/>
    <col min="2" max="2" width="7.421875" style="0" bestFit="1" customWidth="1"/>
    <col min="3" max="3" width="11.8515625" style="0" bestFit="1" customWidth="1"/>
    <col min="4" max="4" width="11.8515625" style="0" customWidth="1"/>
    <col min="5" max="5" width="11.8515625" style="0" bestFit="1" customWidth="1"/>
    <col min="6" max="6" width="11.8515625" style="82" bestFit="1" customWidth="1"/>
    <col min="7" max="7" width="9.140625" style="82" customWidth="1"/>
  </cols>
  <sheetData>
    <row r="1" spans="1:7" ht="15">
      <c r="A1" s="155" t="s">
        <v>206</v>
      </c>
      <c r="B1" s="155"/>
      <c r="C1" s="155"/>
      <c r="D1" s="155"/>
      <c r="E1" s="155"/>
      <c r="F1" s="160"/>
      <c r="G1" s="160"/>
    </row>
    <row r="2" spans="1:7" ht="15.75">
      <c r="A2" s="157" t="s">
        <v>23</v>
      </c>
      <c r="B2" s="158"/>
      <c r="C2" s="158"/>
      <c r="D2" s="158"/>
      <c r="E2" s="158"/>
      <c r="F2" s="160"/>
      <c r="G2" s="160"/>
    </row>
    <row r="3" spans="1:7" ht="15.75">
      <c r="A3" s="157" t="s">
        <v>24</v>
      </c>
      <c r="B3" s="158"/>
      <c r="C3" s="158"/>
      <c r="D3" s="158"/>
      <c r="E3" s="158"/>
      <c r="F3" s="160"/>
      <c r="G3" s="160"/>
    </row>
    <row r="4" spans="1:5" ht="15.75">
      <c r="A4" s="1"/>
      <c r="B4" s="11"/>
      <c r="C4" s="11"/>
      <c r="D4" s="83"/>
      <c r="E4" s="11"/>
    </row>
    <row r="5" ht="15">
      <c r="A5" s="12"/>
    </row>
    <row r="6" spans="1:7" ht="25.5">
      <c r="A6" s="13" t="s">
        <v>26</v>
      </c>
      <c r="B6" s="14" t="s">
        <v>27</v>
      </c>
      <c r="C6" s="15" t="s">
        <v>3</v>
      </c>
      <c r="D6" s="15" t="s">
        <v>201</v>
      </c>
      <c r="E6" s="15" t="s">
        <v>4</v>
      </c>
      <c r="F6" s="85" t="s">
        <v>202</v>
      </c>
      <c r="G6" s="85" t="s">
        <v>203</v>
      </c>
    </row>
    <row r="7" spans="1:7" ht="15">
      <c r="A7" s="16" t="s">
        <v>28</v>
      </c>
      <c r="B7" s="17" t="s">
        <v>29</v>
      </c>
      <c r="C7" s="6">
        <v>2964000</v>
      </c>
      <c r="D7" s="6">
        <v>2964000</v>
      </c>
      <c r="E7" s="6">
        <v>2964000</v>
      </c>
      <c r="F7" s="6">
        <v>2964000</v>
      </c>
      <c r="G7" s="84"/>
    </row>
    <row r="8" spans="1:7" ht="15">
      <c r="A8" s="18" t="s">
        <v>30</v>
      </c>
      <c r="B8" s="19" t="s">
        <v>31</v>
      </c>
      <c r="C8" s="6">
        <v>249000</v>
      </c>
      <c r="D8" s="6">
        <v>249000</v>
      </c>
      <c r="E8" s="6">
        <v>249000</v>
      </c>
      <c r="F8" s="6">
        <v>249000</v>
      </c>
      <c r="G8" s="84"/>
    </row>
    <row r="9" spans="1:7" ht="15">
      <c r="A9" s="20" t="s">
        <v>32</v>
      </c>
      <c r="B9" s="21" t="s">
        <v>33</v>
      </c>
      <c r="C9" s="9">
        <v>3213000</v>
      </c>
      <c r="D9" s="9">
        <f>SUM(D7:D8)</f>
        <v>3213000</v>
      </c>
      <c r="E9" s="9">
        <f>SUM(E7:E8)</f>
        <v>3213000</v>
      </c>
      <c r="F9" s="9">
        <f>SUM(F7:F8)</f>
        <v>3213000</v>
      </c>
      <c r="G9" s="84"/>
    </row>
    <row r="10" spans="1:7" ht="15">
      <c r="A10" s="22" t="s">
        <v>34</v>
      </c>
      <c r="B10" s="19" t="s">
        <v>35</v>
      </c>
      <c r="C10" s="6">
        <v>1892132</v>
      </c>
      <c r="D10" s="6">
        <v>1892132</v>
      </c>
      <c r="E10" s="6">
        <v>2064144</v>
      </c>
      <c r="F10" s="6">
        <v>2064144</v>
      </c>
      <c r="G10" s="84"/>
    </row>
    <row r="11" spans="1:7" ht="25.5">
      <c r="A11" s="22" t="s">
        <v>36</v>
      </c>
      <c r="B11" s="19" t="s">
        <v>37</v>
      </c>
      <c r="C11" s="6">
        <v>180000</v>
      </c>
      <c r="D11" s="6">
        <v>180000</v>
      </c>
      <c r="E11" s="6">
        <v>296000</v>
      </c>
      <c r="F11" s="6">
        <v>296000</v>
      </c>
      <c r="G11" s="84"/>
    </row>
    <row r="12" spans="1:7" ht="15">
      <c r="A12" s="22" t="s">
        <v>38</v>
      </c>
      <c r="B12" s="19" t="s">
        <v>39</v>
      </c>
      <c r="C12" s="6"/>
      <c r="D12" s="6"/>
      <c r="E12" s="6">
        <v>115950</v>
      </c>
      <c r="F12" s="6">
        <v>115950</v>
      </c>
      <c r="G12" s="84"/>
    </row>
    <row r="13" spans="1:7" ht="15">
      <c r="A13" s="23" t="s">
        <v>40</v>
      </c>
      <c r="B13" s="21" t="s">
        <v>41</v>
      </c>
      <c r="C13" s="9">
        <v>2072132</v>
      </c>
      <c r="D13" s="9">
        <f>SUM(D10:D12)</f>
        <v>2072132</v>
      </c>
      <c r="E13" s="9">
        <f>SUM(E10:E12)</f>
        <v>2476094</v>
      </c>
      <c r="F13" s="9">
        <f>SUM(F10:F12)</f>
        <v>2476094</v>
      </c>
      <c r="G13" s="84"/>
    </row>
    <row r="14" spans="1:7" ht="15">
      <c r="A14" s="24" t="s">
        <v>42</v>
      </c>
      <c r="B14" s="25" t="s">
        <v>43</v>
      </c>
      <c r="C14" s="9">
        <v>5285132</v>
      </c>
      <c r="D14" s="9">
        <f>SUM(D9+D13)</f>
        <v>5285132</v>
      </c>
      <c r="E14" s="9">
        <f>SUM(E9+E13)</f>
        <v>5689094</v>
      </c>
      <c r="F14" s="9">
        <f>SUM(F9+F13)</f>
        <v>5689094</v>
      </c>
      <c r="G14" s="84"/>
    </row>
    <row r="15" spans="1:7" ht="28.5">
      <c r="A15" s="26" t="s">
        <v>44</v>
      </c>
      <c r="B15" s="25" t="s">
        <v>45</v>
      </c>
      <c r="C15" s="9">
        <v>1120719</v>
      </c>
      <c r="D15" s="9">
        <v>1120719</v>
      </c>
      <c r="E15" s="9">
        <v>1154261</v>
      </c>
      <c r="F15" s="9">
        <v>1154261</v>
      </c>
      <c r="G15" s="84"/>
    </row>
    <row r="16" spans="1:7" ht="15">
      <c r="A16" s="22" t="s">
        <v>46</v>
      </c>
      <c r="B16" s="19" t="s">
        <v>47</v>
      </c>
      <c r="C16" s="27">
        <v>120000</v>
      </c>
      <c r="D16" s="27">
        <v>120000</v>
      </c>
      <c r="E16" s="27">
        <v>301600</v>
      </c>
      <c r="F16" s="27">
        <v>301600</v>
      </c>
      <c r="G16" s="84"/>
    </row>
    <row r="17" spans="1:7" ht="15">
      <c r="A17" s="22" t="s">
        <v>48</v>
      </c>
      <c r="B17" s="19" t="s">
        <v>49</v>
      </c>
      <c r="C17" s="6">
        <v>1015000</v>
      </c>
      <c r="D17" s="6">
        <v>1015000</v>
      </c>
      <c r="E17" s="6">
        <v>2815000</v>
      </c>
      <c r="F17" s="6">
        <v>2815000</v>
      </c>
      <c r="G17" s="84"/>
    </row>
    <row r="18" spans="1:7" ht="15">
      <c r="A18" s="23" t="s">
        <v>50</v>
      </c>
      <c r="B18" s="21" t="s">
        <v>51</v>
      </c>
      <c r="C18" s="9">
        <v>1135000</v>
      </c>
      <c r="D18" s="9">
        <f>SUM(D16:D17)</f>
        <v>1135000</v>
      </c>
      <c r="E18" s="9">
        <f>SUM(E16:E17)</f>
        <v>3116600</v>
      </c>
      <c r="F18" s="9">
        <f>SUM(F16:F17)</f>
        <v>3116600</v>
      </c>
      <c r="G18" s="84"/>
    </row>
    <row r="19" spans="1:11" ht="15">
      <c r="A19" s="22" t="s">
        <v>52</v>
      </c>
      <c r="B19" s="19" t="s">
        <v>53</v>
      </c>
      <c r="C19" s="6">
        <v>51860</v>
      </c>
      <c r="D19" s="6">
        <v>51860</v>
      </c>
      <c r="E19" s="6">
        <v>116860</v>
      </c>
      <c r="F19" s="6">
        <v>116860</v>
      </c>
      <c r="G19" s="84"/>
      <c r="K19" t="s">
        <v>54</v>
      </c>
    </row>
    <row r="20" spans="1:7" ht="15">
      <c r="A20" s="22" t="s">
        <v>55</v>
      </c>
      <c r="B20" s="19" t="s">
        <v>56</v>
      </c>
      <c r="C20" s="6">
        <v>210000</v>
      </c>
      <c r="D20" s="6">
        <v>210000</v>
      </c>
      <c r="E20" s="6">
        <v>225000</v>
      </c>
      <c r="F20" s="6">
        <v>225000</v>
      </c>
      <c r="G20" s="84"/>
    </row>
    <row r="21" spans="1:7" ht="15">
      <c r="A21" s="23" t="s">
        <v>57</v>
      </c>
      <c r="B21" s="21" t="s">
        <v>58</v>
      </c>
      <c r="C21" s="9">
        <v>261860</v>
      </c>
      <c r="D21" s="9">
        <f>SUM(D19:D20)</f>
        <v>261860</v>
      </c>
      <c r="E21" s="9">
        <f>SUM(E19:E20)</f>
        <v>341860</v>
      </c>
      <c r="F21" s="9">
        <f>SUM(F19:F20)</f>
        <v>341860</v>
      </c>
      <c r="G21" s="84"/>
    </row>
    <row r="22" spans="1:7" ht="15">
      <c r="A22" s="22" t="s">
        <v>59</v>
      </c>
      <c r="B22" s="19" t="s">
        <v>60</v>
      </c>
      <c r="C22" s="6">
        <v>2665000</v>
      </c>
      <c r="D22" s="6">
        <v>2665000</v>
      </c>
      <c r="E22" s="6">
        <v>2665000</v>
      </c>
      <c r="F22" s="6">
        <v>2665000</v>
      </c>
      <c r="G22" s="84"/>
    </row>
    <row r="23" spans="1:7" ht="15">
      <c r="A23" s="22" t="s">
        <v>61</v>
      </c>
      <c r="B23" s="19" t="s">
        <v>62</v>
      </c>
      <c r="C23" s="6">
        <v>1468350</v>
      </c>
      <c r="D23" s="6">
        <v>1468350</v>
      </c>
      <c r="E23" s="6">
        <v>2268350</v>
      </c>
      <c r="F23" s="6">
        <v>2268350</v>
      </c>
      <c r="G23" s="84"/>
    </row>
    <row r="24" spans="1:7" ht="15">
      <c r="A24" s="22" t="s">
        <v>63</v>
      </c>
      <c r="B24" s="19" t="s">
        <v>64</v>
      </c>
      <c r="C24" s="6">
        <v>1613700</v>
      </c>
      <c r="D24" s="6">
        <v>1613700</v>
      </c>
      <c r="E24" s="6">
        <v>646447</v>
      </c>
      <c r="F24" s="6">
        <v>646447</v>
      </c>
      <c r="G24" s="84"/>
    </row>
    <row r="25" spans="1:7" ht="15">
      <c r="A25" s="22" t="s">
        <v>65</v>
      </c>
      <c r="B25" s="19" t="s">
        <v>66</v>
      </c>
      <c r="C25" s="6">
        <v>1549467</v>
      </c>
      <c r="D25" s="6">
        <v>1549467</v>
      </c>
      <c r="E25" s="6">
        <v>4417844</v>
      </c>
      <c r="F25" s="6">
        <v>4417844</v>
      </c>
      <c r="G25" s="84"/>
    </row>
    <row r="26" spans="1:7" ht="15">
      <c r="A26" s="23" t="s">
        <v>67</v>
      </c>
      <c r="B26" s="21" t="s">
        <v>68</v>
      </c>
      <c r="C26" s="9">
        <v>7296517</v>
      </c>
      <c r="D26" s="9">
        <f>SUM(D22:D25)</f>
        <v>7296517</v>
      </c>
      <c r="E26" s="9">
        <f>SUM(E22:E25)</f>
        <v>9997641</v>
      </c>
      <c r="F26" s="9">
        <f>SUM(F22:F25)</f>
        <v>9997641</v>
      </c>
      <c r="G26" s="84"/>
    </row>
    <row r="27" spans="1:7" ht="25.5">
      <c r="A27" s="22" t="s">
        <v>69</v>
      </c>
      <c r="B27" s="19" t="s">
        <v>70</v>
      </c>
      <c r="C27" s="6">
        <v>2779405</v>
      </c>
      <c r="D27" s="6">
        <v>2779405</v>
      </c>
      <c r="E27" s="6">
        <v>3205546</v>
      </c>
      <c r="F27" s="6">
        <v>3205546</v>
      </c>
      <c r="G27" s="84"/>
    </row>
    <row r="28" spans="1:7" ht="15">
      <c r="A28" s="22" t="s">
        <v>71</v>
      </c>
      <c r="B28" s="19" t="s">
        <v>72</v>
      </c>
      <c r="C28" s="6"/>
      <c r="E28" s="6">
        <v>751000</v>
      </c>
      <c r="F28" s="6">
        <v>751000</v>
      </c>
      <c r="G28" s="84"/>
    </row>
    <row r="29" spans="1:7" ht="15">
      <c r="A29" s="22" t="s">
        <v>73</v>
      </c>
      <c r="B29" s="19" t="s">
        <v>74</v>
      </c>
      <c r="C29" s="6">
        <v>1320000</v>
      </c>
      <c r="D29" s="6">
        <v>1333200</v>
      </c>
      <c r="E29" s="6">
        <v>15762</v>
      </c>
      <c r="F29" s="6">
        <v>15762</v>
      </c>
      <c r="G29" s="84"/>
    </row>
    <row r="30" spans="1:7" ht="15">
      <c r="A30" s="26" t="s">
        <v>75</v>
      </c>
      <c r="B30" s="25" t="s">
        <v>76</v>
      </c>
      <c r="C30" s="9">
        <v>4099405</v>
      </c>
      <c r="D30" s="9">
        <f>SUM(D27:D29)</f>
        <v>4112605</v>
      </c>
      <c r="E30" s="9">
        <f>SUM(E27:E29)</f>
        <v>3972308</v>
      </c>
      <c r="F30" s="9">
        <f>SUM(F27:F29)</f>
        <v>3972308</v>
      </c>
      <c r="G30" s="84"/>
    </row>
    <row r="31" spans="1:7" ht="15">
      <c r="A31" s="26" t="s">
        <v>77</v>
      </c>
      <c r="B31" s="25" t="s">
        <v>78</v>
      </c>
      <c r="C31" s="9">
        <v>12792782</v>
      </c>
      <c r="D31" s="9">
        <f>SUM(D18+D21+D26+D30)</f>
        <v>12805982</v>
      </c>
      <c r="E31" s="9">
        <f>SUM(E18+E21+E26+E30)</f>
        <v>17428409</v>
      </c>
      <c r="F31" s="9">
        <f>SUM(F18+F21+F26+F30)</f>
        <v>17428409</v>
      </c>
      <c r="G31" s="84"/>
    </row>
    <row r="32" spans="1:7" s="28" customFormat="1" ht="12.75">
      <c r="A32" s="22" t="s">
        <v>79</v>
      </c>
      <c r="B32" s="19" t="s">
        <v>80</v>
      </c>
      <c r="C32" s="27"/>
      <c r="D32" s="27"/>
      <c r="E32" s="27">
        <v>42000</v>
      </c>
      <c r="F32" s="27">
        <v>42000</v>
      </c>
      <c r="G32" s="84"/>
    </row>
    <row r="33" spans="1:7" ht="15">
      <c r="A33" s="29" t="s">
        <v>81</v>
      </c>
      <c r="B33" s="19" t="s">
        <v>82</v>
      </c>
      <c r="C33" s="6">
        <v>2131347</v>
      </c>
      <c r="D33" s="6">
        <v>2131347</v>
      </c>
      <c r="E33" s="6">
        <v>2131347</v>
      </c>
      <c r="F33" s="6">
        <v>2131347</v>
      </c>
      <c r="G33" s="84"/>
    </row>
    <row r="34" spans="1:7" ht="15">
      <c r="A34" s="30" t="s">
        <v>83</v>
      </c>
      <c r="B34" s="25" t="s">
        <v>84</v>
      </c>
      <c r="C34" s="9">
        <v>2131347</v>
      </c>
      <c r="D34" s="9">
        <f>SUM(D33)</f>
        <v>2131347</v>
      </c>
      <c r="E34" s="9">
        <f>SUM(E32:E33)</f>
        <v>2173347</v>
      </c>
      <c r="F34" s="9">
        <f>SUM(F32:F33)</f>
        <v>2173347</v>
      </c>
      <c r="G34" s="84"/>
    </row>
    <row r="35" spans="1:7" ht="15">
      <c r="A35" s="31" t="s">
        <v>85</v>
      </c>
      <c r="B35" s="19" t="s">
        <v>86</v>
      </c>
      <c r="C35" s="6">
        <v>593663</v>
      </c>
      <c r="D35" s="6">
        <v>593663</v>
      </c>
      <c r="E35" s="6">
        <v>593663</v>
      </c>
      <c r="F35" s="6">
        <v>593663</v>
      </c>
      <c r="G35" s="84"/>
    </row>
    <row r="36" spans="1:7" ht="15">
      <c r="A36" s="31" t="s">
        <v>87</v>
      </c>
      <c r="B36" s="19" t="s">
        <v>88</v>
      </c>
      <c r="C36" s="6">
        <v>990888</v>
      </c>
      <c r="D36" s="6">
        <v>990888</v>
      </c>
      <c r="E36" s="6">
        <v>990888</v>
      </c>
      <c r="F36" s="6">
        <v>990888</v>
      </c>
      <c r="G36" s="84"/>
    </row>
    <row r="37" spans="1:7" ht="15">
      <c r="A37" s="32" t="s">
        <v>89</v>
      </c>
      <c r="B37" s="19" t="s">
        <v>90</v>
      </c>
      <c r="C37" s="6">
        <v>22147078</v>
      </c>
      <c r="D37" s="6">
        <v>22133878</v>
      </c>
      <c r="E37" s="6">
        <v>16687947</v>
      </c>
      <c r="F37" s="6">
        <v>16687947</v>
      </c>
      <c r="G37" s="84"/>
    </row>
    <row r="38" spans="1:7" ht="15">
      <c r="A38" s="30" t="s">
        <v>91</v>
      </c>
      <c r="B38" s="25" t="s">
        <v>92</v>
      </c>
      <c r="C38" s="9">
        <v>23731629</v>
      </c>
      <c r="D38" s="9">
        <f>SUM(D35:D37)</f>
        <v>23718429</v>
      </c>
      <c r="E38" s="9">
        <f>SUM(E35:E37)</f>
        <v>18272498</v>
      </c>
      <c r="F38" s="9">
        <f>SUM(F35:F37)</f>
        <v>18272498</v>
      </c>
      <c r="G38" s="84"/>
    </row>
    <row r="39" spans="1:7" ht="15.75">
      <c r="A39" s="33" t="s">
        <v>93</v>
      </c>
      <c r="B39" s="25"/>
      <c r="C39" s="34">
        <v>45061609</v>
      </c>
      <c r="D39" s="34">
        <f>SUM(D14+D15+D31+D34+D38)</f>
        <v>45061609</v>
      </c>
      <c r="E39" s="34">
        <f>SUM(E14+E15+E31+E34+E38)</f>
        <v>44717609</v>
      </c>
      <c r="F39" s="34">
        <f>SUM(F14+F15+F31+F34+F38)</f>
        <v>44717609</v>
      </c>
      <c r="G39" s="84"/>
    </row>
    <row r="40" spans="1:7" ht="15">
      <c r="A40" s="35" t="s">
        <v>94</v>
      </c>
      <c r="B40" s="19" t="s">
        <v>95</v>
      </c>
      <c r="C40" s="6">
        <v>3300000</v>
      </c>
      <c r="D40" s="6">
        <v>15111024</v>
      </c>
      <c r="E40" s="6">
        <v>5243458</v>
      </c>
      <c r="F40" s="6">
        <v>5243458</v>
      </c>
      <c r="G40" s="84"/>
    </row>
    <row r="41" spans="1:7" ht="15">
      <c r="A41" s="35" t="s">
        <v>96</v>
      </c>
      <c r="B41" s="19" t="s">
        <v>97</v>
      </c>
      <c r="C41" s="6"/>
      <c r="D41" s="6"/>
      <c r="E41" s="6">
        <v>101530</v>
      </c>
      <c r="F41" s="6">
        <v>101530</v>
      </c>
      <c r="G41" s="84"/>
    </row>
    <row r="42" spans="1:7" ht="15">
      <c r="A42" s="35" t="s">
        <v>98</v>
      </c>
      <c r="B42" s="19" t="s">
        <v>99</v>
      </c>
      <c r="C42" s="6">
        <v>2800000</v>
      </c>
      <c r="D42" s="6">
        <v>2800000</v>
      </c>
      <c r="E42" s="6">
        <v>2800000</v>
      </c>
      <c r="F42" s="6">
        <v>2800000</v>
      </c>
      <c r="G42" s="84"/>
    </row>
    <row r="43" spans="1:7" ht="15">
      <c r="A43" s="36" t="s">
        <v>100</v>
      </c>
      <c r="B43" s="19" t="s">
        <v>101</v>
      </c>
      <c r="C43" s="6">
        <v>1647000</v>
      </c>
      <c r="D43" s="6">
        <v>4835976</v>
      </c>
      <c r="E43" s="6">
        <v>2835976</v>
      </c>
      <c r="F43" s="6">
        <v>2835976</v>
      </c>
      <c r="G43" s="84"/>
    </row>
    <row r="44" spans="1:7" ht="15">
      <c r="A44" s="37" t="s">
        <v>102</v>
      </c>
      <c r="B44" s="25" t="s">
        <v>103</v>
      </c>
      <c r="C44" s="9">
        <v>7747000</v>
      </c>
      <c r="D44" s="9">
        <f>SUM(D40:D43)</f>
        <v>22747000</v>
      </c>
      <c r="E44" s="9">
        <f>SUM(E40:E43)</f>
        <v>10980964</v>
      </c>
      <c r="F44" s="9">
        <f>SUM(F40:F43)</f>
        <v>10980964</v>
      </c>
      <c r="G44" s="84"/>
    </row>
    <row r="45" spans="1:7" ht="15">
      <c r="A45" s="29" t="s">
        <v>104</v>
      </c>
      <c r="B45" s="19" t="s">
        <v>105</v>
      </c>
      <c r="C45" s="6">
        <v>11596036</v>
      </c>
      <c r="D45" s="6">
        <v>11596036</v>
      </c>
      <c r="E45" s="6">
        <v>21412072</v>
      </c>
      <c r="F45" s="6">
        <v>21412072</v>
      </c>
      <c r="G45" s="84"/>
    </row>
    <row r="46" spans="1:7" ht="15">
      <c r="A46" s="29" t="s">
        <v>106</v>
      </c>
      <c r="B46" s="19" t="s">
        <v>107</v>
      </c>
      <c r="C46" s="6"/>
      <c r="D46" s="6"/>
      <c r="E46" s="6">
        <v>200000</v>
      </c>
      <c r="F46" s="6">
        <v>200000</v>
      </c>
      <c r="G46" s="84"/>
    </row>
    <row r="47" spans="1:7" ht="15">
      <c r="A47" s="29" t="s">
        <v>108</v>
      </c>
      <c r="B47" s="19" t="s">
        <v>109</v>
      </c>
      <c r="C47" s="6">
        <v>3130930</v>
      </c>
      <c r="D47" s="6">
        <v>3130930</v>
      </c>
      <c r="E47" s="6">
        <v>5130930</v>
      </c>
      <c r="F47" s="6">
        <v>5130930</v>
      </c>
      <c r="G47" s="84"/>
    </row>
    <row r="48" spans="1:7" ht="15">
      <c r="A48" s="30" t="s">
        <v>110</v>
      </c>
      <c r="B48" s="25" t="s">
        <v>111</v>
      </c>
      <c r="C48" s="9">
        <v>14726966</v>
      </c>
      <c r="D48" s="9">
        <f>SUM(D45:D47)</f>
        <v>14726966</v>
      </c>
      <c r="E48" s="9">
        <f>SUM(E45:E47)</f>
        <v>26743002</v>
      </c>
      <c r="F48" s="9">
        <f>SUM(F45:F47)</f>
        <v>26743002</v>
      </c>
      <c r="G48" s="84"/>
    </row>
    <row r="49" spans="1:7" ht="15">
      <c r="A49" s="29" t="s">
        <v>112</v>
      </c>
      <c r="B49" s="19" t="s">
        <v>113</v>
      </c>
      <c r="C49" s="6">
        <v>560000</v>
      </c>
      <c r="D49" s="6">
        <v>560000</v>
      </c>
      <c r="E49" s="6"/>
      <c r="F49" s="6"/>
      <c r="G49" s="84"/>
    </row>
    <row r="50" spans="1:7" ht="15">
      <c r="A50" s="29" t="s">
        <v>114</v>
      </c>
      <c r="B50" s="19" t="s">
        <v>115</v>
      </c>
      <c r="C50" s="6"/>
      <c r="D50" s="6"/>
      <c r="E50" s="6">
        <v>960000</v>
      </c>
      <c r="F50" s="6">
        <v>960000</v>
      </c>
      <c r="G50" s="84"/>
    </row>
    <row r="51" spans="1:7" ht="15">
      <c r="A51" s="30" t="s">
        <v>116</v>
      </c>
      <c r="B51" s="25" t="s">
        <v>117</v>
      </c>
      <c r="C51" s="9">
        <v>560000</v>
      </c>
      <c r="D51" s="9">
        <f>SUM(D49:D50)</f>
        <v>560000</v>
      </c>
      <c r="E51" s="9">
        <f>SUM(E49:E50)</f>
        <v>960000</v>
      </c>
      <c r="F51" s="9">
        <f>SUM(F49:F50)</f>
        <v>960000</v>
      </c>
      <c r="G51" s="84"/>
    </row>
    <row r="52" spans="1:7" ht="15.75">
      <c r="A52" s="33" t="s">
        <v>118</v>
      </c>
      <c r="B52" s="38"/>
      <c r="C52" s="34">
        <v>23033966</v>
      </c>
      <c r="D52" s="34">
        <f>SUM(D44+D48+D51)</f>
        <v>38033966</v>
      </c>
      <c r="E52" s="34">
        <f>SUM(E44+E48+E51)</f>
        <v>38683966</v>
      </c>
      <c r="F52" s="34">
        <f>SUM(F44+F48+F51)</f>
        <v>38683966</v>
      </c>
      <c r="G52" s="84"/>
    </row>
    <row r="53" spans="1:7" ht="15.75">
      <c r="A53" s="39" t="s">
        <v>119</v>
      </c>
      <c r="B53" s="40" t="s">
        <v>120</v>
      </c>
      <c r="C53" s="9">
        <v>68095575</v>
      </c>
      <c r="D53" s="9">
        <f>SUM(D39+D52)</f>
        <v>83095575</v>
      </c>
      <c r="E53" s="9">
        <f>SUM(E39+E52)</f>
        <v>83401575</v>
      </c>
      <c r="F53" s="9">
        <f>SUM(F39+F52)</f>
        <v>83401575</v>
      </c>
      <c r="G53" s="84"/>
    </row>
    <row r="54" spans="1:7" ht="15">
      <c r="A54" s="41" t="s">
        <v>121</v>
      </c>
      <c r="B54" s="42" t="s">
        <v>122</v>
      </c>
      <c r="C54" s="43">
        <v>851268</v>
      </c>
      <c r="D54" s="43">
        <v>851268</v>
      </c>
      <c r="E54" s="6">
        <v>851268</v>
      </c>
      <c r="F54" s="6">
        <v>851268</v>
      </c>
      <c r="G54" s="84"/>
    </row>
    <row r="55" spans="1:7" ht="15">
      <c r="A55" s="44" t="s">
        <v>123</v>
      </c>
      <c r="B55" s="45" t="s">
        <v>124</v>
      </c>
      <c r="C55" s="46">
        <v>851268</v>
      </c>
      <c r="D55" s="46">
        <f>SUM(D54)</f>
        <v>851268</v>
      </c>
      <c r="E55" s="9">
        <v>851268</v>
      </c>
      <c r="F55" s="9">
        <v>851268</v>
      </c>
      <c r="G55" s="84"/>
    </row>
    <row r="56" spans="1:7" ht="15.75">
      <c r="A56" s="47" t="s">
        <v>125</v>
      </c>
      <c r="B56" s="48" t="s">
        <v>126</v>
      </c>
      <c r="C56" s="46">
        <v>851268</v>
      </c>
      <c r="D56" s="46">
        <f>SUM(D55)</f>
        <v>851268</v>
      </c>
      <c r="E56" s="9">
        <f>SUM(E55)</f>
        <v>851268</v>
      </c>
      <c r="F56" s="9">
        <f>SUM(F55)</f>
        <v>851268</v>
      </c>
      <c r="G56" s="84"/>
    </row>
    <row r="57" spans="1:7" ht="15.75">
      <c r="A57" s="49" t="s">
        <v>15</v>
      </c>
      <c r="B57" s="50"/>
      <c r="C57" s="9">
        <v>68946843</v>
      </c>
      <c r="D57" s="9">
        <f>SUM(D53+D56)</f>
        <v>83946843</v>
      </c>
      <c r="E57" s="9">
        <f>SUM(E53+E56)</f>
        <v>84252843</v>
      </c>
      <c r="F57" s="9">
        <f>SUM(F53+F56)</f>
        <v>84252843</v>
      </c>
      <c r="G57" s="84"/>
    </row>
  </sheetData>
  <sheetProtection/>
  <mergeCells count="3">
    <mergeCell ref="A1:G1"/>
    <mergeCell ref="A2:G2"/>
    <mergeCell ref="A3:G3"/>
  </mergeCells>
  <printOptions horizontalCentered="1" verticalCentered="1"/>
  <pageMargins left="0.1968503937007874" right="0.1968503937007874" top="0" bottom="0.15748031496062992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7.57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1.8515625" style="82" customWidth="1"/>
    <col min="7" max="7" width="10.00390625" style="82" customWidth="1"/>
    <col min="11" max="11" width="9.8515625" style="0" bestFit="1" customWidth="1"/>
  </cols>
  <sheetData>
    <row r="1" spans="1:5" ht="15">
      <c r="A1" s="161"/>
      <c r="B1" s="161"/>
      <c r="C1" s="161"/>
      <c r="D1" s="161"/>
      <c r="E1" s="161"/>
    </row>
    <row r="2" spans="1:7" ht="15">
      <c r="A2" s="161" t="s">
        <v>207</v>
      </c>
      <c r="B2" s="161"/>
      <c r="C2" s="161"/>
      <c r="D2" s="161"/>
      <c r="E2" s="161"/>
      <c r="F2" s="160"/>
      <c r="G2" s="160"/>
    </row>
    <row r="3" spans="1:7" ht="15.75">
      <c r="A3" s="157" t="s">
        <v>23</v>
      </c>
      <c r="B3" s="158"/>
      <c r="C3" s="158"/>
      <c r="D3" s="158"/>
      <c r="E3" s="158"/>
      <c r="F3" s="160"/>
      <c r="G3" s="160"/>
    </row>
    <row r="4" spans="1:7" ht="15.75">
      <c r="A4" s="157" t="s">
        <v>127</v>
      </c>
      <c r="B4" s="158"/>
      <c r="C4" s="158"/>
      <c r="D4" s="158"/>
      <c r="E4" s="158"/>
      <c r="F4" s="156"/>
      <c r="G4" s="156"/>
    </row>
    <row r="5" spans="1:5" ht="15.75">
      <c r="A5" s="51"/>
      <c r="B5" s="52"/>
      <c r="C5" s="52"/>
      <c r="D5" s="52"/>
      <c r="E5" s="52"/>
    </row>
    <row r="6" spans="1:5" ht="15.75">
      <c r="A6" s="51"/>
      <c r="B6" s="52"/>
      <c r="C6" s="52"/>
      <c r="D6" s="52"/>
      <c r="E6" s="52"/>
    </row>
    <row r="7" spans="1:5" ht="15.75">
      <c r="A7" s="51"/>
      <c r="B7" s="52"/>
      <c r="C7" s="52"/>
      <c r="D7" s="52"/>
      <c r="E7" s="52"/>
    </row>
    <row r="8" spans="1:5" ht="15.75">
      <c r="A8" s="51"/>
      <c r="B8" s="52"/>
      <c r="C8" s="52"/>
      <c r="D8" s="52"/>
      <c r="E8" s="52"/>
    </row>
    <row r="9" spans="1:7" ht="15.75">
      <c r="A9" s="53"/>
      <c r="B9" s="52"/>
      <c r="C9" s="52"/>
      <c r="D9" s="52"/>
      <c r="E9" s="52"/>
      <c r="G9" s="82" t="s">
        <v>25</v>
      </c>
    </row>
    <row r="10" spans="1:11" ht="25.5">
      <c r="A10" s="13" t="s">
        <v>26</v>
      </c>
      <c r="B10" s="14" t="s">
        <v>128</v>
      </c>
      <c r="C10" s="54" t="s">
        <v>3</v>
      </c>
      <c r="D10" s="54" t="s">
        <v>201</v>
      </c>
      <c r="E10" s="54" t="s">
        <v>4</v>
      </c>
      <c r="F10" s="85" t="s">
        <v>202</v>
      </c>
      <c r="G10" s="85" t="s">
        <v>203</v>
      </c>
      <c r="K10" s="55" t="s">
        <v>129</v>
      </c>
    </row>
    <row r="11" spans="1:7" ht="15">
      <c r="A11" s="23" t="s">
        <v>130</v>
      </c>
      <c r="B11" s="56" t="s">
        <v>131</v>
      </c>
      <c r="C11" s="57">
        <v>21281702</v>
      </c>
      <c r="D11" s="57">
        <v>21281702</v>
      </c>
      <c r="E11" s="58">
        <v>21587702</v>
      </c>
      <c r="F11" s="58">
        <v>21587702</v>
      </c>
      <c r="G11" s="84"/>
    </row>
    <row r="12" spans="1:7" ht="28.5">
      <c r="A12" s="26" t="s">
        <v>132</v>
      </c>
      <c r="B12" s="37" t="s">
        <v>133</v>
      </c>
      <c r="C12" s="58">
        <v>21281702</v>
      </c>
      <c r="D12" s="58">
        <f>SUM(D11)</f>
        <v>21281702</v>
      </c>
      <c r="E12" s="58">
        <f>SUM(E11)</f>
        <v>21587702</v>
      </c>
      <c r="F12" s="58">
        <f>SUM(F11)</f>
        <v>21587702</v>
      </c>
      <c r="G12" s="84"/>
    </row>
    <row r="13" spans="1:7" ht="15">
      <c r="A13" s="22" t="s">
        <v>134</v>
      </c>
      <c r="B13" s="36" t="s">
        <v>135</v>
      </c>
      <c r="C13" s="59">
        <v>1423000</v>
      </c>
      <c r="D13" s="59">
        <v>1423000</v>
      </c>
      <c r="E13" s="59">
        <v>1423000</v>
      </c>
      <c r="F13" s="59">
        <v>1423000</v>
      </c>
      <c r="G13" s="84"/>
    </row>
    <row r="14" spans="1:7" ht="15">
      <c r="A14" s="22" t="s">
        <v>136</v>
      </c>
      <c r="B14" s="36" t="s">
        <v>137</v>
      </c>
      <c r="C14" s="59">
        <v>3250000</v>
      </c>
      <c r="D14" s="59">
        <v>3250000</v>
      </c>
      <c r="E14" s="59">
        <v>3250000</v>
      </c>
      <c r="F14" s="59">
        <v>3250000</v>
      </c>
      <c r="G14" s="84"/>
    </row>
    <row r="15" spans="1:7" ht="15">
      <c r="A15" s="22" t="s">
        <v>138</v>
      </c>
      <c r="B15" s="36" t="s">
        <v>139</v>
      </c>
      <c r="C15" s="59">
        <v>1000000</v>
      </c>
      <c r="D15" s="59">
        <v>1000000</v>
      </c>
      <c r="E15" s="59">
        <v>1000000</v>
      </c>
      <c r="F15" s="59">
        <v>1000000</v>
      </c>
      <c r="G15" s="84"/>
    </row>
    <row r="16" spans="1:7" ht="15">
      <c r="A16" s="22" t="s">
        <v>140</v>
      </c>
      <c r="B16" s="36" t="s">
        <v>141</v>
      </c>
      <c r="C16" s="59"/>
      <c r="D16" s="59"/>
      <c r="E16" s="59"/>
      <c r="F16" s="59"/>
      <c r="G16" s="84"/>
    </row>
    <row r="17" spans="1:7" ht="15">
      <c r="A17" s="26" t="s">
        <v>142</v>
      </c>
      <c r="B17" s="37" t="s">
        <v>143</v>
      </c>
      <c r="C17" s="58">
        <v>5673000</v>
      </c>
      <c r="D17" s="58">
        <f>SUM(D13:D16)</f>
        <v>5673000</v>
      </c>
      <c r="E17" s="58">
        <f>SUM(E13:E16)</f>
        <v>5673000</v>
      </c>
      <c r="F17" s="58">
        <f>SUM(F13:F16)</f>
        <v>5673000</v>
      </c>
      <c r="G17" s="84"/>
    </row>
    <row r="18" spans="1:7" ht="15">
      <c r="A18" s="29" t="s">
        <v>144</v>
      </c>
      <c r="B18" s="36" t="s">
        <v>145</v>
      </c>
      <c r="C18" s="59">
        <v>5500000</v>
      </c>
      <c r="D18" s="59">
        <v>5500000</v>
      </c>
      <c r="E18" s="59">
        <v>5500000</v>
      </c>
      <c r="F18" s="59">
        <v>5500000</v>
      </c>
      <c r="G18" s="84"/>
    </row>
    <row r="19" spans="1:7" ht="15">
      <c r="A19" s="29" t="s">
        <v>146</v>
      </c>
      <c r="B19" s="36" t="s">
        <v>147</v>
      </c>
      <c r="C19" s="59"/>
      <c r="D19" s="59"/>
      <c r="E19" s="59"/>
      <c r="F19" s="59"/>
      <c r="G19" s="84"/>
    </row>
    <row r="20" spans="1:7" ht="15">
      <c r="A20" s="29" t="s">
        <v>148</v>
      </c>
      <c r="B20" s="36" t="s">
        <v>149</v>
      </c>
      <c r="C20" s="59">
        <v>1014291</v>
      </c>
      <c r="D20" s="59">
        <v>1014291</v>
      </c>
      <c r="E20" s="59">
        <v>1014291</v>
      </c>
      <c r="F20" s="59">
        <v>1014291</v>
      </c>
      <c r="G20" s="84"/>
    </row>
    <row r="21" spans="1:7" ht="15">
      <c r="A21" s="29" t="s">
        <v>150</v>
      </c>
      <c r="B21" s="36" t="s">
        <v>151</v>
      </c>
      <c r="C21" s="59">
        <v>1928000</v>
      </c>
      <c r="D21" s="59">
        <v>1928000</v>
      </c>
      <c r="E21" s="59">
        <v>1928000</v>
      </c>
      <c r="F21" s="59">
        <v>1928000</v>
      </c>
      <c r="G21" s="84"/>
    </row>
    <row r="22" spans="1:11" ht="15">
      <c r="A22" s="29" t="s">
        <v>152</v>
      </c>
      <c r="B22" s="36" t="s">
        <v>153</v>
      </c>
      <c r="C22" s="59"/>
      <c r="D22" s="59"/>
      <c r="E22" s="59"/>
      <c r="F22" s="59"/>
      <c r="G22" s="84"/>
      <c r="K22" s="60"/>
    </row>
    <row r="23" spans="1:7" ht="15">
      <c r="A23" s="29" t="s">
        <v>154</v>
      </c>
      <c r="B23" s="36" t="s">
        <v>155</v>
      </c>
      <c r="C23" s="59"/>
      <c r="D23" s="59"/>
      <c r="E23" s="59"/>
      <c r="F23" s="59"/>
      <c r="G23" s="84"/>
    </row>
    <row r="24" spans="1:7" ht="15">
      <c r="A24" s="29" t="s">
        <v>156</v>
      </c>
      <c r="B24" s="36" t="s">
        <v>157</v>
      </c>
      <c r="C24" s="59"/>
      <c r="D24" s="59"/>
      <c r="E24" s="59"/>
      <c r="F24" s="59"/>
      <c r="G24" s="84"/>
    </row>
    <row r="25" spans="1:7" ht="15">
      <c r="A25" s="30" t="s">
        <v>158</v>
      </c>
      <c r="B25" s="37" t="s">
        <v>159</v>
      </c>
      <c r="C25" s="58">
        <v>8442291</v>
      </c>
      <c r="D25" s="58">
        <f>SUM(D18:D24)</f>
        <v>8442291</v>
      </c>
      <c r="E25" s="58">
        <f>SUM(E18:E24)</f>
        <v>8442291</v>
      </c>
      <c r="F25" s="58">
        <f>SUM(F18:F24)</f>
        <v>8442291</v>
      </c>
      <c r="G25" s="84"/>
    </row>
    <row r="26" spans="1:7" ht="15.75">
      <c r="A26" s="61" t="s">
        <v>160</v>
      </c>
      <c r="B26" s="39" t="s">
        <v>161</v>
      </c>
      <c r="C26" s="58">
        <v>35396993</v>
      </c>
      <c r="D26" s="58">
        <f>SUM(D12+D17+D25)</f>
        <v>35396993</v>
      </c>
      <c r="E26" s="58">
        <f>SUM(E12+E17+E25+E30)</f>
        <v>55904959</v>
      </c>
      <c r="F26" s="58">
        <f>SUM(F12+F17+F25+F30)</f>
        <v>55904959</v>
      </c>
      <c r="G26" s="84"/>
    </row>
    <row r="27" spans="1:7" ht="15.75">
      <c r="A27" s="49" t="s">
        <v>162</v>
      </c>
      <c r="B27" s="39"/>
      <c r="C27" s="58">
        <v>17832000</v>
      </c>
      <c r="D27" s="58">
        <v>38033966</v>
      </c>
      <c r="E27" s="58">
        <v>38683966</v>
      </c>
      <c r="F27" s="58">
        <v>38683966</v>
      </c>
      <c r="G27" s="84"/>
    </row>
    <row r="28" spans="1:7" ht="15.75">
      <c r="A28" s="49" t="s">
        <v>163</v>
      </c>
      <c r="B28" s="39"/>
      <c r="C28" s="58">
        <v>-17832000</v>
      </c>
      <c r="D28" s="58">
        <v>-17832000</v>
      </c>
      <c r="E28" s="58">
        <v>-18482000</v>
      </c>
      <c r="F28" s="58">
        <v>-18482000</v>
      </c>
      <c r="G28" s="84"/>
    </row>
    <row r="29" spans="1:7" ht="15">
      <c r="A29" s="62" t="s">
        <v>164</v>
      </c>
      <c r="B29" s="63" t="s">
        <v>165</v>
      </c>
      <c r="C29" s="64">
        <v>5201966</v>
      </c>
      <c r="D29" s="64">
        <v>20201966</v>
      </c>
      <c r="E29" s="59">
        <v>20201966</v>
      </c>
      <c r="F29" s="59">
        <v>20201966</v>
      </c>
      <c r="G29" s="84"/>
    </row>
    <row r="30" spans="1:7" ht="15.75">
      <c r="A30" s="49" t="s">
        <v>166</v>
      </c>
      <c r="B30" s="39" t="s">
        <v>165</v>
      </c>
      <c r="C30" s="58">
        <v>5201966</v>
      </c>
      <c r="D30" s="58">
        <f>SUM(D29)</f>
        <v>20201966</v>
      </c>
      <c r="E30" s="58">
        <f>SUM(E29)</f>
        <v>20201966</v>
      </c>
      <c r="F30" s="58">
        <f>SUM(F29)</f>
        <v>20201966</v>
      </c>
      <c r="G30" s="84"/>
    </row>
    <row r="31" spans="1:7" ht="25.5">
      <c r="A31" s="22" t="s">
        <v>167</v>
      </c>
      <c r="B31" s="22" t="s">
        <v>168</v>
      </c>
      <c r="C31" s="59">
        <v>28347884</v>
      </c>
      <c r="D31" s="59">
        <v>28347884</v>
      </c>
      <c r="E31" s="59">
        <v>28347884</v>
      </c>
      <c r="F31" s="59">
        <v>28347884</v>
      </c>
      <c r="G31" s="84"/>
    </row>
    <row r="32" spans="1:7" ht="15">
      <c r="A32" s="22" t="s">
        <v>169</v>
      </c>
      <c r="B32" s="22" t="s">
        <v>170</v>
      </c>
      <c r="C32" s="59"/>
      <c r="D32" s="59"/>
      <c r="E32" s="59"/>
      <c r="F32" s="59"/>
      <c r="G32" s="84"/>
    </row>
    <row r="33" spans="1:7" ht="15.75">
      <c r="A33" s="47" t="s">
        <v>171</v>
      </c>
      <c r="B33" s="48" t="s">
        <v>172</v>
      </c>
      <c r="C33" s="58">
        <v>28347884</v>
      </c>
      <c r="D33" s="58">
        <f>SUM(D31:D32)</f>
        <v>28347884</v>
      </c>
      <c r="E33" s="58">
        <f>SUM(E31:E32)</f>
        <v>28347884</v>
      </c>
      <c r="F33" s="58">
        <f>SUM(F31:F32)</f>
        <v>28347884</v>
      </c>
      <c r="G33" s="84"/>
    </row>
    <row r="34" spans="1:7" ht="15.75">
      <c r="A34" s="49" t="s">
        <v>22</v>
      </c>
      <c r="B34" s="50"/>
      <c r="C34" s="58">
        <v>68946843</v>
      </c>
      <c r="D34" s="58">
        <f>SUM(D26+D30+D33)</f>
        <v>83946843</v>
      </c>
      <c r="E34" s="58">
        <f>SUM(E12+E17+E25+E30+E33)</f>
        <v>84252843</v>
      </c>
      <c r="F34" s="58">
        <f>SUM(F12+F17+F25+F30+F33)</f>
        <v>84252843</v>
      </c>
      <c r="G34" s="84"/>
    </row>
  </sheetData>
  <sheetProtection/>
  <mergeCells count="4">
    <mergeCell ref="A1:E1"/>
    <mergeCell ref="A2:G2"/>
    <mergeCell ref="A3:G3"/>
    <mergeCell ref="A4:G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55.57421875" style="55" customWidth="1"/>
    <col min="2" max="2" width="11.28125" style="55" customWidth="1"/>
    <col min="3" max="3" width="15.00390625" style="65" customWidth="1"/>
    <col min="4" max="4" width="16.7109375" style="55" hidden="1" customWidth="1"/>
    <col min="5" max="5" width="17.00390625" style="55" hidden="1" customWidth="1"/>
    <col min="6" max="6" width="13.8515625" style="55" hidden="1" customWidth="1"/>
    <col min="7" max="7" width="10.7109375" style="55" hidden="1" customWidth="1"/>
    <col min="8" max="8" width="11.57421875" style="55" hidden="1" customWidth="1"/>
    <col min="9" max="9" width="14.421875" style="134" bestFit="1" customWidth="1"/>
    <col min="10" max="10" width="14.00390625" style="65" customWidth="1"/>
    <col min="11" max="16384" width="9.140625" style="55" customWidth="1"/>
  </cols>
  <sheetData>
    <row r="2" spans="1:10" ht="15">
      <c r="A2" s="155" t="s">
        <v>208</v>
      </c>
      <c r="B2" s="155"/>
      <c r="C2" s="155"/>
      <c r="D2" s="155"/>
      <c r="E2" s="155"/>
      <c r="F2" s="155"/>
      <c r="G2" s="156"/>
      <c r="H2" s="156"/>
      <c r="I2" s="156"/>
      <c r="J2" s="156"/>
    </row>
    <row r="3" spans="1:10" ht="15.75">
      <c r="A3" s="157" t="s">
        <v>173</v>
      </c>
      <c r="B3" s="158"/>
      <c r="C3" s="158"/>
      <c r="D3" s="158"/>
      <c r="E3" s="158"/>
      <c r="F3" s="162"/>
      <c r="G3" s="156"/>
      <c r="H3" s="156"/>
      <c r="I3" s="156"/>
      <c r="J3" s="156"/>
    </row>
    <row r="4" spans="1:10" ht="19.5">
      <c r="A4" s="163" t="s">
        <v>174</v>
      </c>
      <c r="B4" s="155"/>
      <c r="C4" s="155"/>
      <c r="D4" s="155"/>
      <c r="E4" s="155"/>
      <c r="F4" s="155"/>
      <c r="G4" s="155"/>
      <c r="H4" s="155"/>
      <c r="I4" s="155"/>
      <c r="J4" s="156"/>
    </row>
    <row r="5" spans="1:9" ht="19.5">
      <c r="A5" s="66"/>
      <c r="B5" s="67"/>
      <c r="C5" s="68"/>
      <c r="D5" s="67"/>
      <c r="E5" s="67"/>
      <c r="F5" s="67"/>
      <c r="G5" s="67"/>
      <c r="H5" s="67"/>
      <c r="I5" s="133"/>
    </row>
    <row r="6" spans="1:9" ht="19.5">
      <c r="A6" s="66"/>
      <c r="B6" s="67"/>
      <c r="C6" s="68"/>
      <c r="D6" s="67"/>
      <c r="E6" s="67"/>
      <c r="F6" s="67"/>
      <c r="G6" s="67"/>
      <c r="H6" s="67"/>
      <c r="I6" s="133"/>
    </row>
    <row r="7" spans="1:9" ht="19.5">
      <c r="A7" s="66"/>
      <c r="B7" s="67"/>
      <c r="C7" s="68"/>
      <c r="D7" s="67"/>
      <c r="E7" s="67"/>
      <c r="F7" s="67"/>
      <c r="G7" s="67"/>
      <c r="H7" s="67"/>
      <c r="I7" s="133"/>
    </row>
    <row r="8" ht="15">
      <c r="J8" s="87" t="s">
        <v>25</v>
      </c>
    </row>
    <row r="9" spans="1:10" ht="42.75">
      <c r="A9" s="13" t="s">
        <v>26</v>
      </c>
      <c r="B9" s="14" t="s">
        <v>27</v>
      </c>
      <c r="C9" s="69" t="s">
        <v>3</v>
      </c>
      <c r="D9" s="70" t="s">
        <v>175</v>
      </c>
      <c r="E9" s="70" t="s">
        <v>175</v>
      </c>
      <c r="F9" s="70" t="s">
        <v>175</v>
      </c>
      <c r="G9" s="70" t="s">
        <v>175</v>
      </c>
      <c r="H9" s="54" t="s">
        <v>176</v>
      </c>
      <c r="I9" s="135" t="s">
        <v>201</v>
      </c>
      <c r="J9" s="71" t="s">
        <v>4</v>
      </c>
    </row>
    <row r="10" spans="1:10" s="74" customFormat="1" ht="14.25">
      <c r="A10" s="72" t="s">
        <v>177</v>
      </c>
      <c r="B10" s="56" t="s">
        <v>95</v>
      </c>
      <c r="C10" s="58">
        <f>SUM(C11:C13)</f>
        <v>3050000</v>
      </c>
      <c r="D10" s="73"/>
      <c r="E10" s="73"/>
      <c r="F10" s="73"/>
      <c r="G10" s="73"/>
      <c r="H10" s="73"/>
      <c r="I10" s="136">
        <f>SUM(I11:I15)</f>
        <v>16261024</v>
      </c>
      <c r="J10" s="58">
        <v>5243458</v>
      </c>
    </row>
    <row r="11" spans="1:10" ht="15">
      <c r="A11" s="29" t="s">
        <v>178</v>
      </c>
      <c r="B11" s="36" t="s">
        <v>95</v>
      </c>
      <c r="C11" s="59">
        <v>1400000</v>
      </c>
      <c r="D11" s="75"/>
      <c r="E11" s="75"/>
      <c r="F11" s="75"/>
      <c r="G11" s="75"/>
      <c r="H11" s="75"/>
      <c r="I11" s="137">
        <v>1400000</v>
      </c>
      <c r="J11" s="59">
        <v>4456971</v>
      </c>
    </row>
    <row r="12" spans="1:10" ht="15">
      <c r="A12" s="29" t="s">
        <v>179</v>
      </c>
      <c r="B12" s="36" t="s">
        <v>95</v>
      </c>
      <c r="C12" s="59">
        <v>1150000</v>
      </c>
      <c r="D12" s="75"/>
      <c r="E12" s="75"/>
      <c r="F12" s="75"/>
      <c r="G12" s="75"/>
      <c r="H12" s="75"/>
      <c r="I12" s="137">
        <v>1150000</v>
      </c>
      <c r="J12" s="59">
        <v>34985</v>
      </c>
    </row>
    <row r="13" spans="1:10" ht="15">
      <c r="A13" s="29" t="s">
        <v>180</v>
      </c>
      <c r="B13" s="36" t="s">
        <v>95</v>
      </c>
      <c r="C13" s="59">
        <v>500000</v>
      </c>
      <c r="D13" s="75"/>
      <c r="E13" s="75"/>
      <c r="F13" s="75"/>
      <c r="G13" s="75"/>
      <c r="H13" s="75"/>
      <c r="I13" s="137">
        <v>500000</v>
      </c>
      <c r="J13" s="59">
        <v>300000</v>
      </c>
    </row>
    <row r="14" spans="1:10" ht="15">
      <c r="A14" s="29" t="s">
        <v>181</v>
      </c>
      <c r="B14" s="36" t="s">
        <v>95</v>
      </c>
      <c r="C14" s="59"/>
      <c r="D14" s="75"/>
      <c r="E14" s="75"/>
      <c r="F14" s="75"/>
      <c r="G14" s="75"/>
      <c r="H14" s="75"/>
      <c r="I14" s="137"/>
      <c r="J14" s="59">
        <v>451502</v>
      </c>
    </row>
    <row r="15" spans="1:10" ht="15">
      <c r="A15" s="29" t="s">
        <v>204</v>
      </c>
      <c r="B15" s="36"/>
      <c r="C15" s="59"/>
      <c r="D15" s="75"/>
      <c r="E15" s="75"/>
      <c r="F15" s="75"/>
      <c r="G15" s="75"/>
      <c r="H15" s="75"/>
      <c r="I15" s="137">
        <v>13211024</v>
      </c>
      <c r="J15" s="59"/>
    </row>
    <row r="16" spans="1:10" s="74" customFormat="1" ht="14.25">
      <c r="A16" s="72" t="s">
        <v>182</v>
      </c>
      <c r="B16" s="56" t="s">
        <v>97</v>
      </c>
      <c r="C16" s="58">
        <v>0</v>
      </c>
      <c r="D16" s="73"/>
      <c r="E16" s="73"/>
      <c r="F16" s="73"/>
      <c r="G16" s="73"/>
      <c r="H16" s="73"/>
      <c r="I16" s="136">
        <v>0</v>
      </c>
      <c r="J16" s="58">
        <v>101530</v>
      </c>
    </row>
    <row r="17" spans="1:10" ht="15">
      <c r="A17" s="29" t="s">
        <v>183</v>
      </c>
      <c r="B17" s="36" t="s">
        <v>97</v>
      </c>
      <c r="C17" s="59"/>
      <c r="D17" s="75"/>
      <c r="E17" s="75"/>
      <c r="F17" s="75"/>
      <c r="G17" s="75"/>
      <c r="H17" s="75"/>
      <c r="I17" s="137"/>
      <c r="J17" s="59">
        <v>50000</v>
      </c>
    </row>
    <row r="18" spans="1:10" ht="15">
      <c r="A18" s="29" t="s">
        <v>184</v>
      </c>
      <c r="B18" s="36" t="s">
        <v>97</v>
      </c>
      <c r="C18" s="59"/>
      <c r="D18" s="75"/>
      <c r="E18" s="75"/>
      <c r="F18" s="75"/>
      <c r="G18" s="75"/>
      <c r="H18" s="75"/>
      <c r="I18" s="137"/>
      <c r="J18" s="59">
        <v>32955</v>
      </c>
    </row>
    <row r="19" spans="1:10" ht="15">
      <c r="A19" s="29" t="s">
        <v>185</v>
      </c>
      <c r="B19" s="36" t="s">
        <v>97</v>
      </c>
      <c r="C19" s="59"/>
      <c r="D19" s="75"/>
      <c r="E19" s="75"/>
      <c r="F19" s="75"/>
      <c r="G19" s="75"/>
      <c r="H19" s="75"/>
      <c r="I19" s="137"/>
      <c r="J19" s="59">
        <v>18575</v>
      </c>
    </row>
    <row r="20" spans="1:10" s="74" customFormat="1" ht="14.25">
      <c r="A20" s="72" t="s">
        <v>186</v>
      </c>
      <c r="B20" s="56" t="s">
        <v>99</v>
      </c>
      <c r="C20" s="58">
        <f>SUM(C21:C23)</f>
        <v>3050000</v>
      </c>
      <c r="D20" s="73"/>
      <c r="E20" s="73"/>
      <c r="F20" s="73"/>
      <c r="G20" s="73"/>
      <c r="H20" s="73"/>
      <c r="I20" s="136">
        <f>SUM(I21:I24)</f>
        <v>6485976</v>
      </c>
      <c r="J20" s="58">
        <v>2800000</v>
      </c>
    </row>
    <row r="21" spans="1:10" ht="15">
      <c r="A21" s="29" t="s">
        <v>187</v>
      </c>
      <c r="B21" s="36" t="s">
        <v>99</v>
      </c>
      <c r="C21" s="59">
        <v>1400000</v>
      </c>
      <c r="D21" s="75"/>
      <c r="E21" s="75"/>
      <c r="F21" s="75"/>
      <c r="G21" s="75"/>
      <c r="H21" s="75"/>
      <c r="I21" s="137">
        <v>1400000</v>
      </c>
      <c r="J21" s="59">
        <v>2792622</v>
      </c>
    </row>
    <row r="22" spans="1:10" ht="15">
      <c r="A22" s="29" t="s">
        <v>179</v>
      </c>
      <c r="B22" s="36" t="s">
        <v>99</v>
      </c>
      <c r="C22" s="59">
        <v>1400000</v>
      </c>
      <c r="D22" s="75"/>
      <c r="E22" s="75"/>
      <c r="F22" s="75"/>
      <c r="G22" s="75"/>
      <c r="H22" s="75"/>
      <c r="I22" s="137">
        <v>1150000</v>
      </c>
      <c r="J22" s="59">
        <v>7378</v>
      </c>
    </row>
    <row r="23" spans="1:10" ht="15">
      <c r="A23" s="29" t="s">
        <v>188</v>
      </c>
      <c r="B23" s="36" t="s">
        <v>99</v>
      </c>
      <c r="C23" s="59">
        <v>250000</v>
      </c>
      <c r="D23" s="75"/>
      <c r="E23" s="75"/>
      <c r="F23" s="75"/>
      <c r="G23" s="75"/>
      <c r="H23" s="75"/>
      <c r="I23" s="137">
        <v>250000</v>
      </c>
      <c r="J23" s="59"/>
    </row>
    <row r="24" spans="1:10" ht="24" customHeight="1">
      <c r="A24" s="22" t="s">
        <v>100</v>
      </c>
      <c r="B24" s="36" t="s">
        <v>101</v>
      </c>
      <c r="C24" s="59">
        <v>1647000</v>
      </c>
      <c r="D24" s="75"/>
      <c r="E24" s="75"/>
      <c r="F24" s="75"/>
      <c r="G24" s="75"/>
      <c r="H24" s="75"/>
      <c r="I24" s="137">
        <v>3685976</v>
      </c>
      <c r="J24" s="59">
        <v>2835976</v>
      </c>
    </row>
    <row r="25" spans="1:10" s="79" customFormat="1" ht="22.5" customHeight="1">
      <c r="A25" s="61" t="s">
        <v>102</v>
      </c>
      <c r="B25" s="76" t="s">
        <v>103</v>
      </c>
      <c r="C25" s="77">
        <f>SUM(C11:C24)</f>
        <v>10797000</v>
      </c>
      <c r="D25" s="78"/>
      <c r="E25" s="78"/>
      <c r="F25" s="78"/>
      <c r="G25" s="78"/>
      <c r="H25" s="78"/>
      <c r="I25" s="138">
        <f>SUM(I10+I20)</f>
        <v>22747000</v>
      </c>
      <c r="J25" s="77">
        <f>SUM(J10+J16+J20+J24)</f>
        <v>10980964</v>
      </c>
    </row>
    <row r="26" spans="1:10" s="74" customFormat="1" ht="14.25">
      <c r="A26" s="72" t="s">
        <v>104</v>
      </c>
      <c r="B26" s="56" t="s">
        <v>105</v>
      </c>
      <c r="C26" s="58">
        <f>SUM(C27:C30)</f>
        <v>11596036</v>
      </c>
      <c r="D26" s="73"/>
      <c r="E26" s="73"/>
      <c r="F26" s="73"/>
      <c r="G26" s="73"/>
      <c r="H26" s="73"/>
      <c r="I26" s="136">
        <f>SUM(I27:I34)</f>
        <v>14726966</v>
      </c>
      <c r="J26" s="58">
        <f>SUM(J27:J30)</f>
        <v>21412072</v>
      </c>
    </row>
    <row r="27" spans="1:10" ht="15">
      <c r="A27" s="29" t="s">
        <v>189</v>
      </c>
      <c r="B27" s="36" t="s">
        <v>105</v>
      </c>
      <c r="C27" s="59">
        <v>4096036</v>
      </c>
      <c r="D27" s="75"/>
      <c r="E27" s="75"/>
      <c r="F27" s="75"/>
      <c r="G27" s="75"/>
      <c r="H27" s="75"/>
      <c r="I27" s="137">
        <v>6529536</v>
      </c>
      <c r="J27" s="59">
        <v>7098049</v>
      </c>
    </row>
    <row r="28" spans="1:10" ht="15">
      <c r="A28" s="29" t="s">
        <v>190</v>
      </c>
      <c r="B28" s="36" t="s">
        <v>105</v>
      </c>
      <c r="C28" s="59">
        <v>1000000</v>
      </c>
      <c r="D28" s="75"/>
      <c r="E28" s="75"/>
      <c r="F28" s="75"/>
      <c r="G28" s="75"/>
      <c r="H28" s="75"/>
      <c r="I28" s="137"/>
      <c r="J28" s="59">
        <v>1000000</v>
      </c>
    </row>
    <row r="29" spans="1:10" ht="15">
      <c r="A29" s="29" t="s">
        <v>191</v>
      </c>
      <c r="B29" s="36" t="s">
        <v>105</v>
      </c>
      <c r="C29" s="59">
        <v>5500000</v>
      </c>
      <c r="D29" s="75"/>
      <c r="E29" s="75"/>
      <c r="F29" s="75"/>
      <c r="G29" s="75"/>
      <c r="H29" s="75"/>
      <c r="I29" s="137">
        <v>5066500</v>
      </c>
      <c r="J29" s="59">
        <v>12314023</v>
      </c>
    </row>
    <row r="30" spans="1:10" ht="15">
      <c r="A30" s="29" t="s">
        <v>192</v>
      </c>
      <c r="B30" s="36" t="s">
        <v>105</v>
      </c>
      <c r="C30" s="59">
        <v>1000000</v>
      </c>
      <c r="D30" s="75"/>
      <c r="E30" s="75"/>
      <c r="F30" s="75"/>
      <c r="G30" s="75"/>
      <c r="H30" s="75"/>
      <c r="I30" s="137"/>
      <c r="J30" s="59">
        <v>1000000</v>
      </c>
    </row>
    <row r="31" spans="1:10" ht="15">
      <c r="A31" s="29" t="s">
        <v>193</v>
      </c>
      <c r="B31" s="36" t="s">
        <v>105</v>
      </c>
      <c r="C31" s="59"/>
      <c r="D31" s="75"/>
      <c r="E31" s="75"/>
      <c r="F31" s="75"/>
      <c r="G31" s="75"/>
      <c r="H31" s="75"/>
      <c r="I31" s="137"/>
      <c r="J31" s="59"/>
    </row>
    <row r="32" spans="1:10" s="74" customFormat="1" ht="14.25">
      <c r="A32" s="72" t="s">
        <v>194</v>
      </c>
      <c r="B32" s="56" t="s">
        <v>107</v>
      </c>
      <c r="C32" s="58"/>
      <c r="D32" s="73"/>
      <c r="E32" s="73"/>
      <c r="F32" s="73"/>
      <c r="G32" s="73"/>
      <c r="H32" s="73"/>
      <c r="I32" s="136"/>
      <c r="J32" s="58">
        <v>200000</v>
      </c>
    </row>
    <row r="33" spans="1:10" ht="15">
      <c r="A33" s="29" t="s">
        <v>195</v>
      </c>
      <c r="B33" s="36" t="s">
        <v>107</v>
      </c>
      <c r="C33" s="59"/>
      <c r="D33" s="75"/>
      <c r="E33" s="75"/>
      <c r="F33" s="75"/>
      <c r="G33" s="75"/>
      <c r="H33" s="75"/>
      <c r="I33" s="137"/>
      <c r="J33" s="59">
        <v>200000</v>
      </c>
    </row>
    <row r="34" spans="1:10" ht="15">
      <c r="A34" s="29" t="s">
        <v>196</v>
      </c>
      <c r="B34" s="36" t="s">
        <v>109</v>
      </c>
      <c r="C34" s="59">
        <v>3130930</v>
      </c>
      <c r="D34" s="75"/>
      <c r="E34" s="75"/>
      <c r="F34" s="75"/>
      <c r="G34" s="75"/>
      <c r="H34" s="75"/>
      <c r="I34" s="137">
        <v>3130930</v>
      </c>
      <c r="J34" s="59">
        <v>5130930</v>
      </c>
    </row>
    <row r="35" spans="1:10" s="79" customFormat="1" ht="15.75">
      <c r="A35" s="61" t="s">
        <v>110</v>
      </c>
      <c r="B35" s="76" t="s">
        <v>111</v>
      </c>
      <c r="C35" s="77">
        <v>14726966</v>
      </c>
      <c r="D35" s="78"/>
      <c r="E35" s="78"/>
      <c r="F35" s="78"/>
      <c r="G35" s="78"/>
      <c r="H35" s="78"/>
      <c r="I35" s="138">
        <f>SUM(I26)</f>
        <v>14726966</v>
      </c>
      <c r="J35" s="77">
        <f>SUM(J26+J32+J34)</f>
        <v>26743002</v>
      </c>
    </row>
  </sheetData>
  <sheetProtection/>
  <mergeCells count="3">
    <mergeCell ref="A2:J2"/>
    <mergeCell ref="A3:J3"/>
    <mergeCell ref="A4:J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5.00390625" style="55" customWidth="1"/>
    <col min="2" max="2" width="16.421875" style="55" customWidth="1"/>
    <col min="3" max="3" width="15.8515625" style="65" bestFit="1" customWidth="1"/>
    <col min="4" max="4" width="12.8515625" style="55" customWidth="1"/>
    <col min="5" max="5" width="14.57421875" style="65" customWidth="1"/>
    <col min="6" max="16384" width="9.140625" style="55" customWidth="1"/>
  </cols>
  <sheetData>
    <row r="1" spans="1:3" ht="15">
      <c r="A1" s="155"/>
      <c r="B1" s="155"/>
      <c r="C1" s="155"/>
    </row>
    <row r="2" spans="1:5" ht="15">
      <c r="A2" s="155" t="s">
        <v>209</v>
      </c>
      <c r="B2" s="155"/>
      <c r="C2" s="155"/>
      <c r="D2" s="156"/>
      <c r="E2" s="156"/>
    </row>
    <row r="3" spans="1:5" ht="15.75" customHeight="1">
      <c r="A3" s="157" t="s">
        <v>173</v>
      </c>
      <c r="B3" s="157"/>
      <c r="C3" s="157"/>
      <c r="D3" s="156"/>
      <c r="E3" s="156"/>
    </row>
    <row r="4" spans="1:5" ht="16.5" customHeight="1">
      <c r="A4" s="163" t="s">
        <v>197</v>
      </c>
      <c r="B4" s="163"/>
      <c r="C4" s="163"/>
      <c r="D4" s="163"/>
      <c r="E4" s="156"/>
    </row>
    <row r="5" ht="19.5">
      <c r="A5" s="80"/>
    </row>
    <row r="6" ht="15">
      <c r="E6" s="65" t="s">
        <v>25</v>
      </c>
    </row>
    <row r="7" spans="1:5" ht="25.5">
      <c r="A7" s="13" t="s">
        <v>26</v>
      </c>
      <c r="B7" s="14" t="s">
        <v>27</v>
      </c>
      <c r="C7" s="15" t="s">
        <v>198</v>
      </c>
      <c r="D7" s="89" t="s">
        <v>201</v>
      </c>
      <c r="E7" s="88" t="s">
        <v>4</v>
      </c>
    </row>
    <row r="8" spans="1:5" ht="15" hidden="1">
      <c r="A8" s="75"/>
      <c r="B8" s="75"/>
      <c r="C8" s="59"/>
      <c r="D8" s="81"/>
      <c r="E8" s="59"/>
    </row>
    <row r="9" spans="1:5" ht="15" hidden="1">
      <c r="A9" s="75"/>
      <c r="B9" s="75"/>
      <c r="C9" s="59"/>
      <c r="D9" s="81"/>
      <c r="E9" s="59"/>
    </row>
    <row r="10" spans="1:5" ht="15" hidden="1">
      <c r="A10" s="75"/>
      <c r="B10" s="75"/>
      <c r="C10" s="59"/>
      <c r="D10" s="81"/>
      <c r="E10" s="59"/>
    </row>
    <row r="11" spans="1:5" ht="15" hidden="1">
      <c r="A11" s="75"/>
      <c r="B11" s="75"/>
      <c r="C11" s="59"/>
      <c r="D11" s="81"/>
      <c r="E11" s="59"/>
    </row>
    <row r="12" spans="1:5" ht="15">
      <c r="A12" s="72" t="s">
        <v>199</v>
      </c>
      <c r="B12" s="56" t="s">
        <v>90</v>
      </c>
      <c r="C12" s="58">
        <v>22147078</v>
      </c>
      <c r="D12" s="91">
        <v>22133878</v>
      </c>
      <c r="E12" s="58">
        <v>16687947</v>
      </c>
    </row>
    <row r="13" spans="1:5" ht="15">
      <c r="A13" s="72"/>
      <c r="B13" s="56"/>
      <c r="C13" s="59"/>
      <c r="D13" s="81"/>
      <c r="E13" s="59"/>
    </row>
    <row r="14" spans="1:5" ht="15" hidden="1">
      <c r="A14" s="72"/>
      <c r="B14" s="56"/>
      <c r="C14" s="59"/>
      <c r="D14" s="81"/>
      <c r="E14" s="59"/>
    </row>
    <row r="15" spans="1:5" ht="15" hidden="1">
      <c r="A15" s="72"/>
      <c r="B15" s="56"/>
      <c r="C15" s="59"/>
      <c r="D15" s="81"/>
      <c r="E15" s="59"/>
    </row>
    <row r="16" spans="1:5" ht="15" hidden="1">
      <c r="A16" s="72"/>
      <c r="B16" s="56"/>
      <c r="C16" s="59"/>
      <c r="D16" s="81"/>
      <c r="E16" s="59"/>
    </row>
    <row r="17" spans="1:5" ht="15">
      <c r="A17" s="72" t="s">
        <v>200</v>
      </c>
      <c r="B17" s="56" t="s">
        <v>90</v>
      </c>
      <c r="C17" s="58">
        <v>0</v>
      </c>
      <c r="D17" s="90">
        <v>0</v>
      </c>
      <c r="E17" s="58">
        <v>0</v>
      </c>
    </row>
    <row r="18" spans="1:5" ht="15">
      <c r="A18" s="75"/>
      <c r="B18" s="75"/>
      <c r="C18" s="59"/>
      <c r="D18" s="75"/>
      <c r="E18" s="59"/>
    </row>
  </sheetData>
  <sheetProtection/>
  <mergeCells count="4">
    <mergeCell ref="A1:C1"/>
    <mergeCell ref="A2:E2"/>
    <mergeCell ref="A3:E3"/>
    <mergeCell ref="A4:E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0.57421875" style="0" customWidth="1"/>
    <col min="2" max="2" width="13.421875" style="0" customWidth="1"/>
    <col min="3" max="3" width="16.8515625" style="0" customWidth="1"/>
    <col min="4" max="4" width="14.8515625" style="0" customWidth="1"/>
  </cols>
  <sheetData>
    <row r="2" spans="1:4" ht="15">
      <c r="A2" s="155" t="s">
        <v>261</v>
      </c>
      <c r="B2" s="155"/>
      <c r="C2" s="155"/>
      <c r="D2" s="160"/>
    </row>
    <row r="3" spans="1:4" ht="18.75">
      <c r="A3" s="164" t="s">
        <v>246</v>
      </c>
      <c r="B3" s="164"/>
      <c r="C3" s="164"/>
      <c r="D3" s="160"/>
    </row>
    <row r="4" spans="1:4" ht="15.75">
      <c r="A4" s="159" t="s">
        <v>247</v>
      </c>
      <c r="B4" s="159"/>
      <c r="C4" s="159"/>
      <c r="D4" s="156"/>
    </row>
    <row r="5" spans="1:3" ht="19.5">
      <c r="A5" s="142"/>
      <c r="B5" s="143"/>
      <c r="C5" s="144"/>
    </row>
    <row r="6" spans="1:3" ht="19.5">
      <c r="A6" s="142"/>
      <c r="B6" s="143"/>
      <c r="C6" s="144"/>
    </row>
    <row r="7" spans="1:3" ht="19.5">
      <c r="A7" s="142"/>
      <c r="B7" s="143"/>
      <c r="C7" s="144"/>
    </row>
    <row r="8" ht="15">
      <c r="A8" s="12"/>
    </row>
    <row r="9" spans="1:4" ht="29.25" customHeight="1">
      <c r="A9" s="151" t="s">
        <v>2</v>
      </c>
      <c r="B9" s="14" t="s">
        <v>27</v>
      </c>
      <c r="C9" s="3" t="s">
        <v>262</v>
      </c>
      <c r="D9" s="150" t="s">
        <v>4</v>
      </c>
    </row>
    <row r="10" spans="1:4" s="28" customFormat="1" ht="12.75">
      <c r="A10" s="148" t="s">
        <v>79</v>
      </c>
      <c r="B10" s="22" t="s">
        <v>80</v>
      </c>
      <c r="C10" s="149"/>
      <c r="D10" s="152">
        <v>42000</v>
      </c>
    </row>
    <row r="11" spans="1:4" ht="15">
      <c r="A11" s="29" t="s">
        <v>248</v>
      </c>
      <c r="B11" s="36" t="s">
        <v>82</v>
      </c>
      <c r="C11" s="59">
        <v>2131347</v>
      </c>
      <c r="D11" s="59">
        <v>2131347</v>
      </c>
    </row>
    <row r="12" spans="1:4" ht="15">
      <c r="A12" s="29" t="s">
        <v>249</v>
      </c>
      <c r="B12" s="36" t="s">
        <v>82</v>
      </c>
      <c r="C12" s="59"/>
      <c r="D12" s="59"/>
    </row>
    <row r="13" spans="1:4" ht="15">
      <c r="A13" s="29" t="s">
        <v>250</v>
      </c>
      <c r="B13" s="36" t="s">
        <v>82</v>
      </c>
      <c r="C13" s="59"/>
      <c r="D13" s="59"/>
    </row>
    <row r="14" spans="1:4" ht="25.5">
      <c r="A14" s="29" t="s">
        <v>251</v>
      </c>
      <c r="B14" s="36" t="s">
        <v>82</v>
      </c>
      <c r="C14" s="59"/>
      <c r="D14" s="59"/>
    </row>
    <row r="15" spans="1:4" ht="15">
      <c r="A15" s="29" t="s">
        <v>252</v>
      </c>
      <c r="B15" s="36" t="s">
        <v>82</v>
      </c>
      <c r="C15" s="59"/>
      <c r="D15" s="59"/>
    </row>
    <row r="16" spans="1:4" ht="15">
      <c r="A16" s="29" t="s">
        <v>253</v>
      </c>
      <c r="B16" s="36" t="s">
        <v>254</v>
      </c>
      <c r="C16" s="59"/>
      <c r="D16" s="59"/>
    </row>
    <row r="17" spans="1:4" ht="15">
      <c r="A17" s="29" t="s">
        <v>255</v>
      </c>
      <c r="B17" s="36" t="s">
        <v>82</v>
      </c>
      <c r="C17" s="59"/>
      <c r="D17" s="59"/>
    </row>
    <row r="18" spans="1:4" ht="25.5">
      <c r="A18" s="29" t="s">
        <v>256</v>
      </c>
      <c r="B18" s="36" t="s">
        <v>82</v>
      </c>
      <c r="C18" s="59"/>
      <c r="D18" s="59"/>
    </row>
    <row r="19" spans="1:4" ht="25.5">
      <c r="A19" s="29" t="s">
        <v>257</v>
      </c>
      <c r="B19" s="36" t="s">
        <v>258</v>
      </c>
      <c r="C19" s="59"/>
      <c r="D19" s="59"/>
    </row>
    <row r="20" spans="1:4" ht="25.5">
      <c r="A20" s="29" t="s">
        <v>259</v>
      </c>
      <c r="B20" s="36" t="s">
        <v>82</v>
      </c>
      <c r="C20" s="59"/>
      <c r="D20" s="59"/>
    </row>
    <row r="21" spans="1:4" ht="15">
      <c r="A21" s="145" t="s">
        <v>260</v>
      </c>
      <c r="B21" s="146" t="s">
        <v>82</v>
      </c>
      <c r="C21" s="58">
        <v>2131347</v>
      </c>
      <c r="D21" s="58">
        <v>2131347</v>
      </c>
    </row>
    <row r="22" spans="1:4" s="140" customFormat="1" ht="15.75">
      <c r="A22" s="147" t="s">
        <v>83</v>
      </c>
      <c r="B22" s="76" t="s">
        <v>84</v>
      </c>
      <c r="C22" s="77">
        <v>2131347</v>
      </c>
      <c r="D22" s="77">
        <f>SUM(D10:D11)</f>
        <v>2173347</v>
      </c>
    </row>
  </sheetData>
  <sheetProtection/>
  <mergeCells count="3">
    <mergeCell ref="A2:D2"/>
    <mergeCell ref="A3:D3"/>
    <mergeCell ref="A4:D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6">
      <selection activeCell="E1" sqref="E1"/>
    </sheetView>
  </sheetViews>
  <sheetFormatPr defaultColWidth="9.140625" defaultRowHeight="15"/>
  <cols>
    <col min="1" max="1" width="48.421875" style="55" customWidth="1"/>
    <col min="2" max="2" width="9.8515625" style="55" customWidth="1"/>
    <col min="3" max="3" width="12.8515625" style="65" customWidth="1"/>
    <col min="4" max="4" width="14.00390625" style="65" customWidth="1"/>
    <col min="5" max="16384" width="9.140625" style="55" customWidth="1"/>
  </cols>
  <sheetData>
    <row r="1" spans="1:4" ht="15">
      <c r="A1" s="155" t="s">
        <v>269</v>
      </c>
      <c r="B1" s="155"/>
      <c r="C1" s="155"/>
      <c r="D1" s="155"/>
    </row>
    <row r="2" spans="1:4" ht="18.75">
      <c r="A2" s="164" t="s">
        <v>246</v>
      </c>
      <c r="B2" s="164"/>
      <c r="C2" s="164"/>
      <c r="D2" s="164"/>
    </row>
    <row r="3" spans="1:4" ht="16.5">
      <c r="A3" s="165" t="s">
        <v>263</v>
      </c>
      <c r="B3" s="166"/>
      <c r="C3" s="166"/>
      <c r="D3" s="166"/>
    </row>
    <row r="4" spans="1:4" ht="19.5">
      <c r="A4" s="66"/>
      <c r="B4" s="141"/>
      <c r="C4" s="68"/>
      <c r="D4" s="68"/>
    </row>
    <row r="5" spans="1:4" ht="19.5">
      <c r="A5" s="66"/>
      <c r="B5" s="141"/>
      <c r="C5" s="68"/>
      <c r="D5" s="68"/>
    </row>
    <row r="6" spans="1:4" ht="15">
      <c r="A6" s="153"/>
      <c r="B6" s="141"/>
      <c r="C6" s="68"/>
      <c r="D6" s="68"/>
    </row>
    <row r="7" spans="1:4" ht="29.25" customHeight="1">
      <c r="A7" s="8" t="s">
        <v>2</v>
      </c>
      <c r="B7" s="14" t="s">
        <v>27</v>
      </c>
      <c r="C7" s="154" t="s">
        <v>262</v>
      </c>
      <c r="D7" s="150" t="s">
        <v>4</v>
      </c>
    </row>
    <row r="8" spans="1:4" s="82" customFormat="1" ht="16.5" customHeight="1">
      <c r="A8" s="148" t="s">
        <v>264</v>
      </c>
      <c r="B8" s="22" t="s">
        <v>86</v>
      </c>
      <c r="C8" s="152">
        <v>160000</v>
      </c>
      <c r="D8" s="152"/>
    </row>
    <row r="9" spans="1:4" ht="21" customHeight="1">
      <c r="A9" s="29" t="s">
        <v>265</v>
      </c>
      <c r="B9" s="36" t="s">
        <v>86</v>
      </c>
      <c r="C9" s="64">
        <v>245400</v>
      </c>
      <c r="D9" s="64"/>
    </row>
    <row r="10" spans="1:4" ht="24" customHeight="1">
      <c r="A10" s="29" t="s">
        <v>266</v>
      </c>
      <c r="B10" s="36" t="s">
        <v>86</v>
      </c>
      <c r="C10" s="64">
        <v>188263</v>
      </c>
      <c r="D10" s="64"/>
    </row>
    <row r="11" spans="1:4" ht="30" customHeight="1">
      <c r="A11" s="145" t="s">
        <v>85</v>
      </c>
      <c r="B11" s="56" t="s">
        <v>86</v>
      </c>
      <c r="C11" s="58">
        <f>SUM(C8:C10)</f>
        <v>593663</v>
      </c>
      <c r="D11" s="58"/>
    </row>
    <row r="12" spans="1:4" ht="24" customHeight="1">
      <c r="A12" s="29" t="s">
        <v>267</v>
      </c>
      <c r="B12" s="22" t="s">
        <v>88</v>
      </c>
      <c r="C12" s="59">
        <v>990888</v>
      </c>
      <c r="D12" s="59"/>
    </row>
    <row r="13" spans="1:4" ht="33" customHeight="1">
      <c r="A13" s="72" t="s">
        <v>268</v>
      </c>
      <c r="B13" s="56" t="s">
        <v>88</v>
      </c>
      <c r="C13" s="58">
        <f>SUM(C12:C12)</f>
        <v>990888</v>
      </c>
      <c r="D13" s="58"/>
    </row>
    <row r="14" spans="1:5" ht="31.5" customHeight="1">
      <c r="A14" s="29" t="s">
        <v>114</v>
      </c>
      <c r="B14" s="19" t="s">
        <v>115</v>
      </c>
      <c r="C14" s="6"/>
      <c r="D14" s="6">
        <v>960000</v>
      </c>
      <c r="E14" s="99"/>
    </row>
    <row r="15" spans="1:5" ht="15">
      <c r="A15" s="30" t="s">
        <v>116</v>
      </c>
      <c r="B15" s="25" t="s">
        <v>117</v>
      </c>
      <c r="C15" s="9">
        <v>560000</v>
      </c>
      <c r="D15" s="9">
        <v>960000</v>
      </c>
      <c r="E15" s="109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64.140625" style="55" customWidth="1"/>
    <col min="2" max="2" width="8.57421875" style="55" customWidth="1"/>
    <col min="3" max="3" width="13.7109375" style="55" customWidth="1"/>
    <col min="4" max="4" width="12.28125" style="55" customWidth="1"/>
    <col min="5" max="5" width="12.7109375" style="55" customWidth="1"/>
    <col min="6" max="6" width="13.140625" style="55" customWidth="1"/>
    <col min="7" max="7" width="13.28125" style="55" customWidth="1"/>
    <col min="8" max="8" width="12.28125" style="55" customWidth="1"/>
    <col min="9" max="13" width="10.7109375" style="55" bestFit="1" customWidth="1"/>
    <col min="14" max="14" width="12.00390625" style="55" customWidth="1"/>
    <col min="15" max="15" width="14.140625" style="55" customWidth="1"/>
    <col min="16" max="16" width="6.57421875" style="55" customWidth="1"/>
    <col min="17" max="17" width="10.140625" style="55" bestFit="1" customWidth="1"/>
    <col min="18" max="18" width="3.00390625" style="55" customWidth="1"/>
    <col min="19" max="19" width="11.00390625" style="55" customWidth="1"/>
    <col min="20" max="16384" width="9.140625" style="55" customWidth="1"/>
  </cols>
  <sheetData>
    <row r="1" spans="1:16" ht="15">
      <c r="A1" s="155" t="s">
        <v>244</v>
      </c>
      <c r="B1" s="155"/>
      <c r="C1" s="155"/>
      <c r="D1" s="155"/>
      <c r="E1" s="160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86"/>
    </row>
    <row r="2" spans="1:16" ht="15">
      <c r="A2" s="167" t="s">
        <v>210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67"/>
    </row>
    <row r="3" spans="1:16" ht="15">
      <c r="A3" s="168" t="s">
        <v>245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67"/>
    </row>
    <row r="4" spans="1:17" ht="28.5">
      <c r="A4" s="92" t="s">
        <v>26</v>
      </c>
      <c r="B4" s="93" t="s">
        <v>27</v>
      </c>
      <c r="C4" s="94" t="s">
        <v>211</v>
      </c>
      <c r="D4" s="94" t="s">
        <v>212</v>
      </c>
      <c r="E4" s="94" t="s">
        <v>213</v>
      </c>
      <c r="F4" s="94" t="s">
        <v>214</v>
      </c>
      <c r="G4" s="94" t="s">
        <v>215</v>
      </c>
      <c r="H4" s="94" t="s">
        <v>216</v>
      </c>
      <c r="I4" s="94" t="s">
        <v>217</v>
      </c>
      <c r="J4" s="94" t="s">
        <v>218</v>
      </c>
      <c r="K4" s="94" t="s">
        <v>219</v>
      </c>
      <c r="L4" s="94" t="s">
        <v>220</v>
      </c>
      <c r="M4" s="94" t="s">
        <v>221</v>
      </c>
      <c r="N4" s="94" t="s">
        <v>222</v>
      </c>
      <c r="O4" s="95" t="s">
        <v>223</v>
      </c>
      <c r="P4" s="96"/>
      <c r="Q4" s="12"/>
    </row>
    <row r="5" spans="1:18" ht="15">
      <c r="A5" s="97" t="s">
        <v>28</v>
      </c>
      <c r="B5" s="98" t="s">
        <v>29</v>
      </c>
      <c r="C5" s="6">
        <v>247000</v>
      </c>
      <c r="D5" s="6">
        <v>247000</v>
      </c>
      <c r="E5" s="6">
        <v>247000</v>
      </c>
      <c r="F5" s="6">
        <v>247000</v>
      </c>
      <c r="G5" s="6">
        <v>247000</v>
      </c>
      <c r="H5" s="6">
        <v>247000</v>
      </c>
      <c r="I5" s="6">
        <v>247000</v>
      </c>
      <c r="J5" s="6">
        <v>247000</v>
      </c>
      <c r="K5" s="6">
        <v>247000</v>
      </c>
      <c r="L5" s="6">
        <v>247000</v>
      </c>
      <c r="M5" s="6">
        <v>247000</v>
      </c>
      <c r="N5" s="6">
        <v>247000</v>
      </c>
      <c r="O5" s="6">
        <v>2964000</v>
      </c>
      <c r="P5" s="99"/>
      <c r="Q5" s="100"/>
      <c r="R5" s="65"/>
    </row>
    <row r="6" spans="1:18" ht="15">
      <c r="A6" s="101" t="s">
        <v>30</v>
      </c>
      <c r="B6" s="102" t="s">
        <v>31</v>
      </c>
      <c r="C6" s="5"/>
      <c r="D6" s="5"/>
      <c r="E6" s="5"/>
      <c r="F6" s="5"/>
      <c r="G6" s="5"/>
      <c r="H6" s="5">
        <v>125000</v>
      </c>
      <c r="I6" s="5"/>
      <c r="J6" s="5"/>
      <c r="K6" s="5"/>
      <c r="L6" s="5"/>
      <c r="M6" s="5">
        <v>124000</v>
      </c>
      <c r="N6" s="5"/>
      <c r="O6" s="6">
        <v>249000</v>
      </c>
      <c r="P6" s="99"/>
      <c r="Q6" s="100"/>
      <c r="R6" s="65"/>
    </row>
    <row r="7" spans="1:256" ht="15">
      <c r="A7" s="103" t="s">
        <v>32</v>
      </c>
      <c r="B7" s="104" t="s">
        <v>33</v>
      </c>
      <c r="C7" s="34">
        <f>SUM(C5:C6)</f>
        <v>247000</v>
      </c>
      <c r="D7" s="34">
        <f aca="true" t="shared" si="0" ref="D7:N7">SUM(D5:D6)</f>
        <v>247000</v>
      </c>
      <c r="E7" s="34">
        <f t="shared" si="0"/>
        <v>247000</v>
      </c>
      <c r="F7" s="34">
        <f t="shared" si="0"/>
        <v>247000</v>
      </c>
      <c r="G7" s="34">
        <f t="shared" si="0"/>
        <v>247000</v>
      </c>
      <c r="H7" s="34">
        <f t="shared" si="0"/>
        <v>372000</v>
      </c>
      <c r="I7" s="34">
        <f t="shared" si="0"/>
        <v>247000</v>
      </c>
      <c r="J7" s="34">
        <f t="shared" si="0"/>
        <v>247000</v>
      </c>
      <c r="K7" s="34">
        <f t="shared" si="0"/>
        <v>247000</v>
      </c>
      <c r="L7" s="34">
        <f t="shared" si="0"/>
        <v>247000</v>
      </c>
      <c r="M7" s="34">
        <f t="shared" si="0"/>
        <v>371000</v>
      </c>
      <c r="N7" s="34">
        <f t="shared" si="0"/>
        <v>247000</v>
      </c>
      <c r="O7" s="34">
        <f>SUM(O5:O6)</f>
        <v>3213000</v>
      </c>
      <c r="P7" s="105"/>
      <c r="Q7" s="100"/>
      <c r="R7" s="106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18" ht="15">
      <c r="A8" s="108" t="s">
        <v>34</v>
      </c>
      <c r="B8" s="102" t="s">
        <v>35</v>
      </c>
      <c r="C8" s="6">
        <v>172012</v>
      </c>
      <c r="D8" s="6">
        <v>172012</v>
      </c>
      <c r="E8" s="6">
        <v>172012</v>
      </c>
      <c r="F8" s="6">
        <v>172012</v>
      </c>
      <c r="G8" s="6">
        <v>172012</v>
      </c>
      <c r="H8" s="6">
        <v>172012</v>
      </c>
      <c r="I8" s="6">
        <v>172012</v>
      </c>
      <c r="J8" s="6">
        <v>172012</v>
      </c>
      <c r="K8" s="6">
        <v>172012</v>
      </c>
      <c r="L8" s="6">
        <v>172012</v>
      </c>
      <c r="M8" s="6">
        <v>172012</v>
      </c>
      <c r="N8" s="6">
        <v>172012</v>
      </c>
      <c r="O8" s="6">
        <v>2064144</v>
      </c>
      <c r="P8" s="99"/>
      <c r="Q8" s="100"/>
      <c r="R8" s="65"/>
    </row>
    <row r="9" spans="1:18" ht="30">
      <c r="A9" s="108" t="s">
        <v>36</v>
      </c>
      <c r="B9" s="102" t="s">
        <v>37</v>
      </c>
      <c r="C9" s="6">
        <v>24667</v>
      </c>
      <c r="D9" s="6">
        <v>24667</v>
      </c>
      <c r="E9" s="6">
        <v>24667</v>
      </c>
      <c r="F9" s="6">
        <v>24667</v>
      </c>
      <c r="G9" s="6">
        <v>24667</v>
      </c>
      <c r="H9" s="6">
        <v>24667</v>
      </c>
      <c r="I9" s="6">
        <v>24667</v>
      </c>
      <c r="J9" s="6">
        <v>24667</v>
      </c>
      <c r="K9" s="6">
        <v>24667</v>
      </c>
      <c r="L9" s="6">
        <v>24667</v>
      </c>
      <c r="M9" s="6">
        <v>24667</v>
      </c>
      <c r="N9" s="6">
        <v>24663</v>
      </c>
      <c r="O9" s="6">
        <v>296000</v>
      </c>
      <c r="P9" s="99"/>
      <c r="Q9" s="100"/>
      <c r="R9" s="65"/>
    </row>
    <row r="10" spans="1:18" ht="15">
      <c r="A10" s="108" t="s">
        <v>38</v>
      </c>
      <c r="B10" s="102" t="s">
        <v>39</v>
      </c>
      <c r="C10" s="6"/>
      <c r="D10" s="6"/>
      <c r="E10" s="6"/>
      <c r="F10" s="6"/>
      <c r="G10" s="6"/>
      <c r="H10" s="6"/>
      <c r="I10" s="6"/>
      <c r="J10" s="6"/>
      <c r="K10" s="6"/>
      <c r="L10" s="6">
        <v>115950</v>
      </c>
      <c r="M10" s="6"/>
      <c r="N10" s="6"/>
      <c r="O10" s="6">
        <v>115950</v>
      </c>
      <c r="P10" s="99"/>
      <c r="Q10" s="100"/>
      <c r="R10" s="65"/>
    </row>
    <row r="11" spans="1:256" ht="15">
      <c r="A11" s="26" t="s">
        <v>40</v>
      </c>
      <c r="B11" s="25" t="s">
        <v>41</v>
      </c>
      <c r="C11" s="9">
        <f>SUM(C8:C10)</f>
        <v>196679</v>
      </c>
      <c r="D11" s="9">
        <f aca="true" t="shared" si="1" ref="D11:N11">SUM(D8:D10)</f>
        <v>196679</v>
      </c>
      <c r="E11" s="9">
        <f t="shared" si="1"/>
        <v>196679</v>
      </c>
      <c r="F11" s="9">
        <f t="shared" si="1"/>
        <v>196679</v>
      </c>
      <c r="G11" s="9">
        <f t="shared" si="1"/>
        <v>196679</v>
      </c>
      <c r="H11" s="9">
        <f t="shared" si="1"/>
        <v>196679</v>
      </c>
      <c r="I11" s="9">
        <f t="shared" si="1"/>
        <v>196679</v>
      </c>
      <c r="J11" s="9">
        <f t="shared" si="1"/>
        <v>196679</v>
      </c>
      <c r="K11" s="9">
        <f t="shared" si="1"/>
        <v>196679</v>
      </c>
      <c r="L11" s="9">
        <f t="shared" si="1"/>
        <v>312629</v>
      </c>
      <c r="M11" s="9">
        <f t="shared" si="1"/>
        <v>196679</v>
      </c>
      <c r="N11" s="9">
        <f t="shared" si="1"/>
        <v>196675</v>
      </c>
      <c r="O11" s="9">
        <f>SUM(O8:O10)</f>
        <v>2476094</v>
      </c>
      <c r="P11" s="109"/>
      <c r="Q11" s="100"/>
      <c r="R11" s="65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ht="15">
      <c r="A12" s="24" t="s">
        <v>42</v>
      </c>
      <c r="B12" s="25" t="s">
        <v>43</v>
      </c>
      <c r="C12" s="9">
        <f>SUM(C11,C7)</f>
        <v>443679</v>
      </c>
      <c r="D12" s="9">
        <f aca="true" t="shared" si="2" ref="D12:N12">SUM(D11,D7)</f>
        <v>443679</v>
      </c>
      <c r="E12" s="9">
        <f t="shared" si="2"/>
        <v>443679</v>
      </c>
      <c r="F12" s="9">
        <f t="shared" si="2"/>
        <v>443679</v>
      </c>
      <c r="G12" s="9">
        <f t="shared" si="2"/>
        <v>443679</v>
      </c>
      <c r="H12" s="9">
        <f t="shared" si="2"/>
        <v>568679</v>
      </c>
      <c r="I12" s="9">
        <f t="shared" si="2"/>
        <v>443679</v>
      </c>
      <c r="J12" s="9">
        <f t="shared" si="2"/>
        <v>443679</v>
      </c>
      <c r="K12" s="9">
        <f t="shared" si="2"/>
        <v>443679</v>
      </c>
      <c r="L12" s="9">
        <f t="shared" si="2"/>
        <v>559629</v>
      </c>
      <c r="M12" s="9">
        <f t="shared" si="2"/>
        <v>567679</v>
      </c>
      <c r="N12" s="9">
        <f t="shared" si="2"/>
        <v>443675</v>
      </c>
      <c r="O12" s="9">
        <f>SUM(O11,O7)</f>
        <v>5689094</v>
      </c>
      <c r="P12" s="109"/>
      <c r="Q12" s="100"/>
      <c r="R12" s="65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</row>
    <row r="13" spans="1:256" ht="15">
      <c r="A13" s="26" t="s">
        <v>44</v>
      </c>
      <c r="B13" s="25" t="s">
        <v>45</v>
      </c>
      <c r="C13" s="9">
        <v>96188</v>
      </c>
      <c r="D13" s="9">
        <v>96188</v>
      </c>
      <c r="E13" s="9">
        <v>96188</v>
      </c>
      <c r="F13" s="9">
        <v>96188</v>
      </c>
      <c r="G13" s="9">
        <v>96189</v>
      </c>
      <c r="H13" s="9">
        <v>96188</v>
      </c>
      <c r="I13" s="9">
        <v>96188</v>
      </c>
      <c r="J13" s="9">
        <v>96188</v>
      </c>
      <c r="K13" s="9">
        <v>96188</v>
      </c>
      <c r="L13" s="9">
        <v>96188</v>
      </c>
      <c r="M13" s="9">
        <v>96192</v>
      </c>
      <c r="N13" s="9">
        <v>96188</v>
      </c>
      <c r="O13" s="9">
        <v>1154261</v>
      </c>
      <c r="P13" s="109"/>
      <c r="Q13" s="100"/>
      <c r="R13" s="65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</row>
    <row r="14" spans="1:18" ht="15">
      <c r="A14" s="108" t="s">
        <v>224</v>
      </c>
      <c r="B14" s="102" t="s">
        <v>47</v>
      </c>
      <c r="C14" s="6">
        <v>25133</v>
      </c>
      <c r="D14" s="6">
        <v>25133</v>
      </c>
      <c r="E14" s="6">
        <v>25133</v>
      </c>
      <c r="F14" s="6">
        <v>25133</v>
      </c>
      <c r="G14" s="6">
        <v>25133</v>
      </c>
      <c r="H14" s="6">
        <v>25133</v>
      </c>
      <c r="I14" s="6">
        <v>25133</v>
      </c>
      <c r="J14" s="6">
        <v>25137</v>
      </c>
      <c r="K14" s="6">
        <v>25133</v>
      </c>
      <c r="L14" s="6">
        <v>25133</v>
      </c>
      <c r="M14" s="6">
        <v>25133</v>
      </c>
      <c r="N14" s="6">
        <v>25133</v>
      </c>
      <c r="O14" s="6">
        <v>301600</v>
      </c>
      <c r="P14" s="99"/>
      <c r="Q14" s="100"/>
      <c r="R14" s="65"/>
    </row>
    <row r="15" spans="1:18" ht="15">
      <c r="A15" s="108" t="s">
        <v>225</v>
      </c>
      <c r="B15" s="102" t="s">
        <v>49</v>
      </c>
      <c r="C15" s="6">
        <v>234583</v>
      </c>
      <c r="D15" s="6">
        <v>234583</v>
      </c>
      <c r="E15" s="6">
        <v>234583</v>
      </c>
      <c r="F15" s="6">
        <v>234583</v>
      </c>
      <c r="G15" s="6">
        <v>234583</v>
      </c>
      <c r="H15" s="6">
        <v>234583</v>
      </c>
      <c r="I15" s="6">
        <v>234583</v>
      </c>
      <c r="J15" s="6">
        <v>234587</v>
      </c>
      <c r="K15" s="6">
        <v>234583</v>
      </c>
      <c r="L15" s="6">
        <v>234583</v>
      </c>
      <c r="M15" s="6">
        <v>234583</v>
      </c>
      <c r="N15" s="6">
        <v>234583</v>
      </c>
      <c r="O15" s="6">
        <v>2815000</v>
      </c>
      <c r="P15" s="99"/>
      <c r="Q15" s="100"/>
      <c r="R15" s="65"/>
    </row>
    <row r="16" spans="1:256" ht="15">
      <c r="A16" s="26" t="s">
        <v>50</v>
      </c>
      <c r="B16" s="25" t="s">
        <v>51</v>
      </c>
      <c r="C16" s="9">
        <f>SUM(C14:C15)</f>
        <v>259716</v>
      </c>
      <c r="D16" s="9">
        <f aca="true" t="shared" si="3" ref="D16:N16">SUM(D14:D15)</f>
        <v>259716</v>
      </c>
      <c r="E16" s="9">
        <f t="shared" si="3"/>
        <v>259716</v>
      </c>
      <c r="F16" s="9">
        <f t="shared" si="3"/>
        <v>259716</v>
      </c>
      <c r="G16" s="9">
        <f t="shared" si="3"/>
        <v>259716</v>
      </c>
      <c r="H16" s="9">
        <f t="shared" si="3"/>
        <v>259716</v>
      </c>
      <c r="I16" s="9">
        <f t="shared" si="3"/>
        <v>259716</v>
      </c>
      <c r="J16" s="9">
        <f t="shared" si="3"/>
        <v>259724</v>
      </c>
      <c r="K16" s="9">
        <f t="shared" si="3"/>
        <v>259716</v>
      </c>
      <c r="L16" s="9">
        <f t="shared" si="3"/>
        <v>259716</v>
      </c>
      <c r="M16" s="9">
        <f t="shared" si="3"/>
        <v>259716</v>
      </c>
      <c r="N16" s="9">
        <f t="shared" si="3"/>
        <v>259716</v>
      </c>
      <c r="O16" s="9">
        <f>SUM(O14:O15)</f>
        <v>3116600</v>
      </c>
      <c r="P16" s="109"/>
      <c r="Q16" s="100"/>
      <c r="R16" s="65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18" ht="15">
      <c r="A17" s="108" t="s">
        <v>52</v>
      </c>
      <c r="B17" s="102" t="s">
        <v>53</v>
      </c>
      <c r="C17" s="6">
        <v>9738</v>
      </c>
      <c r="D17" s="6">
        <v>9738</v>
      </c>
      <c r="E17" s="6">
        <v>9738</v>
      </c>
      <c r="F17" s="6">
        <v>9738</v>
      </c>
      <c r="G17" s="6">
        <v>9740</v>
      </c>
      <c r="H17" s="6">
        <v>9738</v>
      </c>
      <c r="I17" s="6">
        <v>9738</v>
      </c>
      <c r="J17" s="6">
        <v>9738</v>
      </c>
      <c r="K17" s="6">
        <v>9738</v>
      </c>
      <c r="L17" s="6">
        <v>9740</v>
      </c>
      <c r="M17" s="6">
        <v>9738</v>
      </c>
      <c r="N17" s="6">
        <v>9738</v>
      </c>
      <c r="O17" s="6">
        <v>116860</v>
      </c>
      <c r="P17" s="99"/>
      <c r="Q17" s="100"/>
      <c r="R17" s="65"/>
    </row>
    <row r="18" spans="1:18" ht="15">
      <c r="A18" s="108" t="s">
        <v>55</v>
      </c>
      <c r="B18" s="102" t="s">
        <v>56</v>
      </c>
      <c r="C18" s="6">
        <v>18750</v>
      </c>
      <c r="D18" s="6">
        <v>18750</v>
      </c>
      <c r="E18" s="6">
        <v>18750</v>
      </c>
      <c r="F18" s="6">
        <v>18750</v>
      </c>
      <c r="G18" s="6">
        <v>18750</v>
      </c>
      <c r="H18" s="6">
        <v>18750</v>
      </c>
      <c r="I18" s="6">
        <v>18750</v>
      </c>
      <c r="J18" s="6">
        <v>18750</v>
      </c>
      <c r="K18" s="6">
        <v>18750</v>
      </c>
      <c r="L18" s="6">
        <v>18750</v>
      </c>
      <c r="M18" s="6">
        <v>18750</v>
      </c>
      <c r="N18" s="6">
        <v>18750</v>
      </c>
      <c r="O18" s="6">
        <v>225000</v>
      </c>
      <c r="P18" s="99"/>
      <c r="Q18" s="100"/>
      <c r="R18" s="65"/>
    </row>
    <row r="19" spans="1:256" ht="15">
      <c r="A19" s="26" t="s">
        <v>57</v>
      </c>
      <c r="B19" s="25" t="s">
        <v>58</v>
      </c>
      <c r="C19" s="9">
        <f>SUM(C17:C18)</f>
        <v>28488</v>
      </c>
      <c r="D19" s="9">
        <f aca="true" t="shared" si="4" ref="D19:N19">SUM(D17:D18)</f>
        <v>28488</v>
      </c>
      <c r="E19" s="9">
        <f t="shared" si="4"/>
        <v>28488</v>
      </c>
      <c r="F19" s="9">
        <f t="shared" si="4"/>
        <v>28488</v>
      </c>
      <c r="G19" s="9">
        <f t="shared" si="4"/>
        <v>28490</v>
      </c>
      <c r="H19" s="9">
        <f t="shared" si="4"/>
        <v>28488</v>
      </c>
      <c r="I19" s="9">
        <f t="shared" si="4"/>
        <v>28488</v>
      </c>
      <c r="J19" s="9">
        <f t="shared" si="4"/>
        <v>28488</v>
      </c>
      <c r="K19" s="9">
        <f t="shared" si="4"/>
        <v>28488</v>
      </c>
      <c r="L19" s="9">
        <f t="shared" si="4"/>
        <v>28490</v>
      </c>
      <c r="M19" s="9">
        <f t="shared" si="4"/>
        <v>28488</v>
      </c>
      <c r="N19" s="9">
        <f t="shared" si="4"/>
        <v>28488</v>
      </c>
      <c r="O19" s="9">
        <f>SUM(O17:O18)</f>
        <v>341860</v>
      </c>
      <c r="P19" s="109"/>
      <c r="Q19" s="100"/>
      <c r="R19" s="65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18" ht="15">
      <c r="A20" s="108" t="s">
        <v>59</v>
      </c>
      <c r="B20" s="102" t="s">
        <v>60</v>
      </c>
      <c r="C20" s="59">
        <v>222083</v>
      </c>
      <c r="D20" s="59">
        <v>222083</v>
      </c>
      <c r="E20" s="59">
        <v>222083</v>
      </c>
      <c r="F20" s="59">
        <v>222083</v>
      </c>
      <c r="G20" s="59">
        <v>222083</v>
      </c>
      <c r="H20" s="59">
        <v>222083</v>
      </c>
      <c r="I20" s="59">
        <v>222087</v>
      </c>
      <c r="J20" s="59">
        <v>222083</v>
      </c>
      <c r="K20" s="59">
        <v>222083</v>
      </c>
      <c r="L20" s="59">
        <v>222083</v>
      </c>
      <c r="M20" s="59">
        <v>222083</v>
      </c>
      <c r="N20" s="59">
        <v>222083</v>
      </c>
      <c r="O20" s="6">
        <v>2665000</v>
      </c>
      <c r="P20" s="99"/>
      <c r="Q20" s="100"/>
      <c r="R20" s="65"/>
    </row>
    <row r="21" spans="1:18" ht="15">
      <c r="A21" s="108" t="s">
        <v>61</v>
      </c>
      <c r="B21" s="102" t="s">
        <v>62</v>
      </c>
      <c r="C21" s="6">
        <v>189029</v>
      </c>
      <c r="D21" s="6">
        <v>189029</v>
      </c>
      <c r="E21" s="6">
        <v>189029</v>
      </c>
      <c r="F21" s="6">
        <v>189030</v>
      </c>
      <c r="G21" s="6">
        <v>189029</v>
      </c>
      <c r="H21" s="6">
        <v>189029</v>
      </c>
      <c r="I21" s="6">
        <v>189029</v>
      </c>
      <c r="J21" s="6">
        <v>189029</v>
      </c>
      <c r="K21" s="6">
        <v>189029</v>
      </c>
      <c r="L21" s="6">
        <v>189030</v>
      </c>
      <c r="M21" s="6">
        <v>189029</v>
      </c>
      <c r="N21" s="6">
        <v>189029</v>
      </c>
      <c r="O21" s="6">
        <v>2268350</v>
      </c>
      <c r="P21" s="99"/>
      <c r="Q21" s="100"/>
      <c r="R21" s="65"/>
    </row>
    <row r="22" spans="1:18" ht="15">
      <c r="A22" s="108" t="s">
        <v>63</v>
      </c>
      <c r="B22" s="102" t="s">
        <v>64</v>
      </c>
      <c r="C22" s="6">
        <v>53871</v>
      </c>
      <c r="D22" s="6">
        <v>53871</v>
      </c>
      <c r="E22" s="6">
        <v>53870</v>
      </c>
      <c r="F22" s="6">
        <v>53871</v>
      </c>
      <c r="G22" s="6">
        <v>53870</v>
      </c>
      <c r="H22" s="6">
        <v>53871</v>
      </c>
      <c r="I22" s="6">
        <v>53871</v>
      </c>
      <c r="J22" s="6">
        <v>53870</v>
      </c>
      <c r="K22" s="6">
        <v>53871</v>
      </c>
      <c r="L22" s="6">
        <v>53871</v>
      </c>
      <c r="M22" s="6">
        <v>53870</v>
      </c>
      <c r="N22" s="6">
        <v>53870</v>
      </c>
      <c r="O22" s="6">
        <v>646447</v>
      </c>
      <c r="P22" s="99"/>
      <c r="Q22" s="100"/>
      <c r="R22" s="65"/>
    </row>
    <row r="23" spans="1:18" ht="15">
      <c r="A23" s="108" t="s">
        <v>65</v>
      </c>
      <c r="B23" s="102" t="s">
        <v>66</v>
      </c>
      <c r="C23" s="6">
        <v>368153</v>
      </c>
      <c r="D23" s="6">
        <v>368153</v>
      </c>
      <c r="E23" s="6">
        <v>368153</v>
      </c>
      <c r="F23" s="6">
        <v>368157</v>
      </c>
      <c r="G23" s="6">
        <v>368153</v>
      </c>
      <c r="H23" s="6">
        <v>368153</v>
      </c>
      <c r="I23" s="6">
        <v>368153</v>
      </c>
      <c r="J23" s="6">
        <v>368153</v>
      </c>
      <c r="K23" s="6">
        <v>368157</v>
      </c>
      <c r="L23" s="6">
        <v>368153</v>
      </c>
      <c r="M23" s="6">
        <v>368153</v>
      </c>
      <c r="N23" s="6">
        <v>368153</v>
      </c>
      <c r="O23" s="6">
        <v>4417844</v>
      </c>
      <c r="P23" s="99"/>
      <c r="Q23" s="100"/>
      <c r="R23" s="65"/>
    </row>
    <row r="24" spans="1:256" ht="15">
      <c r="A24" s="26" t="s">
        <v>67</v>
      </c>
      <c r="B24" s="25" t="s">
        <v>68</v>
      </c>
      <c r="C24" s="9">
        <f>SUM(C20:C23)</f>
        <v>833136</v>
      </c>
      <c r="D24" s="9">
        <f aca="true" t="shared" si="5" ref="D24:N24">SUM(D20:D23)</f>
        <v>833136</v>
      </c>
      <c r="E24" s="9">
        <f t="shared" si="5"/>
        <v>833135</v>
      </c>
      <c r="F24" s="9">
        <f t="shared" si="5"/>
        <v>833141</v>
      </c>
      <c r="G24" s="9">
        <f t="shared" si="5"/>
        <v>833135</v>
      </c>
      <c r="H24" s="9">
        <f t="shared" si="5"/>
        <v>833136</v>
      </c>
      <c r="I24" s="9">
        <f t="shared" si="5"/>
        <v>833140</v>
      </c>
      <c r="J24" s="9">
        <f t="shared" si="5"/>
        <v>833135</v>
      </c>
      <c r="K24" s="9">
        <f t="shared" si="5"/>
        <v>833140</v>
      </c>
      <c r="L24" s="9">
        <f t="shared" si="5"/>
        <v>833137</v>
      </c>
      <c r="M24" s="9">
        <f t="shared" si="5"/>
        <v>833135</v>
      </c>
      <c r="N24" s="9">
        <f t="shared" si="5"/>
        <v>833135</v>
      </c>
      <c r="O24" s="9">
        <f>SUM(O20:O23)</f>
        <v>9997641</v>
      </c>
      <c r="P24" s="109"/>
      <c r="Q24" s="100"/>
      <c r="R24" s="65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18" ht="15">
      <c r="A25" s="108" t="s">
        <v>226</v>
      </c>
      <c r="B25" s="102" t="s">
        <v>70</v>
      </c>
      <c r="C25" s="6">
        <v>267129</v>
      </c>
      <c r="D25" s="6">
        <v>267129</v>
      </c>
      <c r="E25" s="6">
        <v>267129</v>
      </c>
      <c r="F25" s="6">
        <v>267129</v>
      </c>
      <c r="G25" s="6">
        <v>267128</v>
      </c>
      <c r="H25" s="6">
        <v>267129</v>
      </c>
      <c r="I25" s="6">
        <v>267129</v>
      </c>
      <c r="J25" s="6">
        <v>267129</v>
      </c>
      <c r="K25" s="6">
        <v>267129</v>
      </c>
      <c r="L25" s="6">
        <v>267128</v>
      </c>
      <c r="M25" s="6">
        <v>267129</v>
      </c>
      <c r="N25" s="6">
        <v>267129</v>
      </c>
      <c r="O25" s="6">
        <v>3205546</v>
      </c>
      <c r="P25" s="99"/>
      <c r="Q25" s="100"/>
      <c r="R25" s="65"/>
    </row>
    <row r="26" spans="1:18" ht="15">
      <c r="A26" s="108" t="s">
        <v>71</v>
      </c>
      <c r="B26" s="102" t="s">
        <v>72</v>
      </c>
      <c r="C26" s="6"/>
      <c r="D26" s="6"/>
      <c r="E26" s="6"/>
      <c r="F26" s="6">
        <v>375500</v>
      </c>
      <c r="G26" s="6"/>
      <c r="H26" s="6"/>
      <c r="I26" s="6"/>
      <c r="J26" s="6"/>
      <c r="K26" s="6"/>
      <c r="L26" s="6">
        <v>375500</v>
      </c>
      <c r="M26" s="6"/>
      <c r="N26" s="6"/>
      <c r="O26" s="6">
        <v>751000</v>
      </c>
      <c r="P26" s="99"/>
      <c r="Q26" s="100"/>
      <c r="R26" s="65"/>
    </row>
    <row r="27" spans="1:18" ht="15">
      <c r="A27" s="108" t="s">
        <v>73</v>
      </c>
      <c r="B27" s="102" t="s">
        <v>74</v>
      </c>
      <c r="C27" s="6"/>
      <c r="D27" s="6"/>
      <c r="E27" s="6"/>
      <c r="F27" s="6"/>
      <c r="G27" s="6"/>
      <c r="H27" s="6">
        <v>15762</v>
      </c>
      <c r="I27" s="6"/>
      <c r="J27" s="6"/>
      <c r="K27" s="6"/>
      <c r="L27" s="6"/>
      <c r="M27" s="6"/>
      <c r="N27" s="6"/>
      <c r="O27" s="6">
        <v>15762</v>
      </c>
      <c r="P27" s="99"/>
      <c r="Q27" s="100"/>
      <c r="R27" s="65"/>
    </row>
    <row r="28" spans="1:256" ht="15">
      <c r="A28" s="26" t="s">
        <v>75</v>
      </c>
      <c r="B28" s="25" t="s">
        <v>76</v>
      </c>
      <c r="C28" s="9">
        <f>SUM(C25:C27)</f>
        <v>267129</v>
      </c>
      <c r="D28" s="9">
        <f aca="true" t="shared" si="6" ref="D28:N28">SUM(D25:D27)</f>
        <v>267129</v>
      </c>
      <c r="E28" s="9">
        <f t="shared" si="6"/>
        <v>267129</v>
      </c>
      <c r="F28" s="9">
        <f t="shared" si="6"/>
        <v>642629</v>
      </c>
      <c r="G28" s="9">
        <f t="shared" si="6"/>
        <v>267128</v>
      </c>
      <c r="H28" s="9">
        <f t="shared" si="6"/>
        <v>282891</v>
      </c>
      <c r="I28" s="9">
        <f t="shared" si="6"/>
        <v>267129</v>
      </c>
      <c r="J28" s="9">
        <f t="shared" si="6"/>
        <v>267129</v>
      </c>
      <c r="K28" s="9">
        <f t="shared" si="6"/>
        <v>267129</v>
      </c>
      <c r="L28" s="9">
        <f t="shared" si="6"/>
        <v>642628</v>
      </c>
      <c r="M28" s="9">
        <f t="shared" si="6"/>
        <v>267129</v>
      </c>
      <c r="N28" s="9">
        <f t="shared" si="6"/>
        <v>267129</v>
      </c>
      <c r="O28" s="9">
        <f>SUM(O25:O27)</f>
        <v>3972308</v>
      </c>
      <c r="P28" s="109"/>
      <c r="Q28" s="100"/>
      <c r="R28" s="65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ht="15">
      <c r="A29" s="26" t="s">
        <v>77</v>
      </c>
      <c r="B29" s="25" t="s">
        <v>78</v>
      </c>
      <c r="C29" s="9">
        <f>SUM(C16+C19+C24+C28)</f>
        <v>1388469</v>
      </c>
      <c r="D29" s="9">
        <f aca="true" t="shared" si="7" ref="D29:N29">SUM(D16+D19+D24+D28)</f>
        <v>1388469</v>
      </c>
      <c r="E29" s="9">
        <f t="shared" si="7"/>
        <v>1388468</v>
      </c>
      <c r="F29" s="9">
        <f t="shared" si="7"/>
        <v>1763974</v>
      </c>
      <c r="G29" s="9">
        <f t="shared" si="7"/>
        <v>1388469</v>
      </c>
      <c r="H29" s="9">
        <f t="shared" si="7"/>
        <v>1404231</v>
      </c>
      <c r="I29" s="9">
        <f t="shared" si="7"/>
        <v>1388473</v>
      </c>
      <c r="J29" s="9">
        <f t="shared" si="7"/>
        <v>1388476</v>
      </c>
      <c r="K29" s="9">
        <f t="shared" si="7"/>
        <v>1388473</v>
      </c>
      <c r="L29" s="9">
        <f t="shared" si="7"/>
        <v>1763971</v>
      </c>
      <c r="M29" s="9">
        <f t="shared" si="7"/>
        <v>1388468</v>
      </c>
      <c r="N29" s="9">
        <f t="shared" si="7"/>
        <v>1388468</v>
      </c>
      <c r="O29" s="9">
        <f>SUM(O16+O19+O24+O28)</f>
        <v>17428409</v>
      </c>
      <c r="P29" s="109"/>
      <c r="Q29" s="100"/>
      <c r="R29" s="65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18" ht="15">
      <c r="A30" s="108" t="s">
        <v>79</v>
      </c>
      <c r="B30" s="102" t="s">
        <v>80</v>
      </c>
      <c r="C30" s="6"/>
      <c r="D30" s="6"/>
      <c r="E30" s="6"/>
      <c r="F30" s="6"/>
      <c r="G30" s="6"/>
      <c r="H30" s="6"/>
      <c r="I30" s="6">
        <v>21000</v>
      </c>
      <c r="J30" s="6"/>
      <c r="K30" s="6"/>
      <c r="L30" s="6"/>
      <c r="M30" s="6">
        <v>21000</v>
      </c>
      <c r="N30" s="6"/>
      <c r="O30" s="6">
        <v>42000</v>
      </c>
      <c r="P30" s="99"/>
      <c r="Q30" s="100"/>
      <c r="R30" s="65"/>
    </row>
    <row r="31" spans="1:18" ht="15">
      <c r="A31" s="110" t="s">
        <v>81</v>
      </c>
      <c r="B31" s="102" t="s">
        <v>82</v>
      </c>
      <c r="C31" s="6"/>
      <c r="D31" s="6"/>
      <c r="E31" s="6">
        <v>30000</v>
      </c>
      <c r="F31" s="6"/>
      <c r="G31" s="6">
        <v>50000</v>
      </c>
      <c r="H31" s="6"/>
      <c r="I31" s="6"/>
      <c r="J31" s="6"/>
      <c r="K31" s="6">
        <v>1831347</v>
      </c>
      <c r="L31" s="6">
        <v>220000</v>
      </c>
      <c r="M31" s="6"/>
      <c r="N31" s="6"/>
      <c r="O31" s="6">
        <v>2131347</v>
      </c>
      <c r="P31" s="99"/>
      <c r="Q31" s="100"/>
      <c r="R31" s="65"/>
    </row>
    <row r="32" spans="1:256" ht="15">
      <c r="A32" s="30" t="s">
        <v>83</v>
      </c>
      <c r="B32" s="25" t="s">
        <v>84</v>
      </c>
      <c r="C32" s="9">
        <f>SUM(C30:C31)</f>
        <v>0</v>
      </c>
      <c r="D32" s="9">
        <f aca="true" t="shared" si="8" ref="D32:N32">SUM(D30:D31)</f>
        <v>0</v>
      </c>
      <c r="E32" s="9">
        <f t="shared" si="8"/>
        <v>30000</v>
      </c>
      <c r="F32" s="9">
        <f t="shared" si="8"/>
        <v>0</v>
      </c>
      <c r="G32" s="9">
        <f t="shared" si="8"/>
        <v>50000</v>
      </c>
      <c r="H32" s="9">
        <f t="shared" si="8"/>
        <v>0</v>
      </c>
      <c r="I32" s="9">
        <f t="shared" si="8"/>
        <v>21000</v>
      </c>
      <c r="J32" s="9">
        <f t="shared" si="8"/>
        <v>0</v>
      </c>
      <c r="K32" s="9">
        <f t="shared" si="8"/>
        <v>1831347</v>
      </c>
      <c r="L32" s="9">
        <f t="shared" si="8"/>
        <v>220000</v>
      </c>
      <c r="M32" s="9">
        <f t="shared" si="8"/>
        <v>21000</v>
      </c>
      <c r="N32" s="9">
        <f t="shared" si="8"/>
        <v>0</v>
      </c>
      <c r="O32" s="9">
        <f>SUM(O30:O31)</f>
        <v>2173347</v>
      </c>
      <c r="P32" s="109"/>
      <c r="Q32" s="100"/>
      <c r="R32" s="65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18" ht="15">
      <c r="A33" s="111" t="s">
        <v>85</v>
      </c>
      <c r="B33" s="102" t="s">
        <v>86</v>
      </c>
      <c r="C33" s="6"/>
      <c r="D33" s="6"/>
      <c r="E33" s="6">
        <v>150000</v>
      </c>
      <c r="F33" s="6"/>
      <c r="G33" s="6"/>
      <c r="H33" s="6">
        <v>150000</v>
      </c>
      <c r="I33" s="6"/>
      <c r="J33" s="6"/>
      <c r="K33" s="6">
        <v>150000</v>
      </c>
      <c r="L33" s="6"/>
      <c r="M33" s="6">
        <v>143663</v>
      </c>
      <c r="N33" s="6"/>
      <c r="O33" s="6">
        <v>593663</v>
      </c>
      <c r="P33" s="99"/>
      <c r="Q33" s="100"/>
      <c r="R33" s="65"/>
    </row>
    <row r="34" spans="1:18" ht="15">
      <c r="A34" s="111" t="s">
        <v>87</v>
      </c>
      <c r="B34" s="102" t="s">
        <v>88</v>
      </c>
      <c r="C34" s="6"/>
      <c r="D34" s="6"/>
      <c r="E34" s="6">
        <v>247722</v>
      </c>
      <c r="F34" s="6"/>
      <c r="G34" s="6"/>
      <c r="H34" s="6">
        <v>247722</v>
      </c>
      <c r="I34" s="6"/>
      <c r="J34" s="6"/>
      <c r="K34" s="6">
        <v>247722</v>
      </c>
      <c r="L34" s="6"/>
      <c r="M34" s="6">
        <v>247722</v>
      </c>
      <c r="N34" s="6"/>
      <c r="O34" s="6">
        <v>990888</v>
      </c>
      <c r="P34" s="99"/>
      <c r="Q34" s="100"/>
      <c r="R34" s="65"/>
    </row>
    <row r="35" spans="1:18" ht="15">
      <c r="A35" s="112" t="s">
        <v>89</v>
      </c>
      <c r="B35" s="102" t="s">
        <v>90</v>
      </c>
      <c r="C35" s="6"/>
      <c r="D35" s="6"/>
      <c r="E35" s="6">
        <v>16687947</v>
      </c>
      <c r="F35" s="6"/>
      <c r="G35" s="6"/>
      <c r="H35" s="6"/>
      <c r="I35" s="6"/>
      <c r="J35" s="6"/>
      <c r="K35" s="6"/>
      <c r="L35" s="6"/>
      <c r="M35" s="6"/>
      <c r="N35" s="6"/>
      <c r="O35" s="6">
        <v>16687947</v>
      </c>
      <c r="P35" s="99"/>
      <c r="Q35" s="100"/>
      <c r="R35" s="65"/>
    </row>
    <row r="36" spans="1:256" ht="15">
      <c r="A36" s="30" t="s">
        <v>91</v>
      </c>
      <c r="B36" s="25" t="s">
        <v>92</v>
      </c>
      <c r="C36" s="9">
        <f>SUM(C33:C35)</f>
        <v>0</v>
      </c>
      <c r="D36" s="9">
        <f aca="true" t="shared" si="9" ref="D36:N36">SUM(D33:D35)</f>
        <v>0</v>
      </c>
      <c r="E36" s="9">
        <f t="shared" si="9"/>
        <v>17085669</v>
      </c>
      <c r="F36" s="9">
        <f t="shared" si="9"/>
        <v>0</v>
      </c>
      <c r="G36" s="9">
        <f t="shared" si="9"/>
        <v>0</v>
      </c>
      <c r="H36" s="9">
        <f t="shared" si="9"/>
        <v>397722</v>
      </c>
      <c r="I36" s="9">
        <f t="shared" si="9"/>
        <v>0</v>
      </c>
      <c r="J36" s="9">
        <f t="shared" si="9"/>
        <v>0</v>
      </c>
      <c r="K36" s="9">
        <f t="shared" si="9"/>
        <v>397722</v>
      </c>
      <c r="L36" s="9">
        <f t="shared" si="9"/>
        <v>0</v>
      </c>
      <c r="M36" s="9">
        <f t="shared" si="9"/>
        <v>391385</v>
      </c>
      <c r="N36" s="9">
        <f t="shared" si="9"/>
        <v>0</v>
      </c>
      <c r="O36" s="9">
        <f>SUM(O33:O35)</f>
        <v>18272498</v>
      </c>
      <c r="P36" s="109"/>
      <c r="Q36" s="100"/>
      <c r="R36" s="65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ht="15">
      <c r="A37" s="113" t="s">
        <v>93</v>
      </c>
      <c r="B37" s="114"/>
      <c r="C37" s="115">
        <f>SUM(C12+C13+C29+C32+C36)</f>
        <v>1928336</v>
      </c>
      <c r="D37" s="115">
        <f aca="true" t="shared" si="10" ref="D37:N37">SUM(D12+D13+D29+D32+D36)</f>
        <v>1928336</v>
      </c>
      <c r="E37" s="115">
        <f t="shared" si="10"/>
        <v>19044004</v>
      </c>
      <c r="F37" s="115">
        <f t="shared" si="10"/>
        <v>2303841</v>
      </c>
      <c r="G37" s="115">
        <f t="shared" si="10"/>
        <v>1978337</v>
      </c>
      <c r="H37" s="115">
        <f t="shared" si="10"/>
        <v>2466820</v>
      </c>
      <c r="I37" s="115">
        <f t="shared" si="10"/>
        <v>1949340</v>
      </c>
      <c r="J37" s="115">
        <f t="shared" si="10"/>
        <v>1928343</v>
      </c>
      <c r="K37" s="115">
        <f t="shared" si="10"/>
        <v>4157409</v>
      </c>
      <c r="L37" s="115">
        <f t="shared" si="10"/>
        <v>2639788</v>
      </c>
      <c r="M37" s="115">
        <f t="shared" si="10"/>
        <v>2464724</v>
      </c>
      <c r="N37" s="115">
        <f t="shared" si="10"/>
        <v>1928331</v>
      </c>
      <c r="O37" s="116">
        <f>SUM(O12+O13+O29+O32+O36)</f>
        <v>44717609</v>
      </c>
      <c r="P37" s="117"/>
      <c r="Q37" s="100"/>
      <c r="R37" s="65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</row>
    <row r="38" spans="1:18" ht="15">
      <c r="A38" s="119" t="s">
        <v>94</v>
      </c>
      <c r="B38" s="102" t="s">
        <v>95</v>
      </c>
      <c r="C38" s="6"/>
      <c r="D38" s="6"/>
      <c r="E38" s="6"/>
      <c r="F38" s="6"/>
      <c r="G38" s="6">
        <v>5243458</v>
      </c>
      <c r="H38" s="6"/>
      <c r="I38" s="6"/>
      <c r="J38" s="6"/>
      <c r="K38" s="6"/>
      <c r="L38" s="6"/>
      <c r="M38" s="6"/>
      <c r="N38" s="6"/>
      <c r="O38" s="6">
        <v>5243458</v>
      </c>
      <c r="P38" s="99"/>
      <c r="Q38" s="100"/>
      <c r="R38" s="65"/>
    </row>
    <row r="39" spans="1:18" ht="15">
      <c r="A39" s="119" t="s">
        <v>182</v>
      </c>
      <c r="B39" s="102" t="s">
        <v>97</v>
      </c>
      <c r="C39" s="6"/>
      <c r="D39" s="6"/>
      <c r="E39" s="6"/>
      <c r="F39" s="6">
        <v>55000</v>
      </c>
      <c r="G39" s="6"/>
      <c r="H39" s="6"/>
      <c r="I39" s="6">
        <v>46530</v>
      </c>
      <c r="J39" s="6"/>
      <c r="K39" s="6"/>
      <c r="L39" s="6"/>
      <c r="M39" s="6"/>
      <c r="N39" s="6"/>
      <c r="O39" s="6">
        <v>101530</v>
      </c>
      <c r="P39" s="99"/>
      <c r="Q39" s="100"/>
      <c r="R39" s="65"/>
    </row>
    <row r="40" spans="1:18" ht="15">
      <c r="A40" s="119" t="s">
        <v>227</v>
      </c>
      <c r="B40" s="102" t="s">
        <v>99</v>
      </c>
      <c r="C40" s="6"/>
      <c r="D40" s="6"/>
      <c r="E40" s="6"/>
      <c r="F40" s="6"/>
      <c r="G40" s="6"/>
      <c r="H40" s="6"/>
      <c r="I40" s="6"/>
      <c r="J40" s="6">
        <v>2800000</v>
      </c>
      <c r="K40" s="6"/>
      <c r="L40" s="6"/>
      <c r="M40" s="6"/>
      <c r="N40" s="6"/>
      <c r="O40" s="6">
        <v>2800000</v>
      </c>
      <c r="P40" s="99"/>
      <c r="Q40" s="100"/>
      <c r="R40" s="65"/>
    </row>
    <row r="41" spans="1:18" ht="15">
      <c r="A41" s="120" t="s">
        <v>100</v>
      </c>
      <c r="B41" s="102" t="s">
        <v>101</v>
      </c>
      <c r="C41" s="6"/>
      <c r="D41" s="6"/>
      <c r="E41" s="6"/>
      <c r="F41" s="6">
        <v>14850</v>
      </c>
      <c r="G41" s="6">
        <v>2053126</v>
      </c>
      <c r="H41" s="6"/>
      <c r="I41" s="6">
        <v>12000</v>
      </c>
      <c r="J41" s="6">
        <v>756000</v>
      </c>
      <c r="K41" s="6"/>
      <c r="L41" s="6"/>
      <c r="M41" s="6"/>
      <c r="N41" s="6"/>
      <c r="O41" s="6">
        <v>2835976</v>
      </c>
      <c r="P41" s="99"/>
      <c r="Q41" s="100"/>
      <c r="R41" s="65"/>
    </row>
    <row r="42" spans="1:256" ht="15">
      <c r="A42" s="37" t="s">
        <v>102</v>
      </c>
      <c r="B42" s="25" t="s">
        <v>103</v>
      </c>
      <c r="C42" s="9">
        <f>SUM(C38:C41)</f>
        <v>0</v>
      </c>
      <c r="D42" s="9">
        <f aca="true" t="shared" si="11" ref="D42:N42">SUM(D38:D41)</f>
        <v>0</v>
      </c>
      <c r="E42" s="9">
        <f t="shared" si="11"/>
        <v>0</v>
      </c>
      <c r="F42" s="9">
        <f t="shared" si="11"/>
        <v>69850</v>
      </c>
      <c r="G42" s="9">
        <f t="shared" si="11"/>
        <v>7296584</v>
      </c>
      <c r="H42" s="9">
        <f t="shared" si="11"/>
        <v>0</v>
      </c>
      <c r="I42" s="9">
        <f t="shared" si="11"/>
        <v>58530</v>
      </c>
      <c r="J42" s="9">
        <f t="shared" si="11"/>
        <v>3556000</v>
      </c>
      <c r="K42" s="9">
        <f t="shared" si="11"/>
        <v>0</v>
      </c>
      <c r="L42" s="9">
        <f t="shared" si="11"/>
        <v>0</v>
      </c>
      <c r="M42" s="9">
        <f t="shared" si="11"/>
        <v>0</v>
      </c>
      <c r="N42" s="9">
        <f t="shared" si="11"/>
        <v>0</v>
      </c>
      <c r="O42" s="9">
        <f>SUM(O38:O41)</f>
        <v>10980964</v>
      </c>
      <c r="P42" s="109"/>
      <c r="Q42" s="100"/>
      <c r="R42" s="65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18" ht="15">
      <c r="A43" s="110" t="s">
        <v>104</v>
      </c>
      <c r="B43" s="102" t="s">
        <v>105</v>
      </c>
      <c r="C43" s="6"/>
      <c r="D43" s="6"/>
      <c r="E43" s="6"/>
      <c r="F43" s="6">
        <v>10000000</v>
      </c>
      <c r="G43" s="6"/>
      <c r="H43" s="6">
        <v>11412072</v>
      </c>
      <c r="I43" s="6"/>
      <c r="J43" s="6"/>
      <c r="K43" s="6"/>
      <c r="L43" s="6"/>
      <c r="M43" s="6"/>
      <c r="N43" s="6"/>
      <c r="O43" s="6">
        <v>21412072</v>
      </c>
      <c r="P43" s="99"/>
      <c r="Q43" s="100"/>
      <c r="R43" s="65"/>
    </row>
    <row r="44" spans="1:18" ht="15">
      <c r="A44" s="110" t="s">
        <v>194</v>
      </c>
      <c r="B44" s="102" t="s">
        <v>107</v>
      </c>
      <c r="C44" s="6"/>
      <c r="D44" s="6"/>
      <c r="E44" s="6"/>
      <c r="F44" s="6"/>
      <c r="G44" s="6"/>
      <c r="H44" s="6"/>
      <c r="I44" s="6"/>
      <c r="J44" s="6"/>
      <c r="K44" s="6">
        <v>200000</v>
      </c>
      <c r="L44" s="6"/>
      <c r="M44" s="6"/>
      <c r="N44" s="6"/>
      <c r="O44" s="6">
        <v>200000</v>
      </c>
      <c r="P44" s="99"/>
      <c r="Q44" s="100"/>
      <c r="R44" s="65"/>
    </row>
    <row r="45" spans="1:18" ht="15">
      <c r="A45" s="110" t="s">
        <v>108</v>
      </c>
      <c r="B45" s="102" t="s">
        <v>109</v>
      </c>
      <c r="C45" s="6"/>
      <c r="D45" s="6"/>
      <c r="E45" s="6"/>
      <c r="F45" s="6">
        <v>2700000</v>
      </c>
      <c r="G45" s="6"/>
      <c r="H45" s="6">
        <v>2376930</v>
      </c>
      <c r="I45" s="6"/>
      <c r="J45" s="6"/>
      <c r="K45" s="6">
        <v>54000</v>
      </c>
      <c r="L45" s="6"/>
      <c r="M45" s="6"/>
      <c r="N45" s="6"/>
      <c r="O45" s="6">
        <v>5130930</v>
      </c>
      <c r="P45" s="99"/>
      <c r="Q45" s="100"/>
      <c r="R45" s="65"/>
    </row>
    <row r="46" spans="1:256" ht="15">
      <c r="A46" s="30" t="s">
        <v>110</v>
      </c>
      <c r="B46" s="25" t="s">
        <v>111</v>
      </c>
      <c r="C46" s="9">
        <f>SUM(C43:C45)</f>
        <v>0</v>
      </c>
      <c r="D46" s="9">
        <f aca="true" t="shared" si="12" ref="D46:N46">SUM(D43:D45)</f>
        <v>0</v>
      </c>
      <c r="E46" s="9">
        <f t="shared" si="12"/>
        <v>0</v>
      </c>
      <c r="F46" s="9">
        <f t="shared" si="12"/>
        <v>12700000</v>
      </c>
      <c r="G46" s="9">
        <f t="shared" si="12"/>
        <v>0</v>
      </c>
      <c r="H46" s="9">
        <f t="shared" si="12"/>
        <v>13789002</v>
      </c>
      <c r="I46" s="9">
        <f t="shared" si="12"/>
        <v>0</v>
      </c>
      <c r="J46" s="9">
        <f t="shared" si="12"/>
        <v>0</v>
      </c>
      <c r="K46" s="9">
        <f t="shared" si="12"/>
        <v>254000</v>
      </c>
      <c r="L46" s="9">
        <f t="shared" si="12"/>
        <v>0</v>
      </c>
      <c r="M46" s="9">
        <f t="shared" si="12"/>
        <v>0</v>
      </c>
      <c r="N46" s="9">
        <f t="shared" si="12"/>
        <v>0</v>
      </c>
      <c r="O46" s="9">
        <f>SUM(O43:O45)</f>
        <v>26743002</v>
      </c>
      <c r="P46" s="109"/>
      <c r="Q46" s="100"/>
      <c r="R46" s="65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  <c r="IV46" s="74"/>
    </row>
    <row r="47" spans="1:18" ht="15">
      <c r="A47" s="110" t="s">
        <v>228</v>
      </c>
      <c r="B47" s="102" t="s">
        <v>115</v>
      </c>
      <c r="C47" s="6"/>
      <c r="D47" s="6"/>
      <c r="E47" s="6">
        <v>560000</v>
      </c>
      <c r="F47" s="6"/>
      <c r="G47" s="6"/>
      <c r="H47" s="6"/>
      <c r="I47" s="6"/>
      <c r="J47" s="6"/>
      <c r="K47" s="6"/>
      <c r="L47" s="6"/>
      <c r="M47" s="6">
        <v>400000</v>
      </c>
      <c r="N47" s="6"/>
      <c r="O47" s="6">
        <v>960000</v>
      </c>
      <c r="P47" s="99"/>
      <c r="Q47" s="100"/>
      <c r="R47" s="65"/>
    </row>
    <row r="48" spans="1:256" ht="15">
      <c r="A48" s="30" t="s">
        <v>116</v>
      </c>
      <c r="B48" s="25" t="s">
        <v>117</v>
      </c>
      <c r="C48" s="9">
        <f>SUM(C47)</f>
        <v>0</v>
      </c>
      <c r="D48" s="9">
        <f aca="true" t="shared" si="13" ref="D48:N48">SUM(D47)</f>
        <v>0</v>
      </c>
      <c r="E48" s="9">
        <f t="shared" si="13"/>
        <v>560000</v>
      </c>
      <c r="F48" s="9">
        <f t="shared" si="13"/>
        <v>0</v>
      </c>
      <c r="G48" s="9">
        <f t="shared" si="13"/>
        <v>0</v>
      </c>
      <c r="H48" s="9">
        <f t="shared" si="13"/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400000</v>
      </c>
      <c r="N48" s="9">
        <f t="shared" si="13"/>
        <v>0</v>
      </c>
      <c r="O48" s="9">
        <f>SUM(O47)</f>
        <v>960000</v>
      </c>
      <c r="P48" s="109"/>
      <c r="Q48" s="100"/>
      <c r="R48" s="65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1:256" ht="15">
      <c r="A49" s="113" t="s">
        <v>118</v>
      </c>
      <c r="B49" s="114"/>
      <c r="C49" s="115">
        <f>SUM(C48,C46,C42)</f>
        <v>0</v>
      </c>
      <c r="D49" s="115">
        <f aca="true" t="shared" si="14" ref="D49:N49">SUM(D48,D46,D42)</f>
        <v>0</v>
      </c>
      <c r="E49" s="115">
        <f t="shared" si="14"/>
        <v>560000</v>
      </c>
      <c r="F49" s="115">
        <f t="shared" si="14"/>
        <v>12769850</v>
      </c>
      <c r="G49" s="115">
        <f t="shared" si="14"/>
        <v>7296584</v>
      </c>
      <c r="H49" s="115">
        <f t="shared" si="14"/>
        <v>13789002</v>
      </c>
      <c r="I49" s="115">
        <f t="shared" si="14"/>
        <v>58530</v>
      </c>
      <c r="J49" s="115">
        <f t="shared" si="14"/>
        <v>3556000</v>
      </c>
      <c r="K49" s="115">
        <f t="shared" si="14"/>
        <v>254000</v>
      </c>
      <c r="L49" s="115">
        <f t="shared" si="14"/>
        <v>0</v>
      </c>
      <c r="M49" s="115">
        <f t="shared" si="14"/>
        <v>400000</v>
      </c>
      <c r="N49" s="115">
        <f t="shared" si="14"/>
        <v>0</v>
      </c>
      <c r="O49" s="116">
        <f>SUM(O48,O46,O42)</f>
        <v>38683966</v>
      </c>
      <c r="P49" s="117"/>
      <c r="Q49" s="100"/>
      <c r="R49" s="65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  <c r="IT49" s="118"/>
      <c r="IU49" s="118"/>
      <c r="IV49" s="118"/>
    </row>
    <row r="50" spans="1:256" ht="15">
      <c r="A50" s="121" t="s">
        <v>119</v>
      </c>
      <c r="B50" s="38" t="s">
        <v>120</v>
      </c>
      <c r="C50" s="122">
        <f>SUM(C37+C49)</f>
        <v>1928336</v>
      </c>
      <c r="D50" s="122">
        <f aca="true" t="shared" si="15" ref="D50:N50">SUM(D37+D49)</f>
        <v>1928336</v>
      </c>
      <c r="E50" s="122">
        <f t="shared" si="15"/>
        <v>19604004</v>
      </c>
      <c r="F50" s="122">
        <f t="shared" si="15"/>
        <v>15073691</v>
      </c>
      <c r="G50" s="122">
        <f t="shared" si="15"/>
        <v>9274921</v>
      </c>
      <c r="H50" s="122">
        <f t="shared" si="15"/>
        <v>16255822</v>
      </c>
      <c r="I50" s="122">
        <f t="shared" si="15"/>
        <v>2007870</v>
      </c>
      <c r="J50" s="122">
        <f t="shared" si="15"/>
        <v>5484343</v>
      </c>
      <c r="K50" s="122">
        <f t="shared" si="15"/>
        <v>4411409</v>
      </c>
      <c r="L50" s="122">
        <f t="shared" si="15"/>
        <v>2639788</v>
      </c>
      <c r="M50" s="122">
        <f t="shared" si="15"/>
        <v>2864724</v>
      </c>
      <c r="N50" s="122">
        <f t="shared" si="15"/>
        <v>1928331</v>
      </c>
      <c r="O50" s="9">
        <f>SUM(O37+O49)</f>
        <v>83401575</v>
      </c>
      <c r="P50" s="109"/>
      <c r="Q50" s="100"/>
      <c r="R50" s="65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  <c r="IG50" s="123"/>
      <c r="IH50" s="123"/>
      <c r="II50" s="123"/>
      <c r="IJ50" s="123"/>
      <c r="IK50" s="123"/>
      <c r="IL50" s="123"/>
      <c r="IM50" s="123"/>
      <c r="IN50" s="123"/>
      <c r="IO50" s="123"/>
      <c r="IP50" s="123"/>
      <c r="IQ50" s="123"/>
      <c r="IR50" s="123"/>
      <c r="IS50" s="123"/>
      <c r="IT50" s="123"/>
      <c r="IU50" s="123"/>
      <c r="IV50" s="123"/>
    </row>
    <row r="51" spans="1:256" ht="15">
      <c r="A51" s="124" t="s">
        <v>121</v>
      </c>
      <c r="B51" s="125" t="s">
        <v>122</v>
      </c>
      <c r="C51" s="126">
        <v>851268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6">
        <v>851268</v>
      </c>
      <c r="P51" s="99"/>
      <c r="Q51" s="100"/>
      <c r="R51" s="6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5">
      <c r="A52" s="44" t="s">
        <v>125</v>
      </c>
      <c r="B52" s="45" t="s">
        <v>126</v>
      </c>
      <c r="C52" s="122">
        <f>SUM(C51)</f>
        <v>851268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9">
        <f>SUM(O51)</f>
        <v>851268</v>
      </c>
      <c r="P52" s="109"/>
      <c r="Q52" s="100"/>
      <c r="R52" s="65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  <c r="IV52" s="123"/>
    </row>
    <row r="53" spans="1:256" ht="15">
      <c r="A53" s="127" t="s">
        <v>15</v>
      </c>
      <c r="B53" s="127"/>
      <c r="C53" s="122">
        <f>SUM(C50+C52)</f>
        <v>2779604</v>
      </c>
      <c r="D53" s="122">
        <f aca="true" t="shared" si="16" ref="D53:N53">SUM(D50+D52)</f>
        <v>1928336</v>
      </c>
      <c r="E53" s="122">
        <f t="shared" si="16"/>
        <v>19604004</v>
      </c>
      <c r="F53" s="122">
        <f t="shared" si="16"/>
        <v>15073691</v>
      </c>
      <c r="G53" s="122">
        <f t="shared" si="16"/>
        <v>9274921</v>
      </c>
      <c r="H53" s="122">
        <f t="shared" si="16"/>
        <v>16255822</v>
      </c>
      <c r="I53" s="122">
        <f t="shared" si="16"/>
        <v>2007870</v>
      </c>
      <c r="J53" s="122">
        <f t="shared" si="16"/>
        <v>5484343</v>
      </c>
      <c r="K53" s="122">
        <f t="shared" si="16"/>
        <v>4411409</v>
      </c>
      <c r="L53" s="122">
        <f t="shared" si="16"/>
        <v>2639788</v>
      </c>
      <c r="M53" s="122">
        <f t="shared" si="16"/>
        <v>2864724</v>
      </c>
      <c r="N53" s="122">
        <f t="shared" si="16"/>
        <v>1928331</v>
      </c>
      <c r="O53" s="9">
        <f>SUM(O50+O52)</f>
        <v>84252843</v>
      </c>
      <c r="P53" s="109"/>
      <c r="Q53" s="100"/>
      <c r="R53" s="65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/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  <c r="IV53" s="123"/>
    </row>
    <row r="54" spans="1:256" ht="15">
      <c r="A54" s="128"/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09"/>
      <c r="P54" s="109"/>
      <c r="Q54" s="100"/>
      <c r="R54" s="65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3"/>
      <c r="HV54" s="123"/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3"/>
      <c r="IK54" s="123"/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  <c r="IV54" s="123"/>
    </row>
    <row r="55" spans="1:256" ht="15">
      <c r="A55" s="128"/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09"/>
      <c r="P55" s="109"/>
      <c r="Q55" s="100"/>
      <c r="R55" s="65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3"/>
      <c r="GE55" s="123"/>
      <c r="GF55" s="123"/>
      <c r="GG55" s="123"/>
      <c r="GH55" s="123"/>
      <c r="GI55" s="123"/>
      <c r="GJ55" s="123"/>
      <c r="GK55" s="123"/>
      <c r="GL55" s="123"/>
      <c r="GM55" s="123"/>
      <c r="GN55" s="123"/>
      <c r="GO55" s="123"/>
      <c r="GP55" s="123"/>
      <c r="GQ55" s="123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23"/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3"/>
      <c r="HV55" s="123"/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3"/>
      <c r="IK55" s="123"/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</row>
    <row r="56" spans="1:256" ht="15">
      <c r="A56" s="128"/>
      <c r="B56" s="128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09"/>
      <c r="P56" s="109"/>
      <c r="Q56" s="100"/>
      <c r="R56" s="65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3"/>
      <c r="IK56" s="123"/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</row>
    <row r="57" spans="1:256" ht="15">
      <c r="A57" s="128"/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09"/>
      <c r="P57" s="109"/>
      <c r="Q57" s="100"/>
      <c r="R57" s="65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  <c r="ID57" s="123"/>
      <c r="IE57" s="123"/>
      <c r="IF57" s="123"/>
      <c r="IG57" s="123"/>
      <c r="IH57" s="123"/>
      <c r="II57" s="123"/>
      <c r="IJ57" s="123"/>
      <c r="IK57" s="123"/>
      <c r="IL57" s="123"/>
      <c r="IM57" s="123"/>
      <c r="IN57" s="123"/>
      <c r="IO57" s="123"/>
      <c r="IP57" s="123"/>
      <c r="IQ57" s="123"/>
      <c r="IR57" s="123"/>
      <c r="IS57" s="123"/>
      <c r="IT57" s="123"/>
      <c r="IU57" s="123"/>
      <c r="IV57" s="123"/>
    </row>
    <row r="58" spans="1:18" ht="28.5">
      <c r="A58" s="92" t="s">
        <v>26</v>
      </c>
      <c r="B58" s="93" t="s">
        <v>229</v>
      </c>
      <c r="C58" s="94" t="s">
        <v>211</v>
      </c>
      <c r="D58" s="94" t="s">
        <v>212</v>
      </c>
      <c r="E58" s="94" t="s">
        <v>213</v>
      </c>
      <c r="F58" s="94" t="s">
        <v>214</v>
      </c>
      <c r="G58" s="94" t="s">
        <v>215</v>
      </c>
      <c r="H58" s="94" t="s">
        <v>216</v>
      </c>
      <c r="I58" s="94" t="s">
        <v>217</v>
      </c>
      <c r="J58" s="94" t="s">
        <v>218</v>
      </c>
      <c r="K58" s="94" t="s">
        <v>219</v>
      </c>
      <c r="L58" s="94" t="s">
        <v>220</v>
      </c>
      <c r="M58" s="94" t="s">
        <v>221</v>
      </c>
      <c r="N58" s="94" t="s">
        <v>222</v>
      </c>
      <c r="O58" s="95" t="s">
        <v>223</v>
      </c>
      <c r="P58" s="96"/>
      <c r="Q58" s="100"/>
      <c r="R58" s="65"/>
    </row>
    <row r="59" spans="1:18" ht="15">
      <c r="A59" s="101" t="s">
        <v>230</v>
      </c>
      <c r="B59" s="120" t="s">
        <v>231</v>
      </c>
      <c r="C59" s="6">
        <v>1126539</v>
      </c>
      <c r="D59" s="6">
        <v>1126539</v>
      </c>
      <c r="E59" s="6">
        <v>1126539</v>
      </c>
      <c r="F59" s="6">
        <v>1126537</v>
      </c>
      <c r="G59" s="6">
        <v>1126539</v>
      </c>
      <c r="H59" s="6">
        <v>1126539</v>
      </c>
      <c r="I59" s="6">
        <v>1126539</v>
      </c>
      <c r="J59" s="6">
        <v>1126539</v>
      </c>
      <c r="K59" s="6">
        <v>1126539</v>
      </c>
      <c r="L59" s="6">
        <v>1126539</v>
      </c>
      <c r="M59" s="6">
        <v>1126535</v>
      </c>
      <c r="N59" s="6">
        <v>1126539</v>
      </c>
      <c r="O59" s="6">
        <v>13518462</v>
      </c>
      <c r="P59" s="99"/>
      <c r="Q59" s="100"/>
      <c r="R59" s="65"/>
    </row>
    <row r="60" spans="1:18" ht="30">
      <c r="A60" s="108" t="s">
        <v>232</v>
      </c>
      <c r="B60" s="120" t="s">
        <v>233</v>
      </c>
      <c r="C60" s="6">
        <v>496937</v>
      </c>
      <c r="D60" s="6">
        <v>496937</v>
      </c>
      <c r="E60" s="6">
        <v>496936</v>
      </c>
      <c r="F60" s="6">
        <v>496937</v>
      </c>
      <c r="G60" s="6">
        <v>496937</v>
      </c>
      <c r="H60" s="6">
        <v>496934</v>
      </c>
      <c r="I60" s="6">
        <v>496937</v>
      </c>
      <c r="J60" s="6">
        <v>496937</v>
      </c>
      <c r="K60" s="6">
        <v>496937</v>
      </c>
      <c r="L60" s="6">
        <v>496937</v>
      </c>
      <c r="M60" s="6">
        <v>496937</v>
      </c>
      <c r="N60" s="6">
        <v>496937</v>
      </c>
      <c r="O60" s="6">
        <v>5963240</v>
      </c>
      <c r="P60" s="99"/>
      <c r="Q60" s="100"/>
      <c r="R60" s="65"/>
    </row>
    <row r="61" spans="1:18" ht="15">
      <c r="A61" s="108" t="s">
        <v>234</v>
      </c>
      <c r="B61" s="120" t="s">
        <v>235</v>
      </c>
      <c r="C61" s="6">
        <v>150000</v>
      </c>
      <c r="D61" s="6">
        <v>150000</v>
      </c>
      <c r="E61" s="6">
        <v>150000</v>
      </c>
      <c r="F61" s="6">
        <v>150000</v>
      </c>
      <c r="G61" s="6">
        <v>150000</v>
      </c>
      <c r="H61" s="6">
        <v>150000</v>
      </c>
      <c r="I61" s="6">
        <v>150000</v>
      </c>
      <c r="J61" s="6">
        <v>150000</v>
      </c>
      <c r="K61" s="6">
        <v>150000</v>
      </c>
      <c r="L61" s="6">
        <v>150000</v>
      </c>
      <c r="M61" s="6">
        <v>150000</v>
      </c>
      <c r="N61" s="6">
        <v>150000</v>
      </c>
      <c r="O61" s="6">
        <v>1800000</v>
      </c>
      <c r="P61" s="99"/>
      <c r="Q61" s="100"/>
      <c r="R61" s="65"/>
    </row>
    <row r="62" spans="1:18" ht="15">
      <c r="A62" s="108" t="s">
        <v>236</v>
      </c>
      <c r="B62" s="120" t="s">
        <v>237</v>
      </c>
      <c r="C62" s="6">
        <v>22000</v>
      </c>
      <c r="D62" s="6">
        <v>22000</v>
      </c>
      <c r="E62" s="6">
        <v>22000</v>
      </c>
      <c r="F62" s="6">
        <v>22000</v>
      </c>
      <c r="G62" s="6">
        <v>22000</v>
      </c>
      <c r="H62" s="6">
        <v>22000</v>
      </c>
      <c r="I62" s="6">
        <v>22000</v>
      </c>
      <c r="J62" s="6">
        <v>22000</v>
      </c>
      <c r="K62" s="6">
        <v>22000</v>
      </c>
      <c r="L62" s="6">
        <v>22000</v>
      </c>
      <c r="M62" s="6">
        <v>22000</v>
      </c>
      <c r="N62" s="6">
        <v>22000</v>
      </c>
      <c r="O62" s="6">
        <v>264000</v>
      </c>
      <c r="P62" s="99"/>
      <c r="Q62" s="100"/>
      <c r="R62" s="65"/>
    </row>
    <row r="63" spans="1:18" ht="15">
      <c r="A63" s="108" t="s">
        <v>238</v>
      </c>
      <c r="B63" s="120" t="s">
        <v>239</v>
      </c>
      <c r="C63" s="6"/>
      <c r="D63" s="6"/>
      <c r="E63" s="6"/>
      <c r="F63" s="6"/>
      <c r="G63" s="6"/>
      <c r="H63" s="6"/>
      <c r="I63" s="6">
        <v>21000</v>
      </c>
      <c r="J63" s="6"/>
      <c r="K63" s="6"/>
      <c r="L63" s="6"/>
      <c r="M63" s="6">
        <v>21000</v>
      </c>
      <c r="N63" s="6"/>
      <c r="O63" s="6">
        <v>42000</v>
      </c>
      <c r="P63" s="99"/>
      <c r="Q63" s="100"/>
      <c r="R63" s="65"/>
    </row>
    <row r="64" spans="1:256" ht="15">
      <c r="A64" s="26" t="s">
        <v>130</v>
      </c>
      <c r="B64" s="37" t="s">
        <v>133</v>
      </c>
      <c r="C64" s="9">
        <f>SUM(C59:C63)</f>
        <v>1795476</v>
      </c>
      <c r="D64" s="9">
        <f aca="true" t="shared" si="17" ref="D64:N64">SUM(D59:D63)</f>
        <v>1795476</v>
      </c>
      <c r="E64" s="9">
        <f t="shared" si="17"/>
        <v>1795475</v>
      </c>
      <c r="F64" s="9">
        <f t="shared" si="17"/>
        <v>1795474</v>
      </c>
      <c r="G64" s="9">
        <f t="shared" si="17"/>
        <v>1795476</v>
      </c>
      <c r="H64" s="9">
        <f t="shared" si="17"/>
        <v>1795473</v>
      </c>
      <c r="I64" s="9">
        <f t="shared" si="17"/>
        <v>1816476</v>
      </c>
      <c r="J64" s="9">
        <f t="shared" si="17"/>
        <v>1795476</v>
      </c>
      <c r="K64" s="9">
        <f t="shared" si="17"/>
        <v>1795476</v>
      </c>
      <c r="L64" s="9">
        <f t="shared" si="17"/>
        <v>1795476</v>
      </c>
      <c r="M64" s="9">
        <f t="shared" si="17"/>
        <v>1816472</v>
      </c>
      <c r="N64" s="9">
        <f t="shared" si="17"/>
        <v>1795476</v>
      </c>
      <c r="O64" s="9">
        <f>SUM(O59:O63)</f>
        <v>21587702</v>
      </c>
      <c r="P64" s="109"/>
      <c r="Q64" s="100"/>
      <c r="R64" s="65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  <c r="IG64" s="74"/>
      <c r="IH64" s="74"/>
      <c r="II64" s="74"/>
      <c r="IJ64" s="74"/>
      <c r="IK64" s="74"/>
      <c r="IL64" s="74"/>
      <c r="IM64" s="74"/>
      <c r="IN64" s="74"/>
      <c r="IO64" s="74"/>
      <c r="IP64" s="74"/>
      <c r="IQ64" s="74"/>
      <c r="IR64" s="74"/>
      <c r="IS64" s="74"/>
      <c r="IT64" s="74"/>
      <c r="IU64" s="74"/>
      <c r="IV64" s="74"/>
    </row>
    <row r="65" spans="1:18" ht="15">
      <c r="A65" s="108" t="s">
        <v>164</v>
      </c>
      <c r="B65" s="120" t="s">
        <v>240</v>
      </c>
      <c r="C65" s="6"/>
      <c r="D65" s="6">
        <v>5201966</v>
      </c>
      <c r="E65" s="6"/>
      <c r="F65" s="6"/>
      <c r="G65" s="6">
        <v>15000000</v>
      </c>
      <c r="H65" s="6"/>
      <c r="I65" s="6"/>
      <c r="J65" s="6"/>
      <c r="K65" s="6"/>
      <c r="L65" s="6"/>
      <c r="M65" s="6"/>
      <c r="N65" s="6"/>
      <c r="O65" s="6">
        <v>20201966</v>
      </c>
      <c r="P65" s="99"/>
      <c r="Q65" s="100"/>
      <c r="R65" s="65"/>
    </row>
    <row r="66" spans="1:256" ht="15">
      <c r="A66" s="26" t="s">
        <v>241</v>
      </c>
      <c r="B66" s="37" t="s">
        <v>165</v>
      </c>
      <c r="C66" s="9">
        <f>SUM(C65)</f>
        <v>0</v>
      </c>
      <c r="D66" s="9">
        <f aca="true" t="shared" si="18" ref="D66:N66">SUM(D65)</f>
        <v>5201966</v>
      </c>
      <c r="E66" s="9">
        <f t="shared" si="18"/>
        <v>0</v>
      </c>
      <c r="F66" s="9">
        <f t="shared" si="18"/>
        <v>0</v>
      </c>
      <c r="G66" s="9">
        <f t="shared" si="18"/>
        <v>15000000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  <c r="O66" s="9">
        <f>SUM(O65)</f>
        <v>20201966</v>
      </c>
      <c r="P66" s="109"/>
      <c r="Q66" s="100"/>
      <c r="R66" s="65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  <c r="IU66" s="74"/>
      <c r="IV66" s="74"/>
    </row>
    <row r="67" spans="1:18" ht="15">
      <c r="A67" s="108" t="s">
        <v>134</v>
      </c>
      <c r="B67" s="120" t="s">
        <v>135</v>
      </c>
      <c r="C67" s="6"/>
      <c r="D67" s="6"/>
      <c r="E67" s="6">
        <v>711500</v>
      </c>
      <c r="F67" s="6"/>
      <c r="G67" s="6"/>
      <c r="H67" s="6"/>
      <c r="I67" s="6"/>
      <c r="J67" s="6"/>
      <c r="K67" s="6">
        <v>711500</v>
      </c>
      <c r="L67" s="6"/>
      <c r="M67" s="6"/>
      <c r="N67" s="6"/>
      <c r="O67" s="6">
        <v>1423000</v>
      </c>
      <c r="P67" s="99"/>
      <c r="Q67" s="100"/>
      <c r="R67" s="65"/>
    </row>
    <row r="68" spans="1:18" ht="15">
      <c r="A68" s="108" t="s">
        <v>136</v>
      </c>
      <c r="B68" s="120" t="s">
        <v>137</v>
      </c>
      <c r="C68" s="6"/>
      <c r="D68" s="6"/>
      <c r="E68" s="6"/>
      <c r="F68" s="6"/>
      <c r="G68" s="6">
        <v>1250000</v>
      </c>
      <c r="H68" s="6"/>
      <c r="I68" s="6"/>
      <c r="J68" s="6"/>
      <c r="K68" s="6"/>
      <c r="L68" s="6"/>
      <c r="M68" s="6"/>
      <c r="N68" s="6">
        <v>2000000</v>
      </c>
      <c r="O68" s="6">
        <v>3250000</v>
      </c>
      <c r="P68" s="99"/>
      <c r="Q68" s="100"/>
      <c r="R68" s="65"/>
    </row>
    <row r="69" spans="1:18" ht="15">
      <c r="A69" s="108" t="s">
        <v>138</v>
      </c>
      <c r="B69" s="120" t="s">
        <v>139</v>
      </c>
      <c r="C69" s="6"/>
      <c r="D69" s="6"/>
      <c r="E69" s="6">
        <v>500000</v>
      </c>
      <c r="F69" s="6"/>
      <c r="G69" s="6"/>
      <c r="H69" s="6"/>
      <c r="I69" s="6"/>
      <c r="J69" s="6"/>
      <c r="K69" s="6">
        <v>500000</v>
      </c>
      <c r="L69" s="6"/>
      <c r="M69" s="6"/>
      <c r="N69" s="6"/>
      <c r="O69" s="6">
        <v>1000000</v>
      </c>
      <c r="P69" s="99"/>
      <c r="Q69" s="100"/>
      <c r="R69" s="65"/>
    </row>
    <row r="70" spans="1:256" ht="15">
      <c r="A70" s="26" t="s">
        <v>142</v>
      </c>
      <c r="B70" s="37" t="s">
        <v>143</v>
      </c>
      <c r="C70" s="9">
        <f>SUM(C67:C69)</f>
        <v>0</v>
      </c>
      <c r="D70" s="9">
        <f aca="true" t="shared" si="19" ref="D70:N70">SUM(D67:D69)</f>
        <v>0</v>
      </c>
      <c r="E70" s="9">
        <f t="shared" si="19"/>
        <v>1211500</v>
      </c>
      <c r="F70" s="9">
        <f t="shared" si="19"/>
        <v>0</v>
      </c>
      <c r="G70" s="9">
        <f t="shared" si="19"/>
        <v>1250000</v>
      </c>
      <c r="H70" s="9">
        <f t="shared" si="19"/>
        <v>0</v>
      </c>
      <c r="I70" s="9">
        <f t="shared" si="19"/>
        <v>0</v>
      </c>
      <c r="J70" s="9">
        <f t="shared" si="19"/>
        <v>0</v>
      </c>
      <c r="K70" s="9">
        <f t="shared" si="19"/>
        <v>1211500</v>
      </c>
      <c r="L70" s="9">
        <f t="shared" si="19"/>
        <v>0</v>
      </c>
      <c r="M70" s="9">
        <f t="shared" si="19"/>
        <v>0</v>
      </c>
      <c r="N70" s="9">
        <f t="shared" si="19"/>
        <v>2000000</v>
      </c>
      <c r="O70" s="9">
        <f>SUM(O67:O69)</f>
        <v>5673000</v>
      </c>
      <c r="P70" s="109"/>
      <c r="Q70" s="100"/>
      <c r="R70" s="65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74"/>
      <c r="IV70" s="74"/>
    </row>
    <row r="71" spans="1:18" ht="15">
      <c r="A71" s="110" t="s">
        <v>144</v>
      </c>
      <c r="B71" s="120" t="s">
        <v>145</v>
      </c>
      <c r="C71" s="6">
        <v>458333</v>
      </c>
      <c r="D71" s="6">
        <v>458333</v>
      </c>
      <c r="E71" s="6">
        <v>458333</v>
      </c>
      <c r="F71" s="6">
        <v>458333</v>
      </c>
      <c r="G71" s="6">
        <v>458333</v>
      </c>
      <c r="H71" s="6">
        <v>458333</v>
      </c>
      <c r="I71" s="6">
        <v>458333</v>
      </c>
      <c r="J71" s="6">
        <v>458337</v>
      </c>
      <c r="K71" s="6">
        <v>458333</v>
      </c>
      <c r="L71" s="6">
        <v>458333</v>
      </c>
      <c r="M71" s="6">
        <v>458333</v>
      </c>
      <c r="N71" s="6">
        <v>458333</v>
      </c>
      <c r="O71" s="6">
        <v>5500000</v>
      </c>
      <c r="P71" s="99"/>
      <c r="Q71" s="100"/>
      <c r="R71" s="65"/>
    </row>
    <row r="72" spans="1:18" ht="15">
      <c r="A72" s="110" t="s">
        <v>148</v>
      </c>
      <c r="B72" s="120" t="s">
        <v>149</v>
      </c>
      <c r="C72" s="6">
        <v>84524</v>
      </c>
      <c r="D72" s="6">
        <v>84524</v>
      </c>
      <c r="E72" s="6">
        <v>84524</v>
      </c>
      <c r="F72" s="6">
        <v>84524</v>
      </c>
      <c r="G72" s="6">
        <v>84524</v>
      </c>
      <c r="H72" s="6">
        <v>84524</v>
      </c>
      <c r="I72" s="6">
        <v>84524</v>
      </c>
      <c r="J72" s="6">
        <v>84524</v>
      </c>
      <c r="K72" s="6">
        <v>84527</v>
      </c>
      <c r="L72" s="6">
        <v>84524</v>
      </c>
      <c r="M72" s="6">
        <v>84524</v>
      </c>
      <c r="N72" s="6">
        <v>84524</v>
      </c>
      <c r="O72" s="6">
        <v>1014291</v>
      </c>
      <c r="P72" s="99"/>
      <c r="Q72" s="100"/>
      <c r="R72" s="65"/>
    </row>
    <row r="73" spans="1:18" ht="15">
      <c r="A73" s="110" t="s">
        <v>150</v>
      </c>
      <c r="B73" s="120" t="s">
        <v>151</v>
      </c>
      <c r="C73" s="6">
        <v>160667</v>
      </c>
      <c r="D73" s="6">
        <v>160667</v>
      </c>
      <c r="E73" s="6">
        <v>160667</v>
      </c>
      <c r="F73" s="6">
        <v>160667</v>
      </c>
      <c r="G73" s="6">
        <v>160667</v>
      </c>
      <c r="H73" s="6">
        <v>160667</v>
      </c>
      <c r="I73" s="6">
        <v>160667</v>
      </c>
      <c r="J73" s="6">
        <v>160667</v>
      </c>
      <c r="K73" s="6">
        <v>160667</v>
      </c>
      <c r="L73" s="6">
        <v>160667</v>
      </c>
      <c r="M73" s="6">
        <v>160663</v>
      </c>
      <c r="N73" s="6">
        <v>160667</v>
      </c>
      <c r="O73" s="6">
        <v>1928000</v>
      </c>
      <c r="P73" s="99"/>
      <c r="Q73" s="100"/>
      <c r="R73" s="65"/>
    </row>
    <row r="74" spans="1:256" ht="15">
      <c r="A74" s="30" t="s">
        <v>158</v>
      </c>
      <c r="B74" s="37" t="s">
        <v>159</v>
      </c>
      <c r="C74" s="9">
        <f>SUM(C71:C73)</f>
        <v>703524</v>
      </c>
      <c r="D74" s="9">
        <f aca="true" t="shared" si="20" ref="D74:N74">SUM(D71:D73)</f>
        <v>703524</v>
      </c>
      <c r="E74" s="9">
        <f t="shared" si="20"/>
        <v>703524</v>
      </c>
      <c r="F74" s="9">
        <f t="shared" si="20"/>
        <v>703524</v>
      </c>
      <c r="G74" s="9">
        <f t="shared" si="20"/>
        <v>703524</v>
      </c>
      <c r="H74" s="9">
        <f t="shared" si="20"/>
        <v>703524</v>
      </c>
      <c r="I74" s="9">
        <f t="shared" si="20"/>
        <v>703524</v>
      </c>
      <c r="J74" s="9">
        <f t="shared" si="20"/>
        <v>703528</v>
      </c>
      <c r="K74" s="9">
        <f t="shared" si="20"/>
        <v>703527</v>
      </c>
      <c r="L74" s="9">
        <f t="shared" si="20"/>
        <v>703524</v>
      </c>
      <c r="M74" s="9">
        <f t="shared" si="20"/>
        <v>703520</v>
      </c>
      <c r="N74" s="9">
        <f t="shared" si="20"/>
        <v>703524</v>
      </c>
      <c r="O74" s="9">
        <f>SUM(O71:O73)</f>
        <v>8442291</v>
      </c>
      <c r="P74" s="109"/>
      <c r="Q74" s="100"/>
      <c r="R74" s="65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  <c r="IC74" s="74"/>
      <c r="ID74" s="74"/>
      <c r="IE74" s="74"/>
      <c r="IF74" s="74"/>
      <c r="IG74" s="74"/>
      <c r="IH74" s="74"/>
      <c r="II74" s="74"/>
      <c r="IJ74" s="74"/>
      <c r="IK74" s="74"/>
      <c r="IL74" s="74"/>
      <c r="IM74" s="74"/>
      <c r="IN74" s="74"/>
      <c r="IO74" s="74"/>
      <c r="IP74" s="74"/>
      <c r="IQ74" s="74"/>
      <c r="IR74" s="74"/>
      <c r="IS74" s="74"/>
      <c r="IT74" s="74"/>
      <c r="IU74" s="74"/>
      <c r="IV74" s="74"/>
    </row>
    <row r="75" spans="1:256" ht="15">
      <c r="A75" s="130" t="s">
        <v>160</v>
      </c>
      <c r="B75" s="121" t="s">
        <v>161</v>
      </c>
      <c r="C75" s="122">
        <f>SUM(C74,C70,C66,C64)</f>
        <v>2499000</v>
      </c>
      <c r="D75" s="122">
        <f aca="true" t="shared" si="21" ref="D75:N75">SUM(D74,D70,D66,D64)</f>
        <v>7700966</v>
      </c>
      <c r="E75" s="122">
        <f t="shared" si="21"/>
        <v>3710499</v>
      </c>
      <c r="F75" s="122">
        <f t="shared" si="21"/>
        <v>2498998</v>
      </c>
      <c r="G75" s="122">
        <f t="shared" si="21"/>
        <v>18749000</v>
      </c>
      <c r="H75" s="122">
        <f t="shared" si="21"/>
        <v>2498997</v>
      </c>
      <c r="I75" s="122">
        <f t="shared" si="21"/>
        <v>2520000</v>
      </c>
      <c r="J75" s="122">
        <f t="shared" si="21"/>
        <v>2499004</v>
      </c>
      <c r="K75" s="122">
        <f t="shared" si="21"/>
        <v>3710503</v>
      </c>
      <c r="L75" s="122">
        <f t="shared" si="21"/>
        <v>2499000</v>
      </c>
      <c r="M75" s="122">
        <f t="shared" si="21"/>
        <v>2519992</v>
      </c>
      <c r="N75" s="122">
        <f t="shared" si="21"/>
        <v>4499000</v>
      </c>
      <c r="O75" s="9">
        <f>SUM(O64+O66+O70+O74)</f>
        <v>55904959</v>
      </c>
      <c r="P75" s="109"/>
      <c r="Q75" s="100"/>
      <c r="R75" s="65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23"/>
      <c r="IE75" s="123"/>
      <c r="IF75" s="123"/>
      <c r="IG75" s="123"/>
      <c r="IH75" s="123"/>
      <c r="II75" s="123"/>
      <c r="IJ75" s="123"/>
      <c r="IK75" s="123"/>
      <c r="IL75" s="123"/>
      <c r="IM75" s="123"/>
      <c r="IN75" s="123"/>
      <c r="IO75" s="123"/>
      <c r="IP75" s="123"/>
      <c r="IQ75" s="123"/>
      <c r="IR75" s="123"/>
      <c r="IS75" s="123"/>
      <c r="IT75" s="123"/>
      <c r="IU75" s="123"/>
      <c r="IV75" s="123"/>
    </row>
    <row r="76" spans="1:256" ht="15">
      <c r="A76" s="131" t="s">
        <v>242</v>
      </c>
      <c r="B76" s="125" t="s">
        <v>168</v>
      </c>
      <c r="C76" s="126"/>
      <c r="D76" s="126"/>
      <c r="E76" s="126"/>
      <c r="F76" s="126"/>
      <c r="G76" s="126">
        <v>28347884</v>
      </c>
      <c r="H76" s="126"/>
      <c r="I76" s="126"/>
      <c r="J76" s="126"/>
      <c r="K76" s="126"/>
      <c r="L76" s="126"/>
      <c r="M76" s="126"/>
      <c r="N76" s="126"/>
      <c r="O76" s="6">
        <v>28347884</v>
      </c>
      <c r="P76" s="99"/>
      <c r="Q76" s="100"/>
      <c r="R76" s="65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  <c r="IT76" s="79"/>
      <c r="IU76" s="79"/>
      <c r="IV76" s="79"/>
    </row>
    <row r="77" spans="1:256" ht="15">
      <c r="A77" s="130" t="s">
        <v>243</v>
      </c>
      <c r="B77" s="45" t="s">
        <v>172</v>
      </c>
      <c r="C77" s="122">
        <f>SUM(C76)</f>
        <v>0</v>
      </c>
      <c r="D77" s="122">
        <f aca="true" t="shared" si="22" ref="D77:N77">SUM(D76)</f>
        <v>0</v>
      </c>
      <c r="E77" s="122">
        <f t="shared" si="22"/>
        <v>0</v>
      </c>
      <c r="F77" s="122">
        <f t="shared" si="22"/>
        <v>0</v>
      </c>
      <c r="G77" s="122">
        <f t="shared" si="22"/>
        <v>28347884</v>
      </c>
      <c r="H77" s="122">
        <f t="shared" si="22"/>
        <v>0</v>
      </c>
      <c r="I77" s="122">
        <f t="shared" si="22"/>
        <v>0</v>
      </c>
      <c r="J77" s="122">
        <f t="shared" si="22"/>
        <v>0</v>
      </c>
      <c r="K77" s="122">
        <f t="shared" si="22"/>
        <v>0</v>
      </c>
      <c r="L77" s="122">
        <f t="shared" si="22"/>
        <v>0</v>
      </c>
      <c r="M77" s="122">
        <f t="shared" si="22"/>
        <v>0</v>
      </c>
      <c r="N77" s="122">
        <f t="shared" si="22"/>
        <v>0</v>
      </c>
      <c r="O77" s="9">
        <f>SUM(O76)</f>
        <v>28347884</v>
      </c>
      <c r="P77" s="109"/>
      <c r="Q77" s="100"/>
      <c r="R77" s="65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  <c r="IV77" s="123"/>
    </row>
    <row r="78" spans="1:256" ht="15">
      <c r="A78" s="127" t="s">
        <v>22</v>
      </c>
      <c r="B78" s="127"/>
      <c r="C78" s="122">
        <f>SUM(C75+C77)</f>
        <v>2499000</v>
      </c>
      <c r="D78" s="122">
        <f aca="true" t="shared" si="23" ref="D78:N78">SUM(D75+D77)</f>
        <v>7700966</v>
      </c>
      <c r="E78" s="122">
        <f t="shared" si="23"/>
        <v>3710499</v>
      </c>
      <c r="F78" s="122">
        <f t="shared" si="23"/>
        <v>2498998</v>
      </c>
      <c r="G78" s="122">
        <f t="shared" si="23"/>
        <v>47096884</v>
      </c>
      <c r="H78" s="122">
        <f t="shared" si="23"/>
        <v>2498997</v>
      </c>
      <c r="I78" s="122">
        <f t="shared" si="23"/>
        <v>2520000</v>
      </c>
      <c r="J78" s="122">
        <f t="shared" si="23"/>
        <v>2499004</v>
      </c>
      <c r="K78" s="122">
        <f t="shared" si="23"/>
        <v>3710503</v>
      </c>
      <c r="L78" s="122">
        <f t="shared" si="23"/>
        <v>2499000</v>
      </c>
      <c r="M78" s="122">
        <f t="shared" si="23"/>
        <v>2519992</v>
      </c>
      <c r="N78" s="122">
        <f t="shared" si="23"/>
        <v>4499000</v>
      </c>
      <c r="O78" s="9">
        <f>SUM(O77,O75)</f>
        <v>84252843</v>
      </c>
      <c r="P78" s="109"/>
      <c r="Q78" s="100"/>
      <c r="R78" s="65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2:17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5">
      <c r="A80" s="169">
        <v>2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32"/>
      <c r="Q80" s="12"/>
    </row>
    <row r="81" spans="2:17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2:17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2:17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</sheetData>
  <sheetProtection/>
  <mergeCells count="4">
    <mergeCell ref="A1:O1"/>
    <mergeCell ref="A2:O2"/>
    <mergeCell ref="A3:O3"/>
    <mergeCell ref="A80:O8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2019-06-04T12:11:19Z</cp:lastPrinted>
  <dcterms:created xsi:type="dcterms:W3CDTF">2019-05-07T08:41:52Z</dcterms:created>
  <dcterms:modified xsi:type="dcterms:W3CDTF">2019-06-04T12:12:49Z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