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Kiadások működési, felhalmozási" sheetId="1" r:id="rId1"/>
    <sheet name="Bevételek működési, felhalmozás" sheetId="2" r:id="rId2"/>
    <sheet name="Kiadások COFOG" sheetId="3" r:id="rId3"/>
    <sheet name="Bevételek COFOG" sheetId="4" r:id="rId4"/>
    <sheet name="Beruházások, felújítások" sheetId="5" r:id="rId5"/>
    <sheet name="Felhasználási ütemterv" sheetId="6" r:id="rId6"/>
  </sheets>
  <definedNames/>
  <calcPr fullCalcOnLoad="1"/>
</workbook>
</file>

<file path=xl/sharedStrings.xml><?xml version="1.0" encoding="utf-8"?>
<sst xmlns="http://schemas.openxmlformats.org/spreadsheetml/2006/main" count="564" uniqueCount="392">
  <si>
    <t>2. mell</t>
  </si>
  <si>
    <t>Főkvi. szám</t>
  </si>
  <si>
    <t>Megnevezés</t>
  </si>
  <si>
    <t>Önkorm. Igazgatás</t>
  </si>
  <si>
    <t>Zöldterület kezelés</t>
  </si>
  <si>
    <t>Községgazdálkodás</t>
  </si>
  <si>
    <t>Könyvtári szolgáltatás</t>
  </si>
  <si>
    <t>szoc. Étkeztetés</t>
  </si>
  <si>
    <t>Köztemető fenntartás</t>
  </si>
  <si>
    <t>Közvilágítás</t>
  </si>
  <si>
    <t>Önkorm. segély</t>
  </si>
  <si>
    <t>Bursa H. ösztöndíj</t>
  </si>
  <si>
    <t>Mindösszesen</t>
  </si>
  <si>
    <t>MT. Alá tartozó részmunkaidős munkavállaló személyi juttatása</t>
  </si>
  <si>
    <t>Béren kívüli juttatás (Erzsébet-utalvány)</t>
  </si>
  <si>
    <t>Foglalkoztatottak személyi juttatásai</t>
  </si>
  <si>
    <t>Választott tisztségviselők juttatásai</t>
  </si>
  <si>
    <t>Egyéb jogviszonyban nem saját dolgozónak fizetett juttatások</t>
  </si>
  <si>
    <t>Külső szemmélyi juttatások</t>
  </si>
  <si>
    <t>Személyi juttatások összesen</t>
  </si>
  <si>
    <t>Szociális hozzájárulási adó</t>
  </si>
  <si>
    <t>Egészségügyi hozzájárulás</t>
  </si>
  <si>
    <t>Munkáltatói szja</t>
  </si>
  <si>
    <t>Munkáltatói járulék</t>
  </si>
  <si>
    <t>Élelmiszer</t>
  </si>
  <si>
    <t>Hajtó- és kenőanyagok</t>
  </si>
  <si>
    <t xml:space="preserve">Egyéb üzemeltetési anyagok (tisztítószer, vegyszer, karbantartási és  egyéb anyag) </t>
  </si>
  <si>
    <t>Készletbeszerzés</t>
  </si>
  <si>
    <t>Internetdíj</t>
  </si>
  <si>
    <t>Egyéb kommunikációs szolgáltatás</t>
  </si>
  <si>
    <t>Kommunikációs szolgáltatások</t>
  </si>
  <si>
    <t>Villamosenergia szolg.</t>
  </si>
  <si>
    <t>Gázdíj</t>
  </si>
  <si>
    <t>Víz- és csatornadíj</t>
  </si>
  <si>
    <t>karbantartás, kisjavítási szolgáltatások</t>
  </si>
  <si>
    <t xml:space="preserve">Postaktg. (csekkes befizetések költsége) </t>
  </si>
  <si>
    <t>Biztosítási díjak</t>
  </si>
  <si>
    <t xml:space="preserve">Szállítás (hulladékszáll., lomtalanítás, erzsébet-utalványok ktg., </t>
  </si>
  <si>
    <t>Kéményseprés</t>
  </si>
  <si>
    <t>Más egyéb szolgáltatás (tárhelyi szolg. , tűz- és munkavédelem, rendezvény fellépői)</t>
  </si>
  <si>
    <t>Működési áfa</t>
  </si>
  <si>
    <t xml:space="preserve">Egyéb dologi jellegű kiadások (bankköltség, kerekítési különbözetek) </t>
  </si>
  <si>
    <t>Dologi kiadások</t>
  </si>
  <si>
    <t>Int.ellátottak pénzb.juttat.oktatásban résztvevők pénzb.juttat.</t>
  </si>
  <si>
    <t>Ellátottak pénzbeli juttatása</t>
  </si>
  <si>
    <t>Működési c. támogatás áh. Belülre önkormányzatoknak és kv.szerveknek</t>
  </si>
  <si>
    <t>Egyéb működési támogatás áh. Belülre társulásnak</t>
  </si>
  <si>
    <t>Tartalékok</t>
  </si>
  <si>
    <t>Egyéb működési célú kiadások</t>
  </si>
  <si>
    <t xml:space="preserve">Ingatlan beszerzés létesítés (buszváró) </t>
  </si>
  <si>
    <t>Beruházások áfa-ja</t>
  </si>
  <si>
    <t xml:space="preserve">Beruházások </t>
  </si>
  <si>
    <t xml:space="preserve">Ingatlanfelújítás </t>
  </si>
  <si>
    <t>Felújítások előzetesen felszámított áfa</t>
  </si>
  <si>
    <t xml:space="preserve">Felújítások </t>
  </si>
  <si>
    <t>Lakástámogatás</t>
  </si>
  <si>
    <t>Felhalmozási c. pe. Átadás áh. Kívülre</t>
  </si>
  <si>
    <t>Államháztartáson belüli megelőlegezések visszafizetése</t>
  </si>
  <si>
    <t>Finanszírozási kiadások</t>
  </si>
  <si>
    <t>Kiadások összesen</t>
  </si>
  <si>
    <t>3. mell</t>
  </si>
  <si>
    <t>Főkvi szám.</t>
  </si>
  <si>
    <t>Önkormányzati finanszírozás</t>
  </si>
  <si>
    <t>Szoc.étkezés</t>
  </si>
  <si>
    <t>Helyi önkormányzatok működésének általános támogatása</t>
  </si>
  <si>
    <t>Települési önkormányzatok szoc.és gyermekj. Támogatása</t>
  </si>
  <si>
    <t>Települési önkormányzatok kulturális feladatainak támogatása</t>
  </si>
  <si>
    <t>Működési célú támogatások államháztartáson belülről</t>
  </si>
  <si>
    <t>Építményadó</t>
  </si>
  <si>
    <t>Magánszemélyek kommunális adója</t>
  </si>
  <si>
    <t>Telekadó</t>
  </si>
  <si>
    <t>Iparűzési adó</t>
  </si>
  <si>
    <t>Gépjárműadó</t>
  </si>
  <si>
    <t>Közhatalmi bevételek</t>
  </si>
  <si>
    <t>Tárgyi eszközök bérbeadásából származó bevételek</t>
  </si>
  <si>
    <t>Ellátási díjak</t>
  </si>
  <si>
    <t>Kiszámlázott áfa</t>
  </si>
  <si>
    <t>Működési bevételek</t>
  </si>
  <si>
    <t>Előző évi kv. Maradvány igénybevétele</t>
  </si>
  <si>
    <t xml:space="preserve">Finanszírozási bevételek </t>
  </si>
  <si>
    <t>Bevételek összesen</t>
  </si>
  <si>
    <t>018030</t>
  </si>
  <si>
    <t>013320</t>
  </si>
  <si>
    <t>066010</t>
  </si>
  <si>
    <t>066020</t>
  </si>
  <si>
    <t>Önkorm.vagyon hasznosítása</t>
  </si>
  <si>
    <t>Önkormányzatok finanszírozása</t>
  </si>
  <si>
    <t>091131</t>
  </si>
  <si>
    <t>091111</t>
  </si>
  <si>
    <t>091141</t>
  </si>
  <si>
    <t>093411</t>
  </si>
  <si>
    <t>093431</t>
  </si>
  <si>
    <t>093441</t>
  </si>
  <si>
    <t>0935111</t>
  </si>
  <si>
    <t>0935411</t>
  </si>
  <si>
    <t>0940211</t>
  </si>
  <si>
    <t>094051</t>
  </si>
  <si>
    <t>094061</t>
  </si>
  <si>
    <t>0981311</t>
  </si>
  <si>
    <t>05110131</t>
  </si>
  <si>
    <t>05110711</t>
  </si>
  <si>
    <t>051211</t>
  </si>
  <si>
    <t>051221</t>
  </si>
  <si>
    <t>05211</t>
  </si>
  <si>
    <t>05241</t>
  </si>
  <si>
    <t>05271</t>
  </si>
  <si>
    <t>0531211</t>
  </si>
  <si>
    <t>0531231</t>
  </si>
  <si>
    <t>0531261</t>
  </si>
  <si>
    <t>0532111</t>
  </si>
  <si>
    <t>0532211</t>
  </si>
  <si>
    <t>0533111</t>
  </si>
  <si>
    <t>0533121</t>
  </si>
  <si>
    <t>0533131</t>
  </si>
  <si>
    <t>053321</t>
  </si>
  <si>
    <t>053341</t>
  </si>
  <si>
    <t>0533713</t>
  </si>
  <si>
    <t>0533721</t>
  </si>
  <si>
    <t>0533741</t>
  </si>
  <si>
    <t>0533761</t>
  </si>
  <si>
    <t>0533511</t>
  </si>
  <si>
    <t>053551</t>
  </si>
  <si>
    <t>054721</t>
  </si>
  <si>
    <t>05506071</t>
  </si>
  <si>
    <t>055121</t>
  </si>
  <si>
    <t>05621</t>
  </si>
  <si>
    <t>05671</t>
  </si>
  <si>
    <t>05711</t>
  </si>
  <si>
    <t>05741</t>
  </si>
  <si>
    <t>05871</t>
  </si>
  <si>
    <t>059141</t>
  </si>
  <si>
    <t>Helyi utak üzemeltetése</t>
  </si>
  <si>
    <t>Út, autopálya építés</t>
  </si>
  <si>
    <t>045120</t>
  </si>
  <si>
    <t>Lakáshoz jutast segítő támogatás</t>
  </si>
  <si>
    <t>061030</t>
  </si>
  <si>
    <t>064010</t>
  </si>
  <si>
    <t>Szennyvízcsatorna építése, fenntartása, üzemeltetése</t>
  </si>
  <si>
    <t>052080</t>
  </si>
  <si>
    <t xml:space="preserve">Vízellátással kapcs. Közmű építése, fenntartása, üzemeltetése </t>
  </si>
  <si>
    <t>063080</t>
  </si>
  <si>
    <t>0533791</t>
  </si>
  <si>
    <t>vásárolt élelmezés</t>
  </si>
  <si>
    <t>05506081</t>
  </si>
  <si>
    <t>082044</t>
  </si>
  <si>
    <t>082092</t>
  </si>
  <si>
    <t xml:space="preserve">Civil szervezetek működési tám. </t>
  </si>
  <si>
    <t>084031</t>
  </si>
  <si>
    <t>05512031</t>
  </si>
  <si>
    <t xml:space="preserve"> Működési támogatás áh.kívülre civil szervezetnek</t>
  </si>
  <si>
    <t>Falugondnoki szolgálat</t>
  </si>
  <si>
    <t>107055</t>
  </si>
  <si>
    <t>054851</t>
  </si>
  <si>
    <t>Települési támogatás</t>
  </si>
  <si>
    <t>9000020</t>
  </si>
  <si>
    <t>Funkcióra nem sorolható bevét.áh.kívülről</t>
  </si>
  <si>
    <t xml:space="preserve"> </t>
  </si>
  <si>
    <t>05512023</t>
  </si>
  <si>
    <t>Működési támogatás non-p gazd.szervezetnek</t>
  </si>
  <si>
    <t>Rovat megnevezése</t>
  </si>
  <si>
    <t>Rovat-szám</t>
  </si>
  <si>
    <t xml:space="preserve">állami (államigazgatási) feladatok </t>
  </si>
  <si>
    <t>Törvény szerinti illetmények, munkabérek</t>
  </si>
  <si>
    <t>K1101</t>
  </si>
  <si>
    <t>Béren kívüli juttatások</t>
  </si>
  <si>
    <t>K1107</t>
  </si>
  <si>
    <t xml:space="preserve">Foglalkoztatottak személyi juttatásai </t>
  </si>
  <si>
    <t>K11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</si>
  <si>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</si>
  <si>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</si>
  <si>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</si>
  <si>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</si>
  <si>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</si>
  <si>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</si>
  <si>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</si>
  <si>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</si>
  <si>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</si>
  <si>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</si>
  <si>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</si>
  <si>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</si>
  <si>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</si>
  <si>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</si>
  <si>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</si>
  <si>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</si>
  <si>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</si>
  <si>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</si>
  <si>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</si>
  <si>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</si>
  <si>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</si>
  <si>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</si>
  <si>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</si>
  <si>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</si>
  <si>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</si>
  <si>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>K335</t>
  </si>
  <si>
    <t>Egyéb szolgáltatások</t>
  </si>
  <si>
    <t>K337</t>
  </si>
  <si>
    <t>K355</t>
  </si>
  <si>
    <t xml:space="preserve">Dologi kiadások </t>
  </si>
  <si>
    <t>K3</t>
  </si>
  <si>
    <t xml:space="preserve">Ellátottak pénzbeli juttatásai </t>
  </si>
  <si>
    <t>K4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</si>
  <si>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</si>
  <si>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</si>
  <si>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</si>
  <si>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</si>
  <si>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</si>
  <si>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</si>
  <si>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</si>
  <si>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</si>
  <si>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</si>
  <si>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</si>
  <si>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</si>
  <si>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Beruházási célú előzetesen felszámított általános forgalmi adó</t>
  </si>
  <si>
    <t>K67</t>
  </si>
  <si>
    <t>K6</t>
  </si>
  <si>
    <t>Ingatlanok felújítása</t>
  </si>
  <si>
    <t>K71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</si>
  <si>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</si>
  <si>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</si>
  <si>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</si>
  <si>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</si>
  <si>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</si>
  <si>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K87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</si>
  <si>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</si>
  <si>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</si>
  <si>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</si>
  <si>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</si>
  <si>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</si>
  <si>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</si>
  <si>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</si>
  <si>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</si>
  <si>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</si>
  <si>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</si>
  <si>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</si>
  <si>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</si>
  <si>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</si>
  <si>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</si>
  <si>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</si>
  <si>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</si>
  <si>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</si>
  <si>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</si>
  <si>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</si>
  <si>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</si>
  <si>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</si>
  <si>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</si>
  <si>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</si>
  <si>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K914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</si>
  <si>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</si>
  <si>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</si>
  <si>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</si>
  <si>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</si>
  <si>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</si>
  <si>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</si>
  <si>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</si>
  <si>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</si>
  <si>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</si>
  <si>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</si>
  <si>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</si>
  <si>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</si>
  <si>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</si>
  <si>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</si>
  <si>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</si>
  <si>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</si>
  <si>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</si>
  <si>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</si>
  <si>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</si>
  <si>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</si>
  <si>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</si>
  <si>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Működési kiadások előzetesen felszámított általános forgalmia dója</t>
  </si>
  <si>
    <t>Egyéb dologi jellegű kiadások</t>
  </si>
  <si>
    <t>Települési támogatások</t>
  </si>
  <si>
    <t>K485</t>
  </si>
  <si>
    <t>Felújítások előzetesen felsz. Áfa</t>
  </si>
  <si>
    <t>Államháztartáson belüli mgelőlegezések visszafizetése</t>
  </si>
  <si>
    <t>Finanszírozási kiadás</t>
  </si>
  <si>
    <t>Rovat-
szám</t>
  </si>
  <si>
    <t>B111</t>
  </si>
  <si>
    <t>B1</t>
  </si>
  <si>
    <t xml:space="preserve">Vagyoni tipusú adók </t>
  </si>
  <si>
    <t>B34</t>
  </si>
  <si>
    <t xml:space="preserve">Értékesítési és forgalmi adók </t>
  </si>
  <si>
    <t>B351</t>
  </si>
  <si>
    <t>Gépjárműadók</t>
  </si>
  <si>
    <t>B354</t>
  </si>
  <si>
    <t xml:space="preserve">Közhatalmi bevételek </t>
  </si>
  <si>
    <t>B3</t>
  </si>
  <si>
    <t>Szolgáltatások ellenértéke</t>
  </si>
  <si>
    <t>B402</t>
  </si>
  <si>
    <t>B405</t>
  </si>
  <si>
    <t>Kiszámlázott általános forgalmi adó</t>
  </si>
  <si>
    <t>B406</t>
  </si>
  <si>
    <t xml:space="preserve">Működési bevételek </t>
  </si>
  <si>
    <t>B4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</si>
  <si>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</si>
  <si>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</si>
  <si>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</si>
  <si>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</si>
  <si>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</si>
  <si>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</si>
  <si>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Maradvány igénybevétele </t>
  </si>
  <si>
    <t>B813</t>
  </si>
  <si>
    <t>B8</t>
  </si>
  <si>
    <t>BEVÉTELEK ÖSSZESEN (B1-8)</t>
  </si>
  <si>
    <t>Összeg</t>
  </si>
  <si>
    <t>Szociális és gyermekjóléti támogatások</t>
  </si>
  <si>
    <t>B113</t>
  </si>
  <si>
    <t>Kulturális feladatok támogatása</t>
  </si>
  <si>
    <t>B114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</si>
  <si>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</si>
  <si>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</si>
  <si>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</si>
  <si>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</si>
  <si>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</si>
  <si>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</si>
  <si>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</si>
  <si>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</si>
  <si>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</si>
  <si>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</si>
  <si>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</si>
  <si>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</si>
  <si>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</si>
  <si>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K3123</t>
  </si>
  <si>
    <t xml:space="preserve">Egyéb üzemelétetési anyagok </t>
  </si>
  <si>
    <t>K3126</t>
  </si>
  <si>
    <t xml:space="preserve">Szolgáltatási kiadások </t>
  </si>
  <si>
    <t>K33</t>
  </si>
  <si>
    <t>Működési célú előzetesen felszámított általános forgalmi adó</t>
  </si>
  <si>
    <t>K351</t>
  </si>
  <si>
    <t>Egyéb dologi kiadások</t>
  </si>
  <si>
    <t xml:space="preserve">Különféle befizetések és egyéb dologi kiadások </t>
  </si>
  <si>
    <t>K35</t>
  </si>
  <si>
    <t>Egyéb nem intézményi ellátások</t>
  </si>
  <si>
    <t>K48</t>
  </si>
  <si>
    <t>Rovat
száma</t>
  </si>
  <si>
    <t>Települési önkormányzatok szociális és gyermekjóléti  feladatainak támogatása</t>
  </si>
  <si>
    <t xml:space="preserve">Önkormányzatok működési támogatásai </t>
  </si>
  <si>
    <t>B11</t>
  </si>
  <si>
    <t>Előző évi kv.maradvány igénybevétele</t>
  </si>
  <si>
    <t>Finanszírozási bevételek</t>
  </si>
  <si>
    <t>1. melléklet</t>
  </si>
  <si>
    <t>Völcsej Község Önkormányzatának 2018. évre tervezett bevételei</t>
  </si>
  <si>
    <t>018010</t>
  </si>
  <si>
    <t xml:space="preserve">pénzmaradvány (csak kp.) 12 843 250 </t>
  </si>
  <si>
    <t xml:space="preserve">Maradványnál: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</si>
  <si>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</si>
  <si>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05641</t>
  </si>
  <si>
    <t>Egyéb tárgyi eszköz beszerzés, létesítés</t>
  </si>
  <si>
    <t>Völcsej Község Önkormányzat 2018. évi tervezett kiadásai előirányzat csoport és kormányzati funkció megoszlásban</t>
  </si>
  <si>
    <t>053111</t>
  </si>
  <si>
    <t>Szakmai anyag</t>
  </si>
  <si>
    <t>Kulturális élet gondozása</t>
  </si>
  <si>
    <t>Működési támogatás központi kv. Szervnek</t>
  </si>
  <si>
    <t>Völcsej Község Önkormányzat  2018. évi költségvetésének mérlege</t>
  </si>
  <si>
    <t>K311</t>
  </si>
  <si>
    <t>Szakmai anyagok</t>
  </si>
  <si>
    <t>K64</t>
  </si>
  <si>
    <t>forint</t>
  </si>
  <si>
    <t>KÖLTSÉGVETÉSI SZERV</t>
  </si>
  <si>
    <t>MINDÖSSZESEN</t>
  </si>
  <si>
    <t xml:space="preserve">Ingatlanok beszerzése, létesítése </t>
  </si>
  <si>
    <t>Völcsej Község Önkormányzat  2018. évi költségvetése</t>
  </si>
  <si>
    <t>Soproni Vízmű Zrt. Saját rezsis beruházása szennyvíz-csatorna hálózat</t>
  </si>
  <si>
    <t>összeg</t>
  </si>
  <si>
    <t>Soproni Vízmű Zrt. Saját rezsis beruházás vízközmű hálózat</t>
  </si>
  <si>
    <t>Fő utca 21. fatároló és garász építés</t>
  </si>
  <si>
    <t>Soproni Vízmű Zrt. Saját rezsis beruházás szvcs. Hálózat egyéb gép</t>
  </si>
  <si>
    <t>Soproni Vízmű Zrt. Saját rezsis beruházás vízközmű hálózat egyéb gép</t>
  </si>
  <si>
    <t>Temetőkerítés északi oldal felújítása</t>
  </si>
  <si>
    <t>Temetőút felújítás, padka készítés</t>
  </si>
  <si>
    <t>Fő u. 50. melléképület tetőcsere</t>
  </si>
  <si>
    <t>Beruházások és felújítások (4.mell.)</t>
  </si>
  <si>
    <t xml:space="preserve"> Völcsej Község Önkormányzat 2018. évi költségvetése</t>
  </si>
  <si>
    <t>5.mell</t>
  </si>
  <si>
    <t>Bevételek kormányzati funkciónként</t>
  </si>
  <si>
    <t>Város-, községgazdálkodás</t>
  </si>
  <si>
    <t>09211</t>
  </si>
  <si>
    <t>Felhalmozási célú önkormányzati támogatás</t>
  </si>
  <si>
    <t>Felhalmozási támogatások áh.belülről</t>
  </si>
  <si>
    <t>Felhalmozási célú önkormányzati támogatások</t>
  </si>
  <si>
    <t>B2</t>
  </si>
  <si>
    <t>B211</t>
  </si>
  <si>
    <t>Felhalmozási célú támogatások áh. belülről</t>
  </si>
  <si>
    <t>Fő u. 223 hrsz járda felújítás</t>
  </si>
  <si>
    <t>Felhalmozási célú támogatás áh. Belülről</t>
  </si>
  <si>
    <t>Előirányzat felhasználási terv (Ft)</t>
  </si>
  <si>
    <t>Kiadások  (Ft)</t>
  </si>
  <si>
    <t>Bevételek (Ft)</t>
  </si>
  <si>
    <t xml:space="preserve">  </t>
  </si>
  <si>
    <t>Ipari porszívó beszerzése</t>
  </si>
  <si>
    <t xml:space="preserve">Szolgáltatási kiadások összesen </t>
  </si>
  <si>
    <t>Szolgáltatási kiadások</t>
  </si>
  <si>
    <t>Egyéb dologi kiadások összesen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</si>
</sst>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#&quot; &quot;?/2"/>
    <numFmt numFmtId="167" formatCode="[$-40E]yyyy/\ mmmm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52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7" fillId="33" borderId="10" xfId="0" applyFont="1" applyFill="1" applyBorder="1" applyAlignment="1">
      <alignment/>
    </xf>
    <xf numFmtId="0" fontId="57" fillId="34" borderId="0" xfId="0" applyFont="1" applyFill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52" fillId="35" borderId="10" xfId="0" applyFont="1" applyFill="1" applyBorder="1" applyAlignment="1">
      <alignment/>
    </xf>
    <xf numFmtId="3" fontId="52" fillId="35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57" fillId="33" borderId="1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3" fontId="0" fillId="0" borderId="0" xfId="0" applyNumberFormat="1" applyBorder="1" applyAlignment="1">
      <alignment/>
    </xf>
    <xf numFmtId="0" fontId="52" fillId="0" borderId="1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/>
    </xf>
    <xf numFmtId="49" fontId="52" fillId="35" borderId="10" xfId="0" applyNumberFormat="1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52" fillId="0" borderId="10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49" fontId="57" fillId="33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3" fontId="52" fillId="0" borderId="0" xfId="0" applyNumberFormat="1" applyFont="1" applyAlignment="1">
      <alignment vertical="center"/>
    </xf>
    <xf numFmtId="3" fontId="52" fillId="0" borderId="10" xfId="0" applyNumberFormat="1" applyFont="1" applyBorder="1" applyAlignment="1">
      <alignment/>
    </xf>
    <xf numFmtId="49" fontId="59" fillId="35" borderId="10" xfId="0" applyNumberFormat="1" applyFont="1" applyFill="1" applyBorder="1" applyAlignment="1">
      <alignment vertical="center"/>
    </xf>
    <xf numFmtId="0" fontId="59" fillId="35" borderId="10" xfId="0" applyFont="1" applyFill="1" applyBorder="1" applyAlignment="1">
      <alignment vertical="center"/>
    </xf>
    <xf numFmtId="3" fontId="59" fillId="35" borderId="10" xfId="0" applyNumberFormat="1" applyFont="1" applyFill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/>
    </xf>
    <xf numFmtId="3" fontId="52" fillId="0" borderId="10" xfId="0" applyNumberFormat="1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/>
    </xf>
    <xf numFmtId="3" fontId="59" fillId="0" borderId="0" xfId="0" applyNumberFormat="1" applyFont="1" applyAlignment="1">
      <alignment vertical="center"/>
    </xf>
    <xf numFmtId="0" fontId="6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61" fillId="0" borderId="10" xfId="0" applyFont="1" applyBorder="1" applyAlignment="1">
      <alignment/>
    </xf>
    <xf numFmtId="164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62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3" fillId="37" borderId="10" xfId="0" applyFont="1" applyFill="1" applyBorder="1" applyAlignment="1">
      <alignment horizontal="left" vertical="center"/>
    </xf>
    <xf numFmtId="0" fontId="3" fillId="37" borderId="10" xfId="0" applyFont="1" applyFill="1" applyBorder="1" applyAlignment="1">
      <alignment horizontal="left" vertical="center" wrapText="1"/>
    </xf>
    <xf numFmtId="3" fontId="61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0" fontId="6" fillId="0" borderId="10" xfId="0" applyFont="1" applyBorder="1" applyAlignment="1">
      <alignment horizontal="center" wrapText="1"/>
    </xf>
    <xf numFmtId="0" fontId="1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/>
    </xf>
    <xf numFmtId="3" fontId="61" fillId="0" borderId="10" xfId="0" applyNumberFormat="1" applyFont="1" applyBorder="1" applyAlignment="1">
      <alignment/>
    </xf>
    <xf numFmtId="3" fontId="6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67" fontId="15" fillId="0" borderId="10" xfId="0" applyNumberFormat="1" applyFont="1" applyBorder="1" applyAlignment="1">
      <alignment horizontal="center"/>
    </xf>
    <xf numFmtId="167" fontId="16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3" fontId="2" fillId="0" borderId="0" xfId="0" applyNumberFormat="1" applyFont="1" applyAlignment="1">
      <alignment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0" fontId="18" fillId="34" borderId="10" xfId="0" applyFont="1" applyFill="1" applyBorder="1" applyAlignment="1">
      <alignment/>
    </xf>
    <xf numFmtId="164" fontId="18" fillId="34" borderId="10" xfId="0" applyNumberFormat="1" applyFont="1" applyFill="1" applyBorder="1" applyAlignment="1">
      <alignment vertical="center"/>
    </xf>
    <xf numFmtId="3" fontId="18" fillId="34" borderId="10" xfId="0" applyNumberFormat="1" applyFont="1" applyFill="1" applyBorder="1" applyAlignment="1">
      <alignment/>
    </xf>
    <xf numFmtId="0" fontId="63" fillId="34" borderId="0" xfId="0" applyFont="1" applyFill="1" applyAlignment="1">
      <alignment/>
    </xf>
    <xf numFmtId="165" fontId="2" fillId="0" borderId="10" xfId="0" applyNumberFormat="1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center"/>
    </xf>
    <xf numFmtId="164" fontId="7" fillId="34" borderId="10" xfId="0" applyNumberFormat="1" applyFont="1" applyFill="1" applyBorder="1" applyAlignment="1">
      <alignment vertical="center"/>
    </xf>
    <xf numFmtId="3" fontId="7" fillId="34" borderId="10" xfId="0" applyNumberFormat="1" applyFont="1" applyFill="1" applyBorder="1" applyAlignment="1">
      <alignment/>
    </xf>
    <xf numFmtId="3" fontId="7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62" fillId="34" borderId="0" xfId="0" applyFont="1" applyFill="1" applyAlignment="1">
      <alignment/>
    </xf>
    <xf numFmtId="0" fontId="17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61" fillId="34" borderId="0" xfId="0" applyFont="1" applyFill="1" applyAlignment="1">
      <alignment/>
    </xf>
    <xf numFmtId="0" fontId="17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61" fillId="0" borderId="0" xfId="0" applyFont="1" applyAlignment="1">
      <alignment horizontal="center"/>
    </xf>
    <xf numFmtId="49" fontId="52" fillId="34" borderId="10" xfId="0" applyNumberFormat="1" applyFont="1" applyFill="1" applyBorder="1" applyAlignment="1">
      <alignment/>
    </xf>
    <xf numFmtId="0" fontId="52" fillId="34" borderId="10" xfId="0" applyFont="1" applyFill="1" applyBorder="1" applyAlignment="1">
      <alignment/>
    </xf>
    <xf numFmtId="3" fontId="52" fillId="34" borderId="10" xfId="0" applyNumberFormat="1" applyFont="1" applyFill="1" applyBorder="1" applyAlignment="1">
      <alignment/>
    </xf>
    <xf numFmtId="3" fontId="52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49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4" borderId="10" xfId="0" applyFill="1" applyBorder="1" applyAlignment="1">
      <alignment/>
    </xf>
    <xf numFmtId="3" fontId="52" fillId="33" borderId="10" xfId="0" applyNumberFormat="1" applyFont="1" applyFill="1" applyBorder="1" applyAlignment="1">
      <alignment/>
    </xf>
    <xf numFmtId="49" fontId="52" fillId="33" borderId="10" xfId="0" applyNumberFormat="1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52" fillId="34" borderId="0" xfId="0" applyFont="1" applyFill="1" applyAlignment="1">
      <alignment/>
    </xf>
    <xf numFmtId="49" fontId="52" fillId="33" borderId="10" xfId="0" applyNumberFormat="1" applyFont="1" applyFill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3" fontId="52" fillId="33" borderId="10" xfId="0" applyNumberFormat="1" applyFont="1" applyFill="1" applyBorder="1" applyAlignment="1">
      <alignment vertical="center"/>
    </xf>
    <xf numFmtId="0" fontId="65" fillId="0" borderId="0" xfId="0" applyFont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34" borderId="10" xfId="0" applyFont="1" applyFill="1" applyBorder="1" applyAlignment="1">
      <alignment/>
    </xf>
    <xf numFmtId="3" fontId="11" fillId="34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/>
    </xf>
    <xf numFmtId="164" fontId="3" fillId="34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3" fontId="61" fillId="0" borderId="0" xfId="0" applyNumberFormat="1" applyFont="1" applyAlignment="1">
      <alignment horizontal="center" wrapText="1"/>
    </xf>
    <xf numFmtId="3" fontId="62" fillId="34" borderId="10" xfId="0" applyNumberFormat="1" applyFont="1" applyFill="1" applyBorder="1" applyAlignment="1">
      <alignment/>
    </xf>
    <xf numFmtId="0" fontId="61" fillId="34" borderId="10" xfId="0" applyFont="1" applyFill="1" applyBorder="1" applyAlignment="1">
      <alignment/>
    </xf>
    <xf numFmtId="3" fontId="61" fillId="0" borderId="0" xfId="0" applyNumberFormat="1" applyFont="1" applyAlignment="1">
      <alignment horizontal="right"/>
    </xf>
    <xf numFmtId="3" fontId="18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63" fillId="0" borderId="0" xfId="0" applyFont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center" wrapText="1"/>
    </xf>
    <xf numFmtId="0" fontId="52" fillId="33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3" fontId="61" fillId="34" borderId="0" xfId="0" applyNumberFormat="1" applyFont="1" applyFill="1" applyAlignment="1">
      <alignment/>
    </xf>
    <xf numFmtId="0" fontId="3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61" fillId="0" borderId="0" xfId="0" applyFont="1" applyAlignment="1">
      <alignment horizontal="center"/>
    </xf>
    <xf numFmtId="3" fontId="61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52" fillId="0" borderId="10" xfId="0" applyFont="1" applyBorder="1" applyAlignment="1">
      <alignment vertical="center"/>
    </xf>
    <xf numFmtId="0" fontId="52" fillId="0" borderId="13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3" fontId="52" fillId="0" borderId="15" xfId="0" applyNumberFormat="1" applyFont="1" applyBorder="1" applyAlignment="1">
      <alignment horizontal="center"/>
    </xf>
    <xf numFmtId="0" fontId="6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2" fontId="61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58.421875" style="55" customWidth="1"/>
    <col min="2" max="2" width="9.00390625" style="55" customWidth="1"/>
    <col min="3" max="3" width="16.421875" style="90" customWidth="1"/>
    <col min="4" max="4" width="11.140625" style="55" hidden="1" customWidth="1"/>
    <col min="5" max="5" width="10.140625" style="55" bestFit="1" customWidth="1"/>
    <col min="6" max="16384" width="9.140625" style="55" customWidth="1"/>
  </cols>
  <sheetData>
    <row r="1" spans="1:4" ht="15.75">
      <c r="A1" s="198" t="s">
        <v>352</v>
      </c>
      <c r="B1" s="199"/>
      <c r="C1" s="199"/>
      <c r="D1" s="199"/>
    </row>
    <row r="2" spans="1:4" ht="15.75">
      <c r="A2" s="198" t="s">
        <v>385</v>
      </c>
      <c r="B2" s="199"/>
      <c r="C2" s="199"/>
      <c r="D2" s="199"/>
    </row>
    <row r="3" spans="1:3" ht="19.5">
      <c r="A3" s="56"/>
      <c r="C3" s="90" t="s">
        <v>339</v>
      </c>
    </row>
    <row r="4" spans="1:4" ht="51">
      <c r="A4" s="57" t="s">
        <v>159</v>
      </c>
      <c r="B4" s="58" t="s">
        <v>160</v>
      </c>
      <c r="C4" s="91" t="s">
        <v>303</v>
      </c>
      <c r="D4" s="59" t="s">
        <v>161</v>
      </c>
    </row>
    <row r="5" spans="1:4" ht="15">
      <c r="A5" s="60" t="s">
        <v>162</v>
      </c>
      <c r="B5" s="61" t="s">
        <v>163</v>
      </c>
      <c r="C5" s="92">
        <v>2964000</v>
      </c>
      <c r="D5" s="62"/>
    </row>
    <row r="6" spans="1:4" ht="15">
      <c r="A6" s="65" t="s">
        <v>164</v>
      </c>
      <c r="B6" s="64" t="s">
        <v>165</v>
      </c>
      <c r="C6" s="92">
        <v>249000</v>
      </c>
      <c r="D6" s="62"/>
    </row>
    <row r="7" spans="1:4" ht="15">
      <c r="A7" s="67" t="s">
        <v>166</v>
      </c>
      <c r="B7" s="68" t="s">
        <v>167</v>
      </c>
      <c r="C7" s="93">
        <f>SUM(C5:C6)</f>
        <v>3213000</v>
      </c>
      <c r="D7" s="69"/>
    </row>
    <row r="8" spans="1:4" ht="15">
      <c r="A8" s="66" t="s">
        <v>16</v>
      </c>
      <c r="B8" s="64" t="s">
        <v>168</v>
      </c>
      <c r="C8" s="92">
        <v>1892132</v>
      </c>
      <c r="D8" s="62"/>
    </row>
    <row r="9" spans="1:4" ht="25.5">
      <c r="A9" s="66" t="s">
        <v>169</v>
      </c>
      <c r="B9" s="64" t="s">
        <v>170</v>
      </c>
      <c r="C9" s="92">
        <v>180000</v>
      </c>
      <c r="D9" s="62"/>
    </row>
    <row r="10" spans="1:4" ht="15">
      <c r="A10" s="71" t="s">
        <v>171</v>
      </c>
      <c r="B10" s="68" t="s">
        <v>172</v>
      </c>
      <c r="C10" s="93">
        <f>SUM(C8:C9)</f>
        <v>2072132</v>
      </c>
      <c r="D10" s="69"/>
    </row>
    <row r="11" spans="1:5" ht="15">
      <c r="A11" s="73" t="s">
        <v>173</v>
      </c>
      <c r="B11" s="74" t="s">
        <v>174</v>
      </c>
      <c r="C11" s="93">
        <f>SUM(C10,C7)</f>
        <v>5285132</v>
      </c>
      <c r="D11" s="69"/>
      <c r="E11" s="72"/>
    </row>
    <row r="12" spans="1:4" ht="28.5">
      <c r="A12" s="75" t="s">
        <v>175</v>
      </c>
      <c r="B12" s="74" t="s">
        <v>176</v>
      </c>
      <c r="C12" s="93">
        <v>1120719</v>
      </c>
      <c r="D12" s="69"/>
    </row>
    <row r="13" spans="1:4" s="171" customFormat="1" ht="12.75">
      <c r="A13" s="66" t="s">
        <v>354</v>
      </c>
      <c r="B13" s="64" t="s">
        <v>353</v>
      </c>
      <c r="C13" s="172">
        <v>120000</v>
      </c>
      <c r="D13" s="173"/>
    </row>
    <row r="14" spans="1:4" ht="15">
      <c r="A14" s="66" t="s">
        <v>177</v>
      </c>
      <c r="B14" s="64" t="s">
        <v>178</v>
      </c>
      <c r="C14" s="92">
        <v>1015000</v>
      </c>
      <c r="D14" s="62"/>
    </row>
    <row r="15" spans="1:4" ht="15">
      <c r="A15" s="71" t="s">
        <v>179</v>
      </c>
      <c r="B15" s="68" t="s">
        <v>180</v>
      </c>
      <c r="C15" s="93">
        <f>SUM(C13:C14)</f>
        <v>1135000</v>
      </c>
      <c r="D15" s="69"/>
    </row>
    <row r="16" spans="1:4" ht="15">
      <c r="A16" s="66" t="s">
        <v>181</v>
      </c>
      <c r="B16" s="64" t="s">
        <v>182</v>
      </c>
      <c r="C16" s="92">
        <v>51860</v>
      </c>
      <c r="D16" s="62"/>
    </row>
    <row r="17" spans="1:4" ht="15">
      <c r="A17" s="66" t="s">
        <v>183</v>
      </c>
      <c r="B17" s="64" t="s">
        <v>184</v>
      </c>
      <c r="C17" s="92">
        <v>210000</v>
      </c>
      <c r="D17" s="62"/>
    </row>
    <row r="18" spans="1:4" ht="15">
      <c r="A18" s="71" t="s">
        <v>185</v>
      </c>
      <c r="B18" s="68" t="s">
        <v>186</v>
      </c>
      <c r="C18" s="93">
        <f>SUM(C16:C17)</f>
        <v>261860</v>
      </c>
      <c r="D18" s="62"/>
    </row>
    <row r="19" spans="1:4" ht="15">
      <c r="A19" s="66" t="s">
        <v>187</v>
      </c>
      <c r="B19" s="64" t="s">
        <v>188</v>
      </c>
      <c r="C19" s="92">
        <v>2665000</v>
      </c>
      <c r="D19" s="62"/>
    </row>
    <row r="20" spans="1:4" ht="15">
      <c r="A20" s="66" t="s">
        <v>189</v>
      </c>
      <c r="B20" s="64" t="s">
        <v>190</v>
      </c>
      <c r="C20" s="92">
        <v>1468350</v>
      </c>
      <c r="D20" s="62"/>
    </row>
    <row r="21" spans="1:4" ht="15">
      <c r="A21" s="66" t="s">
        <v>191</v>
      </c>
      <c r="B21" s="64" t="s">
        <v>192</v>
      </c>
      <c r="C21" s="92">
        <v>1613700</v>
      </c>
      <c r="D21" s="62"/>
    </row>
    <row r="22" spans="1:4" ht="15">
      <c r="A22" s="66" t="s">
        <v>194</v>
      </c>
      <c r="B22" s="64" t="s">
        <v>195</v>
      </c>
      <c r="C22" s="92">
        <v>1549467</v>
      </c>
      <c r="D22" s="62"/>
    </row>
    <row r="23" spans="1:4" s="72" customFormat="1" ht="14.25">
      <c r="A23" s="71" t="s">
        <v>390</v>
      </c>
      <c r="B23" s="68" t="s">
        <v>325</v>
      </c>
      <c r="C23" s="93">
        <f>SUM(C19:C22)</f>
        <v>7296517</v>
      </c>
      <c r="D23" s="69"/>
    </row>
    <row r="24" spans="1:4" ht="15">
      <c r="A24" s="66" t="s">
        <v>268</v>
      </c>
      <c r="B24" s="64" t="s">
        <v>193</v>
      </c>
      <c r="C24" s="92">
        <v>2779405</v>
      </c>
      <c r="D24" s="62"/>
    </row>
    <row r="25" spans="1:4" ht="15">
      <c r="A25" s="66" t="s">
        <v>269</v>
      </c>
      <c r="B25" s="64" t="s">
        <v>196</v>
      </c>
      <c r="C25" s="92">
        <v>1320000</v>
      </c>
      <c r="D25" s="62"/>
    </row>
    <row r="26" spans="1:4" s="72" customFormat="1" ht="14.25">
      <c r="A26" s="71" t="s">
        <v>391</v>
      </c>
      <c r="B26" s="68" t="s">
        <v>330</v>
      </c>
      <c r="C26" s="93">
        <f>SUM(C24:C25)</f>
        <v>4099405</v>
      </c>
      <c r="D26" s="69"/>
    </row>
    <row r="27" spans="1:4" ht="15">
      <c r="A27" s="75" t="s">
        <v>197</v>
      </c>
      <c r="B27" s="74" t="s">
        <v>198</v>
      </c>
      <c r="C27" s="93">
        <f>SUM(C15+C18+C23+C26)</f>
        <v>12792782</v>
      </c>
      <c r="D27" s="62"/>
    </row>
    <row r="28" spans="1:4" ht="15">
      <c r="A28" s="78" t="s">
        <v>270</v>
      </c>
      <c r="B28" s="64" t="s">
        <v>271</v>
      </c>
      <c r="C28" s="92">
        <v>2131347</v>
      </c>
      <c r="D28" s="62"/>
    </row>
    <row r="29" spans="1:4" ht="15">
      <c r="A29" s="79" t="s">
        <v>199</v>
      </c>
      <c r="B29" s="74" t="s">
        <v>200</v>
      </c>
      <c r="C29" s="93">
        <f>SUM(C28)</f>
        <v>2131347</v>
      </c>
      <c r="D29" s="62"/>
    </row>
    <row r="30" spans="1:4" ht="15">
      <c r="A30" s="80" t="s">
        <v>201</v>
      </c>
      <c r="B30" s="64" t="s">
        <v>202</v>
      </c>
      <c r="C30" s="92">
        <v>593663</v>
      </c>
      <c r="D30" s="62"/>
    </row>
    <row r="31" spans="1:4" ht="15">
      <c r="A31" s="80" t="s">
        <v>203</v>
      </c>
      <c r="B31" s="64" t="s">
        <v>204</v>
      </c>
      <c r="C31" s="92">
        <v>990888</v>
      </c>
      <c r="D31" s="62"/>
    </row>
    <row r="32" spans="1:4" ht="15">
      <c r="A32" s="81" t="s">
        <v>205</v>
      </c>
      <c r="B32" s="64" t="s">
        <v>206</v>
      </c>
      <c r="C32" s="92">
        <v>22147078</v>
      </c>
      <c r="D32" s="62"/>
    </row>
    <row r="33" spans="1:4" ht="15">
      <c r="A33" s="79" t="s">
        <v>207</v>
      </c>
      <c r="B33" s="74" t="s">
        <v>208</v>
      </c>
      <c r="C33" s="93">
        <f>SUM(C30:C32)</f>
        <v>23731629</v>
      </c>
      <c r="D33" s="62"/>
    </row>
    <row r="34" spans="1:5" s="143" customFormat="1" ht="15.75">
      <c r="A34" s="174" t="s">
        <v>209</v>
      </c>
      <c r="B34" s="134"/>
      <c r="C34" s="175">
        <f>SUM(C11+C12+C27+C29+C33)</f>
        <v>45061609</v>
      </c>
      <c r="D34" s="176">
        <f>SUM(D11+D12+D27+D29+D33)</f>
        <v>0</v>
      </c>
      <c r="E34" s="197"/>
    </row>
    <row r="35" spans="1:4" ht="15">
      <c r="A35" s="82" t="s">
        <v>210</v>
      </c>
      <c r="B35" s="64" t="s">
        <v>211</v>
      </c>
      <c r="C35" s="92">
        <v>3300000</v>
      </c>
      <c r="D35" s="62"/>
    </row>
    <row r="36" spans="1:4" ht="15">
      <c r="A36" s="82" t="s">
        <v>346</v>
      </c>
      <c r="B36" s="64" t="s">
        <v>355</v>
      </c>
      <c r="C36" s="92">
        <v>2800000</v>
      </c>
      <c r="D36" s="62"/>
    </row>
    <row r="37" spans="1:4" ht="15">
      <c r="A37" s="76" t="s">
        <v>212</v>
      </c>
      <c r="B37" s="64" t="s">
        <v>213</v>
      </c>
      <c r="C37" s="92">
        <v>1647000</v>
      </c>
      <c r="D37" s="62"/>
    </row>
    <row r="38" spans="1:4" ht="15">
      <c r="A38" s="83" t="s">
        <v>51</v>
      </c>
      <c r="B38" s="74" t="s">
        <v>214</v>
      </c>
      <c r="C38" s="93">
        <f>SUM(C35:C37)</f>
        <v>7747000</v>
      </c>
      <c r="D38" s="62"/>
    </row>
    <row r="39" spans="1:4" ht="15">
      <c r="A39" s="78" t="s">
        <v>215</v>
      </c>
      <c r="B39" s="64" t="s">
        <v>216</v>
      </c>
      <c r="C39" s="92">
        <v>11596036</v>
      </c>
      <c r="D39" s="62"/>
    </row>
    <row r="40" spans="1:4" ht="15">
      <c r="A40" s="78" t="s">
        <v>272</v>
      </c>
      <c r="B40" s="64" t="s">
        <v>220</v>
      </c>
      <c r="C40" s="92">
        <v>3130930</v>
      </c>
      <c r="D40" s="62"/>
    </row>
    <row r="41" spans="1:4" ht="15" hidden="1">
      <c r="A41" s="78" t="s">
        <v>217</v>
      </c>
      <c r="B41" s="64" t="s">
        <v>218</v>
      </c>
      <c r="C41" s="92"/>
      <c r="D41" s="62"/>
    </row>
    <row r="42" spans="1:4" ht="15" hidden="1">
      <c r="A42" s="78" t="s">
        <v>219</v>
      </c>
      <c r="B42" s="64" t="s">
        <v>220</v>
      </c>
      <c r="C42" s="92"/>
      <c r="D42" s="62"/>
    </row>
    <row r="43" spans="1:4" ht="15">
      <c r="A43" s="79" t="s">
        <v>54</v>
      </c>
      <c r="B43" s="74" t="s">
        <v>221</v>
      </c>
      <c r="C43" s="93">
        <f>SUM(C39:C42)</f>
        <v>14726966</v>
      </c>
      <c r="D43" s="69"/>
    </row>
    <row r="44" spans="1:4" s="72" customFormat="1" ht="14.25">
      <c r="A44" s="84" t="s">
        <v>55</v>
      </c>
      <c r="B44" s="68" t="s">
        <v>222</v>
      </c>
      <c r="C44" s="93">
        <v>560000</v>
      </c>
      <c r="D44" s="69"/>
    </row>
    <row r="45" spans="1:4" ht="15" hidden="1">
      <c r="A45" s="79" t="s">
        <v>223</v>
      </c>
      <c r="B45" s="74" t="s">
        <v>224</v>
      </c>
      <c r="C45" s="93"/>
      <c r="D45" s="69"/>
    </row>
    <row r="46" spans="1:4" s="143" customFormat="1" ht="15.75">
      <c r="A46" s="174" t="s">
        <v>225</v>
      </c>
      <c r="B46" s="134"/>
      <c r="C46" s="175">
        <f>SUM(C38+C43+C44)</f>
        <v>23033966</v>
      </c>
      <c r="D46" s="176"/>
    </row>
    <row r="47" spans="1:4" s="143" customFormat="1" ht="15.75">
      <c r="A47" s="102" t="s">
        <v>226</v>
      </c>
      <c r="B47" s="177" t="s">
        <v>227</v>
      </c>
      <c r="C47" s="135">
        <f>SUM(C34+C46)</f>
        <v>68095575</v>
      </c>
      <c r="D47" s="147">
        <f>SUM(D34+D46)</f>
        <v>0</v>
      </c>
    </row>
    <row r="48" spans="1:4" ht="15">
      <c r="A48" s="78" t="s">
        <v>273</v>
      </c>
      <c r="B48" s="66" t="s">
        <v>246</v>
      </c>
      <c r="C48" s="94">
        <v>851268</v>
      </c>
      <c r="D48" s="78"/>
    </row>
    <row r="49" spans="1:4" ht="15" hidden="1">
      <c r="A49" s="78" t="s">
        <v>228</v>
      </c>
      <c r="B49" s="66" t="s">
        <v>229</v>
      </c>
      <c r="C49" s="94"/>
      <c r="D49" s="78"/>
    </row>
    <row r="50" spans="1:4" ht="15" hidden="1">
      <c r="A50" s="78" t="s">
        <v>230</v>
      </c>
      <c r="B50" s="66" t="s">
        <v>231</v>
      </c>
      <c r="C50" s="94"/>
      <c r="D50" s="78"/>
    </row>
    <row r="51" spans="1:4" ht="15" hidden="1">
      <c r="A51" s="84" t="s">
        <v>232</v>
      </c>
      <c r="B51" s="71" t="s">
        <v>233</v>
      </c>
      <c r="C51" s="95"/>
      <c r="D51" s="84"/>
    </row>
    <row r="52" spans="1:4" ht="15" hidden="1">
      <c r="A52" s="85" t="s">
        <v>234</v>
      </c>
      <c r="B52" s="66" t="s">
        <v>235</v>
      </c>
      <c r="C52" s="96"/>
      <c r="D52" s="85"/>
    </row>
    <row r="53" spans="1:4" ht="15" hidden="1">
      <c r="A53" s="85" t="s">
        <v>236</v>
      </c>
      <c r="B53" s="66" t="s">
        <v>237</v>
      </c>
      <c r="C53" s="96"/>
      <c r="D53" s="85"/>
    </row>
    <row r="54" spans="1:4" ht="15" hidden="1">
      <c r="A54" s="78" t="s">
        <v>238</v>
      </c>
      <c r="B54" s="66" t="s">
        <v>239</v>
      </c>
      <c r="C54" s="97"/>
      <c r="D54" s="78"/>
    </row>
    <row r="55" spans="1:4" ht="15" hidden="1">
      <c r="A55" s="78" t="s">
        <v>240</v>
      </c>
      <c r="B55" s="66" t="s">
        <v>241</v>
      </c>
      <c r="C55" s="97"/>
      <c r="D55" s="78"/>
    </row>
    <row r="56" spans="1:4" ht="15" hidden="1">
      <c r="A56" s="86" t="s">
        <v>242</v>
      </c>
      <c r="B56" s="71" t="s">
        <v>243</v>
      </c>
      <c r="C56" s="98"/>
      <c r="D56" s="86"/>
    </row>
    <row r="57" spans="1:4" ht="15" hidden="1">
      <c r="A57" s="85" t="s">
        <v>244</v>
      </c>
      <c r="B57" s="66" t="s">
        <v>245</v>
      </c>
      <c r="C57" s="96"/>
      <c r="D57" s="85"/>
    </row>
    <row r="58" spans="1:4" ht="15" hidden="1">
      <c r="A58" s="85" t="s">
        <v>57</v>
      </c>
      <c r="B58" s="66" t="s">
        <v>246</v>
      </c>
      <c r="C58" s="96"/>
      <c r="D58" s="85"/>
    </row>
    <row r="59" spans="1:4" ht="15">
      <c r="A59" s="86" t="s">
        <v>274</v>
      </c>
      <c r="B59" s="71" t="s">
        <v>266</v>
      </c>
      <c r="C59" s="98">
        <f>SUM(C48:C58)</f>
        <v>851268</v>
      </c>
      <c r="D59" s="85"/>
    </row>
    <row r="60" spans="1:4" ht="15" hidden="1">
      <c r="A60" s="85" t="s">
        <v>247</v>
      </c>
      <c r="B60" s="66" t="s">
        <v>248</v>
      </c>
      <c r="C60" s="96"/>
      <c r="D60" s="85"/>
    </row>
    <row r="61" spans="1:4" ht="15" hidden="1">
      <c r="A61" s="85" t="s">
        <v>249</v>
      </c>
      <c r="B61" s="66" t="s">
        <v>250</v>
      </c>
      <c r="C61" s="96"/>
      <c r="D61" s="85"/>
    </row>
    <row r="62" spans="1:4" ht="15" hidden="1">
      <c r="A62" s="87" t="s">
        <v>251</v>
      </c>
      <c r="B62" s="75" t="s">
        <v>252</v>
      </c>
      <c r="C62" s="98"/>
      <c r="D62" s="86"/>
    </row>
    <row r="63" spans="1:4" ht="15" hidden="1">
      <c r="A63" s="85" t="s">
        <v>253</v>
      </c>
      <c r="B63" s="66" t="s">
        <v>254</v>
      </c>
      <c r="C63" s="96"/>
      <c r="D63" s="85"/>
    </row>
    <row r="64" spans="1:4" ht="15" hidden="1">
      <c r="A64" s="78" t="s">
        <v>255</v>
      </c>
      <c r="B64" s="66" t="s">
        <v>256</v>
      </c>
      <c r="C64" s="97"/>
      <c r="D64" s="78"/>
    </row>
    <row r="65" spans="1:4" ht="15" hidden="1">
      <c r="A65" s="85" t="s">
        <v>257</v>
      </c>
      <c r="B65" s="66" t="s">
        <v>258</v>
      </c>
      <c r="C65" s="96"/>
      <c r="D65" s="85"/>
    </row>
    <row r="66" spans="1:4" ht="15" hidden="1">
      <c r="A66" s="85" t="s">
        <v>259</v>
      </c>
      <c r="B66" s="66" t="s">
        <v>260</v>
      </c>
      <c r="C66" s="96"/>
      <c r="D66" s="85"/>
    </row>
    <row r="67" spans="1:4" ht="15" hidden="1">
      <c r="A67" s="87" t="s">
        <v>261</v>
      </c>
      <c r="B67" s="75" t="s">
        <v>262</v>
      </c>
      <c r="C67" s="98"/>
      <c r="D67" s="86"/>
    </row>
    <row r="68" spans="1:4" ht="23.25" customHeight="1" hidden="1">
      <c r="A68" s="78" t="s">
        <v>263</v>
      </c>
      <c r="B68" s="66" t="s">
        <v>264</v>
      </c>
      <c r="C68" s="97"/>
      <c r="D68" s="78"/>
    </row>
    <row r="69" spans="1:4" ht="15.75" hidden="1">
      <c r="A69" s="88" t="s">
        <v>265</v>
      </c>
      <c r="B69" s="89" t="s">
        <v>266</v>
      </c>
      <c r="C69" s="98"/>
      <c r="D69" s="86">
        <f>SUM(D51+D56+D59+D62+D67)</f>
        <v>0</v>
      </c>
    </row>
    <row r="70" spans="1:4" s="143" customFormat="1" ht="15.75">
      <c r="A70" s="103" t="s">
        <v>267</v>
      </c>
      <c r="B70" s="106"/>
      <c r="C70" s="135">
        <f>SUM(C47+C59)</f>
        <v>68946843</v>
      </c>
      <c r="D70" s="147">
        <f>SUM(D47+D69)</f>
        <v>0</v>
      </c>
    </row>
  </sheetData>
  <sheetProtection/>
  <mergeCells count="2">
    <mergeCell ref="A1:D1"/>
    <mergeCell ref="A2:D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51.7109375" style="55" customWidth="1"/>
    <col min="2" max="2" width="10.7109375" style="55" customWidth="1"/>
    <col min="3" max="3" width="18.7109375" style="90" customWidth="1"/>
    <col min="4" max="4" width="11.28125" style="55" hidden="1" customWidth="1"/>
    <col min="5" max="16384" width="9.140625" style="55" customWidth="1"/>
  </cols>
  <sheetData>
    <row r="1" spans="1:4" ht="15">
      <c r="A1" s="200"/>
      <c r="B1" s="200"/>
      <c r="C1" s="200"/>
      <c r="D1" s="200"/>
    </row>
    <row r="2" spans="1:4" ht="15.75">
      <c r="A2" s="198" t="s">
        <v>352</v>
      </c>
      <c r="B2" s="199"/>
      <c r="C2" s="199"/>
      <c r="D2" s="199"/>
    </row>
    <row r="3" spans="1:4" ht="15.75" customHeight="1">
      <c r="A3" s="198" t="s">
        <v>386</v>
      </c>
      <c r="B3" s="199"/>
      <c r="C3" s="199"/>
      <c r="D3" s="199"/>
    </row>
    <row r="4" spans="1:4" ht="15.75" customHeight="1">
      <c r="A4" s="149"/>
      <c r="B4" s="150"/>
      <c r="C4" s="150"/>
      <c r="D4" s="150"/>
    </row>
    <row r="5" spans="1:4" ht="15.75" customHeight="1">
      <c r="A5" s="149"/>
      <c r="B5" s="150"/>
      <c r="C5" s="150"/>
      <c r="D5" s="150"/>
    </row>
    <row r="6" spans="1:4" ht="15.75" customHeight="1">
      <c r="A6" s="149"/>
      <c r="B6" s="150"/>
      <c r="C6" s="150"/>
      <c r="D6" s="150"/>
    </row>
    <row r="7" spans="1:4" ht="32.25" customHeight="1">
      <c r="A7" s="57" t="s">
        <v>159</v>
      </c>
      <c r="B7" s="58" t="s">
        <v>275</v>
      </c>
      <c r="C7" s="91" t="s">
        <v>303</v>
      </c>
      <c r="D7" s="100"/>
    </row>
    <row r="8" spans="1:4" ht="15">
      <c r="A8" s="65" t="s">
        <v>64</v>
      </c>
      <c r="B8" s="76" t="s">
        <v>276</v>
      </c>
      <c r="C8" s="107">
        <v>13518462</v>
      </c>
      <c r="D8" s="63"/>
    </row>
    <row r="9" spans="1:4" ht="15">
      <c r="A9" s="65" t="s">
        <v>304</v>
      </c>
      <c r="B9" s="76" t="s">
        <v>305</v>
      </c>
      <c r="C9" s="107">
        <v>5963240</v>
      </c>
      <c r="D9" s="63"/>
    </row>
    <row r="10" spans="1:4" ht="15">
      <c r="A10" s="65" t="s">
        <v>306</v>
      </c>
      <c r="B10" s="76" t="s">
        <v>307</v>
      </c>
      <c r="C10" s="107">
        <v>1800000</v>
      </c>
      <c r="D10" s="63"/>
    </row>
    <row r="11" spans="1:4" ht="28.5" customHeight="1">
      <c r="A11" s="75" t="s">
        <v>67</v>
      </c>
      <c r="B11" s="83" t="s">
        <v>277</v>
      </c>
      <c r="C11" s="108">
        <f>SUM(C8:C10)</f>
        <v>21281702</v>
      </c>
      <c r="D11" s="63"/>
    </row>
    <row r="12" spans="1:4" ht="15">
      <c r="A12" s="66" t="s">
        <v>278</v>
      </c>
      <c r="B12" s="76" t="s">
        <v>279</v>
      </c>
      <c r="C12" s="107">
        <v>1423000</v>
      </c>
      <c r="D12" s="63"/>
    </row>
    <row r="13" spans="1:4" ht="15">
      <c r="A13" s="66" t="s">
        <v>280</v>
      </c>
      <c r="B13" s="76" t="s">
        <v>281</v>
      </c>
      <c r="C13" s="107">
        <v>3250000</v>
      </c>
      <c r="D13" s="63"/>
    </row>
    <row r="14" spans="1:4" ht="15">
      <c r="A14" s="66" t="s">
        <v>282</v>
      </c>
      <c r="B14" s="76" t="s">
        <v>283</v>
      </c>
      <c r="C14" s="107">
        <v>1000000</v>
      </c>
      <c r="D14" s="63"/>
    </row>
    <row r="15" spans="1:4" ht="15">
      <c r="A15" s="75" t="s">
        <v>284</v>
      </c>
      <c r="B15" s="83" t="s">
        <v>285</v>
      </c>
      <c r="C15" s="108">
        <f>SUM(C12:C14)</f>
        <v>5673000</v>
      </c>
      <c r="D15" s="70"/>
    </row>
    <row r="16" spans="1:4" ht="15">
      <c r="A16" s="78" t="s">
        <v>286</v>
      </c>
      <c r="B16" s="76" t="s">
        <v>287</v>
      </c>
      <c r="C16" s="107">
        <v>5500000</v>
      </c>
      <c r="D16" s="63"/>
    </row>
    <row r="17" spans="1:7" ht="15">
      <c r="A17" s="78" t="s">
        <v>75</v>
      </c>
      <c r="B17" s="76" t="s">
        <v>288</v>
      </c>
      <c r="C17" s="107">
        <v>1014291</v>
      </c>
      <c r="D17" s="63"/>
      <c r="G17" s="151"/>
    </row>
    <row r="18" spans="1:4" ht="15">
      <c r="A18" s="78" t="s">
        <v>289</v>
      </c>
      <c r="B18" s="76" t="s">
        <v>290</v>
      </c>
      <c r="C18" s="107">
        <v>1928000</v>
      </c>
      <c r="D18" s="63"/>
    </row>
    <row r="19" spans="1:4" ht="15">
      <c r="A19" s="79" t="s">
        <v>291</v>
      </c>
      <c r="B19" s="83" t="s">
        <v>292</v>
      </c>
      <c r="C19" s="108">
        <f>SUM(C16:C18)</f>
        <v>8442291</v>
      </c>
      <c r="D19" s="70"/>
    </row>
    <row r="20" spans="1:4" ht="15.75">
      <c r="A20" s="101" t="s">
        <v>293</v>
      </c>
      <c r="B20" s="102" t="s">
        <v>294</v>
      </c>
      <c r="C20" s="108">
        <f>SUM(C19,C15,C11)</f>
        <v>35396993</v>
      </c>
      <c r="D20" s="70"/>
    </row>
    <row r="21" spans="1:4" ht="15">
      <c r="A21" s="120" t="s">
        <v>378</v>
      </c>
      <c r="B21" s="123" t="s">
        <v>380</v>
      </c>
      <c r="C21" s="159">
        <v>5201966</v>
      </c>
      <c r="D21" s="70"/>
    </row>
    <row r="22" spans="1:4" ht="15">
      <c r="A22" s="75" t="s">
        <v>381</v>
      </c>
      <c r="B22" s="83" t="s">
        <v>379</v>
      </c>
      <c r="C22" s="154">
        <v>5201966</v>
      </c>
      <c r="D22" s="70"/>
    </row>
    <row r="23" spans="1:4" ht="15.75">
      <c r="A23" s="103" t="s">
        <v>295</v>
      </c>
      <c r="B23" s="102"/>
      <c r="C23" s="108">
        <v>17832000</v>
      </c>
      <c r="D23" s="70"/>
    </row>
    <row r="24" spans="1:4" ht="15.75">
      <c r="A24" s="103" t="s">
        <v>296</v>
      </c>
      <c r="B24" s="102"/>
      <c r="C24" s="108">
        <v>-17832000</v>
      </c>
      <c r="D24" s="70"/>
    </row>
    <row r="25" spans="1:4" ht="25.5">
      <c r="A25" s="66" t="s">
        <v>297</v>
      </c>
      <c r="B25" s="66" t="s">
        <v>298</v>
      </c>
      <c r="C25" s="107">
        <v>28347884</v>
      </c>
      <c r="D25" s="63"/>
    </row>
    <row r="26" spans="1:4" ht="15">
      <c r="A26" s="71" t="s">
        <v>299</v>
      </c>
      <c r="B26" s="71" t="s">
        <v>300</v>
      </c>
      <c r="C26" s="108">
        <f>SUM(C25)</f>
        <v>28347884</v>
      </c>
      <c r="D26" s="70"/>
    </row>
    <row r="27" spans="1:4" ht="15.75">
      <c r="A27" s="104" t="s">
        <v>79</v>
      </c>
      <c r="B27" s="105" t="s">
        <v>301</v>
      </c>
      <c r="C27" s="108">
        <f>SUM(C26)</f>
        <v>28347884</v>
      </c>
      <c r="D27" s="70"/>
    </row>
    <row r="28" spans="1:4" ht="15.75">
      <c r="A28" s="103" t="s">
        <v>302</v>
      </c>
      <c r="B28" s="106"/>
      <c r="C28" s="108">
        <f>SUM(C20+C22+C27)</f>
        <v>68946843</v>
      </c>
      <c r="D28" s="70"/>
    </row>
    <row r="30" spans="1:3" ht="15">
      <c r="A30" s="200">
        <v>2</v>
      </c>
      <c r="B30" s="200"/>
      <c r="C30" s="201"/>
    </row>
  </sheetData>
  <sheetProtection/>
  <mergeCells count="4">
    <mergeCell ref="A1:D1"/>
    <mergeCell ref="A2:D2"/>
    <mergeCell ref="A3:D3"/>
    <mergeCell ref="A30:C3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zoomScale="90" zoomScaleNormal="90" zoomScalePageLayoutView="0" workbookViewId="0" topLeftCell="B1">
      <selection activeCell="V54" sqref="V54"/>
    </sheetView>
  </sheetViews>
  <sheetFormatPr defaultColWidth="9.140625" defaultRowHeight="15"/>
  <cols>
    <col min="2" max="2" width="65.140625" style="0" customWidth="1"/>
    <col min="3" max="3" width="12.00390625" style="0" customWidth="1"/>
    <col min="4" max="4" width="9.7109375" style="1" bestFit="1" customWidth="1"/>
    <col min="5" max="5" width="14.7109375" style="17" bestFit="1" customWidth="1"/>
    <col min="6" max="6" width="11.8515625" style="17" bestFit="1" customWidth="1"/>
    <col min="7" max="7" width="11.28125" style="17" bestFit="1" customWidth="1"/>
    <col min="8" max="8" width="13.28125" style="17" bestFit="1" customWidth="1"/>
    <col min="9" max="9" width="12.7109375" style="17" bestFit="1" customWidth="1"/>
    <col min="10" max="10" width="15.421875" style="17" bestFit="1" customWidth="1"/>
    <col min="11" max="11" width="10.57421875" style="17" bestFit="1" customWidth="1"/>
    <col min="12" max="12" width="9.8515625" style="0" bestFit="1" customWidth="1"/>
    <col min="13" max="13" width="16.421875" style="0" bestFit="1" customWidth="1"/>
    <col min="14" max="14" width="10.421875" style="0" bestFit="1" customWidth="1"/>
    <col min="15" max="15" width="10.00390625" style="17" customWidth="1"/>
    <col min="16" max="16" width="10.28125" style="17" bestFit="1" customWidth="1"/>
    <col min="17" max="17" width="8.00390625" style="17" hidden="1" customWidth="1"/>
    <col min="18" max="18" width="12.421875" style="0" bestFit="1" customWidth="1"/>
    <col min="19" max="19" width="12.421875" style="17" customWidth="1"/>
    <col min="20" max="20" width="10.421875" style="0" bestFit="1" customWidth="1"/>
    <col min="21" max="21" width="14.00390625" style="0" bestFit="1" customWidth="1"/>
    <col min="22" max="23" width="11.00390625" style="0" bestFit="1" customWidth="1"/>
    <col min="24" max="24" width="9.8515625" style="0" bestFit="1" customWidth="1"/>
  </cols>
  <sheetData>
    <row r="1" spans="1:23" ht="18.75">
      <c r="A1" s="202" t="s">
        <v>347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"/>
      <c r="W1" s="2"/>
    </row>
    <row r="5" spans="1:23" ht="15">
      <c r="A5" s="3"/>
      <c r="B5" s="3"/>
      <c r="C5" s="1"/>
      <c r="L5" s="1"/>
      <c r="M5" s="1"/>
      <c r="N5" s="1"/>
      <c r="R5" s="1"/>
      <c r="T5" s="1"/>
      <c r="U5" s="1" t="s">
        <v>0</v>
      </c>
      <c r="V5" s="1"/>
      <c r="W5" s="1"/>
    </row>
    <row r="6" spans="1:23" ht="72.75" customHeight="1">
      <c r="A6" s="203" t="s">
        <v>1</v>
      </c>
      <c r="B6" s="204" t="s">
        <v>2</v>
      </c>
      <c r="C6" s="33" t="s">
        <v>3</v>
      </c>
      <c r="D6" s="33" t="s">
        <v>8</v>
      </c>
      <c r="E6" s="33" t="s">
        <v>86</v>
      </c>
      <c r="F6" s="33" t="s">
        <v>131</v>
      </c>
      <c r="G6" s="33" t="s">
        <v>132</v>
      </c>
      <c r="H6" s="33" t="s">
        <v>137</v>
      </c>
      <c r="I6" s="33" t="s">
        <v>134</v>
      </c>
      <c r="J6" s="33" t="s">
        <v>139</v>
      </c>
      <c r="K6" s="33" t="s">
        <v>9</v>
      </c>
      <c r="L6" s="33" t="s">
        <v>4</v>
      </c>
      <c r="M6" s="33" t="s">
        <v>5</v>
      </c>
      <c r="N6" s="33" t="s">
        <v>6</v>
      </c>
      <c r="O6" s="34" t="s">
        <v>350</v>
      </c>
      <c r="P6" s="34" t="s">
        <v>146</v>
      </c>
      <c r="Q6" s="35" t="s">
        <v>11</v>
      </c>
      <c r="R6" s="33" t="s">
        <v>7</v>
      </c>
      <c r="S6" s="33" t="s">
        <v>150</v>
      </c>
      <c r="T6" s="35" t="s">
        <v>10</v>
      </c>
      <c r="U6" s="36" t="s">
        <v>12</v>
      </c>
      <c r="V6" s="4"/>
      <c r="W6" s="4"/>
    </row>
    <row r="7" spans="1:23" ht="15">
      <c r="A7" s="203"/>
      <c r="B7" s="205"/>
      <c r="C7" s="40">
        <v>11130</v>
      </c>
      <c r="D7" s="40" t="s">
        <v>82</v>
      </c>
      <c r="E7" s="40" t="s">
        <v>341</v>
      </c>
      <c r="F7" s="40" t="s">
        <v>133</v>
      </c>
      <c r="G7" s="40" t="s">
        <v>133</v>
      </c>
      <c r="H7" s="40" t="s">
        <v>138</v>
      </c>
      <c r="I7" s="40" t="s">
        <v>135</v>
      </c>
      <c r="J7" s="40" t="s">
        <v>140</v>
      </c>
      <c r="K7" s="40" t="s">
        <v>136</v>
      </c>
      <c r="L7" s="40" t="s">
        <v>83</v>
      </c>
      <c r="M7" s="40" t="s">
        <v>84</v>
      </c>
      <c r="N7" s="40" t="s">
        <v>144</v>
      </c>
      <c r="O7" s="41" t="s">
        <v>145</v>
      </c>
      <c r="P7" s="41" t="s">
        <v>147</v>
      </c>
      <c r="Q7" s="42">
        <v>94260</v>
      </c>
      <c r="R7" s="40">
        <v>107051</v>
      </c>
      <c r="S7" s="40" t="s">
        <v>151</v>
      </c>
      <c r="T7" s="42">
        <v>107060</v>
      </c>
      <c r="U7" s="32"/>
      <c r="V7" s="4"/>
      <c r="W7" s="4"/>
    </row>
    <row r="8" spans="1:23" ht="15">
      <c r="A8" s="37" t="s">
        <v>99</v>
      </c>
      <c r="B8" s="5" t="s">
        <v>13</v>
      </c>
      <c r="C8" s="6"/>
      <c r="D8" s="6"/>
      <c r="E8" s="20"/>
      <c r="F8" s="20"/>
      <c r="G8" s="20"/>
      <c r="H8" s="20"/>
      <c r="I8" s="20"/>
      <c r="J8" s="20"/>
      <c r="K8" s="6"/>
      <c r="L8" s="6"/>
      <c r="M8" s="6">
        <v>828000</v>
      </c>
      <c r="N8" s="6"/>
      <c r="O8" s="7"/>
      <c r="P8" s="21"/>
      <c r="Q8" s="6"/>
      <c r="R8" s="6"/>
      <c r="S8" s="20">
        <v>2136000</v>
      </c>
      <c r="T8" s="6"/>
      <c r="U8" s="46">
        <f>SUM(C8:T8)</f>
        <v>2964000</v>
      </c>
      <c r="V8" s="1"/>
      <c r="W8" s="1"/>
    </row>
    <row r="9" spans="1:23" ht="15">
      <c r="A9" s="37" t="s">
        <v>100</v>
      </c>
      <c r="B9" s="5" t="s">
        <v>14</v>
      </c>
      <c r="C9" s="6"/>
      <c r="D9" s="6"/>
      <c r="E9" s="20"/>
      <c r="F9" s="20"/>
      <c r="G9" s="20"/>
      <c r="H9" s="20"/>
      <c r="I9" s="20"/>
      <c r="J9" s="20"/>
      <c r="K9" s="6"/>
      <c r="L9" s="6"/>
      <c r="M9" s="6">
        <v>100000</v>
      </c>
      <c r="N9" s="6"/>
      <c r="O9" s="7"/>
      <c r="P9" s="21"/>
      <c r="Q9" s="6"/>
      <c r="R9" s="6"/>
      <c r="S9" s="20">
        <v>149000</v>
      </c>
      <c r="T9" s="6"/>
      <c r="U9" s="46">
        <f aca="true" t="shared" si="0" ref="U9:U61">SUM(C9:T9)</f>
        <v>249000</v>
      </c>
      <c r="V9" s="1"/>
      <c r="W9" s="1"/>
    </row>
    <row r="10" spans="1:23" s="156" customFormat="1" ht="15">
      <c r="A10" s="165"/>
      <c r="B10" s="166" t="s">
        <v>15</v>
      </c>
      <c r="C10" s="164">
        <f aca="true" t="shared" si="1" ref="C10:T10">SUM(C8:C9)</f>
        <v>0</v>
      </c>
      <c r="D10" s="164">
        <f t="shared" si="1"/>
        <v>0</v>
      </c>
      <c r="E10" s="164">
        <f t="shared" si="1"/>
        <v>0</v>
      </c>
      <c r="F10" s="164">
        <f t="shared" si="1"/>
        <v>0</v>
      </c>
      <c r="G10" s="164">
        <f t="shared" si="1"/>
        <v>0</v>
      </c>
      <c r="H10" s="164">
        <f t="shared" si="1"/>
        <v>0</v>
      </c>
      <c r="I10" s="164">
        <f t="shared" si="1"/>
        <v>0</v>
      </c>
      <c r="J10" s="164">
        <f t="shared" si="1"/>
        <v>0</v>
      </c>
      <c r="K10" s="164">
        <f t="shared" si="1"/>
        <v>0</v>
      </c>
      <c r="L10" s="164">
        <f t="shared" si="1"/>
        <v>0</v>
      </c>
      <c r="M10" s="164">
        <f t="shared" si="1"/>
        <v>928000</v>
      </c>
      <c r="N10" s="164">
        <f t="shared" si="1"/>
        <v>0</v>
      </c>
      <c r="O10" s="164">
        <f t="shared" si="1"/>
        <v>0</v>
      </c>
      <c r="P10" s="164">
        <f t="shared" si="1"/>
        <v>0</v>
      </c>
      <c r="Q10" s="164">
        <f t="shared" si="1"/>
        <v>0</v>
      </c>
      <c r="R10" s="164">
        <f t="shared" si="1"/>
        <v>0</v>
      </c>
      <c r="S10" s="164">
        <f t="shared" si="1"/>
        <v>2285000</v>
      </c>
      <c r="T10" s="164">
        <f t="shared" si="1"/>
        <v>0</v>
      </c>
      <c r="U10" s="164">
        <f t="shared" si="0"/>
        <v>3213000</v>
      </c>
      <c r="V10" s="155"/>
      <c r="W10" s="167"/>
    </row>
    <row r="11" spans="1:23" ht="15">
      <c r="A11" s="37" t="s">
        <v>101</v>
      </c>
      <c r="B11" s="5" t="s">
        <v>16</v>
      </c>
      <c r="C11" s="6">
        <v>1892132</v>
      </c>
      <c r="D11" s="6"/>
      <c r="E11" s="20"/>
      <c r="F11" s="20"/>
      <c r="G11" s="20"/>
      <c r="H11" s="20"/>
      <c r="I11" s="20"/>
      <c r="J11" s="20"/>
      <c r="K11" s="6"/>
      <c r="L11" s="6"/>
      <c r="M11" s="6"/>
      <c r="N11" s="6"/>
      <c r="O11" s="7"/>
      <c r="P11" s="21"/>
      <c r="Q11" s="6"/>
      <c r="R11" s="6"/>
      <c r="S11" s="20"/>
      <c r="T11" s="6"/>
      <c r="U11" s="46">
        <f t="shared" si="0"/>
        <v>1892132</v>
      </c>
      <c r="V11" s="1"/>
      <c r="W11" s="1"/>
    </row>
    <row r="12" spans="1:23" ht="15">
      <c r="A12" s="37" t="s">
        <v>102</v>
      </c>
      <c r="B12" s="5" t="s">
        <v>17</v>
      </c>
      <c r="C12" s="6"/>
      <c r="D12" s="6"/>
      <c r="E12" s="20"/>
      <c r="F12" s="20"/>
      <c r="G12" s="20"/>
      <c r="H12" s="20"/>
      <c r="I12" s="20"/>
      <c r="J12" s="20"/>
      <c r="K12" s="6"/>
      <c r="L12" s="6"/>
      <c r="M12" s="6"/>
      <c r="N12" s="6">
        <v>180000</v>
      </c>
      <c r="O12" s="7"/>
      <c r="P12" s="21"/>
      <c r="Q12" s="6"/>
      <c r="R12" s="6"/>
      <c r="S12" s="20"/>
      <c r="T12" s="6"/>
      <c r="U12" s="46">
        <f t="shared" si="0"/>
        <v>180000</v>
      </c>
      <c r="V12" s="1"/>
      <c r="W12" s="1"/>
    </row>
    <row r="13" spans="1:23" s="156" customFormat="1" ht="15">
      <c r="A13" s="152"/>
      <c r="B13" s="153" t="s">
        <v>18</v>
      </c>
      <c r="C13" s="154">
        <f>SUM(C11:C12)</f>
        <v>1892132</v>
      </c>
      <c r="D13" s="154">
        <f aca="true" t="shared" si="2" ref="D13:T13">SUM(D11:D12)</f>
        <v>0</v>
      </c>
      <c r="E13" s="154">
        <f t="shared" si="2"/>
        <v>0</v>
      </c>
      <c r="F13" s="154">
        <f t="shared" si="2"/>
        <v>0</v>
      </c>
      <c r="G13" s="154">
        <f t="shared" si="2"/>
        <v>0</v>
      </c>
      <c r="H13" s="154">
        <f t="shared" si="2"/>
        <v>0</v>
      </c>
      <c r="I13" s="154">
        <f t="shared" si="2"/>
        <v>0</v>
      </c>
      <c r="J13" s="154">
        <f t="shared" si="2"/>
        <v>0</v>
      </c>
      <c r="K13" s="154">
        <f t="shared" si="2"/>
        <v>0</v>
      </c>
      <c r="L13" s="154">
        <f t="shared" si="2"/>
        <v>0</v>
      </c>
      <c r="M13" s="154">
        <f t="shared" si="2"/>
        <v>0</v>
      </c>
      <c r="N13" s="154">
        <f t="shared" si="2"/>
        <v>180000</v>
      </c>
      <c r="O13" s="154">
        <f t="shared" si="2"/>
        <v>0</v>
      </c>
      <c r="P13" s="154">
        <f t="shared" si="2"/>
        <v>0</v>
      </c>
      <c r="Q13" s="154">
        <f t="shared" si="2"/>
        <v>0</v>
      </c>
      <c r="R13" s="154">
        <f t="shared" si="2"/>
        <v>0</v>
      </c>
      <c r="S13" s="154">
        <f t="shared" si="2"/>
        <v>0</v>
      </c>
      <c r="T13" s="154">
        <f t="shared" si="2"/>
        <v>0</v>
      </c>
      <c r="U13" s="154">
        <f t="shared" si="0"/>
        <v>2072132</v>
      </c>
      <c r="V13" s="155"/>
      <c r="W13" s="155"/>
    </row>
    <row r="14" spans="1:23" ht="15">
      <c r="A14" s="43"/>
      <c r="B14" s="15" t="s">
        <v>19</v>
      </c>
      <c r="C14" s="28">
        <f>SUM(C10+C13)</f>
        <v>1892132</v>
      </c>
      <c r="D14" s="28">
        <f aca="true" t="shared" si="3" ref="D14:T14">SUM(D10+D13)</f>
        <v>0</v>
      </c>
      <c r="E14" s="28">
        <f t="shared" si="3"/>
        <v>0</v>
      </c>
      <c r="F14" s="28">
        <f t="shared" si="3"/>
        <v>0</v>
      </c>
      <c r="G14" s="28">
        <f t="shared" si="3"/>
        <v>0</v>
      </c>
      <c r="H14" s="28">
        <f t="shared" si="3"/>
        <v>0</v>
      </c>
      <c r="I14" s="28">
        <f t="shared" si="3"/>
        <v>0</v>
      </c>
      <c r="J14" s="28">
        <f t="shared" si="3"/>
        <v>0</v>
      </c>
      <c r="K14" s="28">
        <f t="shared" si="3"/>
        <v>0</v>
      </c>
      <c r="L14" s="28">
        <f t="shared" si="3"/>
        <v>0</v>
      </c>
      <c r="M14" s="28">
        <f t="shared" si="3"/>
        <v>928000</v>
      </c>
      <c r="N14" s="28">
        <f t="shared" si="3"/>
        <v>180000</v>
      </c>
      <c r="O14" s="28">
        <f t="shared" si="3"/>
        <v>0</v>
      </c>
      <c r="P14" s="28">
        <f t="shared" si="3"/>
        <v>0</v>
      </c>
      <c r="Q14" s="28">
        <f t="shared" si="3"/>
        <v>0</v>
      </c>
      <c r="R14" s="28">
        <f t="shared" si="3"/>
        <v>0</v>
      </c>
      <c r="S14" s="28">
        <f t="shared" si="3"/>
        <v>2285000</v>
      </c>
      <c r="T14" s="28">
        <f t="shared" si="3"/>
        <v>0</v>
      </c>
      <c r="U14" s="164">
        <f t="shared" si="0"/>
        <v>5285132</v>
      </c>
      <c r="V14" s="16"/>
      <c r="W14" s="16"/>
    </row>
    <row r="15" spans="1:22" ht="15">
      <c r="A15" s="37" t="s">
        <v>103</v>
      </c>
      <c r="B15" s="5" t="s">
        <v>20</v>
      </c>
      <c r="C15" s="6">
        <v>406809</v>
      </c>
      <c r="D15" s="6"/>
      <c r="E15" s="20"/>
      <c r="F15" s="20"/>
      <c r="G15" s="20"/>
      <c r="H15" s="20"/>
      <c r="I15" s="20"/>
      <c r="J15" s="20"/>
      <c r="K15" s="6"/>
      <c r="L15" s="6"/>
      <c r="M15" s="6">
        <v>163185</v>
      </c>
      <c r="N15" s="6">
        <v>35475</v>
      </c>
      <c r="O15" s="7"/>
      <c r="P15" s="21"/>
      <c r="Q15" s="6"/>
      <c r="R15" s="6"/>
      <c r="S15" s="20">
        <v>501450</v>
      </c>
      <c r="T15" s="6"/>
      <c r="U15" s="46">
        <f t="shared" si="0"/>
        <v>1106919</v>
      </c>
      <c r="V15" s="1"/>
    </row>
    <row r="16" spans="1:22" ht="15">
      <c r="A16" s="37" t="s">
        <v>104</v>
      </c>
      <c r="B16" s="5" t="s">
        <v>21</v>
      </c>
      <c r="C16" s="6">
        <v>7800</v>
      </c>
      <c r="D16" s="6"/>
      <c r="E16" s="20"/>
      <c r="F16" s="20"/>
      <c r="G16" s="20"/>
      <c r="H16" s="20"/>
      <c r="I16" s="20"/>
      <c r="J16" s="20"/>
      <c r="K16" s="6"/>
      <c r="L16" s="6"/>
      <c r="M16" s="6"/>
      <c r="N16" s="6"/>
      <c r="O16" s="7"/>
      <c r="P16" s="21"/>
      <c r="Q16" s="6"/>
      <c r="R16" s="6"/>
      <c r="S16" s="20"/>
      <c r="T16" s="6"/>
      <c r="U16" s="46">
        <f t="shared" si="0"/>
        <v>7800</v>
      </c>
      <c r="V16" s="1"/>
    </row>
    <row r="17" spans="1:22" ht="15">
      <c r="A17" s="37" t="s">
        <v>105</v>
      </c>
      <c r="B17" s="5" t="s">
        <v>22</v>
      </c>
      <c r="C17" s="6">
        <v>6000</v>
      </c>
      <c r="D17" s="6"/>
      <c r="E17" s="20"/>
      <c r="F17" s="20"/>
      <c r="G17" s="20"/>
      <c r="H17" s="20"/>
      <c r="I17" s="20"/>
      <c r="J17" s="20"/>
      <c r="K17" s="6"/>
      <c r="L17" s="6"/>
      <c r="M17" s="6"/>
      <c r="N17" s="6"/>
      <c r="O17" s="7"/>
      <c r="P17" s="21"/>
      <c r="Q17" s="6"/>
      <c r="R17" s="6"/>
      <c r="S17" s="20"/>
      <c r="T17" s="6"/>
      <c r="U17" s="46">
        <f t="shared" si="0"/>
        <v>6000</v>
      </c>
      <c r="V17" s="1"/>
    </row>
    <row r="18" spans="1:22" ht="15">
      <c r="A18" s="165"/>
      <c r="B18" s="166" t="s">
        <v>23</v>
      </c>
      <c r="C18" s="164">
        <f>SUM(C15:C17)</f>
        <v>420609</v>
      </c>
      <c r="D18" s="164">
        <f aca="true" t="shared" si="4" ref="D18:T18">SUM(D15:D17)</f>
        <v>0</v>
      </c>
      <c r="E18" s="164">
        <f t="shared" si="4"/>
        <v>0</v>
      </c>
      <c r="F18" s="164">
        <f t="shared" si="4"/>
        <v>0</v>
      </c>
      <c r="G18" s="164">
        <f t="shared" si="4"/>
        <v>0</v>
      </c>
      <c r="H18" s="164">
        <f t="shared" si="4"/>
        <v>0</v>
      </c>
      <c r="I18" s="164">
        <f t="shared" si="4"/>
        <v>0</v>
      </c>
      <c r="J18" s="164">
        <f t="shared" si="4"/>
        <v>0</v>
      </c>
      <c r="K18" s="164">
        <f t="shared" si="4"/>
        <v>0</v>
      </c>
      <c r="L18" s="164">
        <f t="shared" si="4"/>
        <v>0</v>
      </c>
      <c r="M18" s="164">
        <f t="shared" si="4"/>
        <v>163185</v>
      </c>
      <c r="N18" s="164">
        <f t="shared" si="4"/>
        <v>35475</v>
      </c>
      <c r="O18" s="164">
        <f t="shared" si="4"/>
        <v>0</v>
      </c>
      <c r="P18" s="164">
        <f t="shared" si="4"/>
        <v>0</v>
      </c>
      <c r="Q18" s="164">
        <f t="shared" si="4"/>
        <v>0</v>
      </c>
      <c r="R18" s="164">
        <f t="shared" si="4"/>
        <v>0</v>
      </c>
      <c r="S18" s="164">
        <f t="shared" si="4"/>
        <v>501450</v>
      </c>
      <c r="T18" s="164">
        <f t="shared" si="4"/>
        <v>0</v>
      </c>
      <c r="U18" s="164">
        <f t="shared" si="0"/>
        <v>1120719</v>
      </c>
      <c r="V18" s="8"/>
    </row>
    <row r="19" spans="1:22" s="162" customFormat="1" ht="15">
      <c r="A19" s="157" t="s">
        <v>348</v>
      </c>
      <c r="B19" s="163" t="s">
        <v>349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>
        <v>120000</v>
      </c>
      <c r="N19" s="159"/>
      <c r="O19" s="160"/>
      <c r="P19" s="160"/>
      <c r="Q19" s="159"/>
      <c r="R19" s="159"/>
      <c r="S19" s="159"/>
      <c r="T19" s="159"/>
      <c r="U19" s="46">
        <f t="shared" si="0"/>
        <v>120000</v>
      </c>
      <c r="V19" s="161"/>
    </row>
    <row r="20" spans="1:22" ht="15">
      <c r="A20" s="37" t="s">
        <v>106</v>
      </c>
      <c r="B20" s="5" t="s">
        <v>24</v>
      </c>
      <c r="C20" s="6"/>
      <c r="D20" s="6"/>
      <c r="E20" s="20"/>
      <c r="F20" s="20"/>
      <c r="G20" s="20"/>
      <c r="H20" s="20"/>
      <c r="I20" s="20"/>
      <c r="J20" s="20"/>
      <c r="K20" s="6"/>
      <c r="L20" s="6"/>
      <c r="M20" s="6"/>
      <c r="N20" s="6"/>
      <c r="O20" s="7">
        <v>300000</v>
      </c>
      <c r="P20" s="21"/>
      <c r="Q20" s="6"/>
      <c r="R20" s="6"/>
      <c r="S20" s="20"/>
      <c r="T20" s="6"/>
      <c r="U20" s="46">
        <f t="shared" si="0"/>
        <v>300000</v>
      </c>
      <c r="V20" s="1"/>
    </row>
    <row r="21" spans="1:22" ht="15">
      <c r="A21" s="37" t="s">
        <v>107</v>
      </c>
      <c r="B21" s="5" t="s">
        <v>25</v>
      </c>
      <c r="C21" s="6"/>
      <c r="D21" s="6"/>
      <c r="E21" s="20"/>
      <c r="F21" s="20"/>
      <c r="G21" s="20"/>
      <c r="H21" s="20"/>
      <c r="I21" s="20"/>
      <c r="J21" s="20"/>
      <c r="K21" s="6"/>
      <c r="L21" s="6">
        <v>140000</v>
      </c>
      <c r="M21" s="6"/>
      <c r="N21" s="6"/>
      <c r="O21" s="7"/>
      <c r="P21" s="21"/>
      <c r="Q21" s="6"/>
      <c r="R21" s="6"/>
      <c r="S21" s="20">
        <v>130000</v>
      </c>
      <c r="T21" s="6"/>
      <c r="U21" s="46">
        <f t="shared" si="0"/>
        <v>270000</v>
      </c>
      <c r="V21" s="1"/>
    </row>
    <row r="22" spans="1:22" ht="30">
      <c r="A22" s="37" t="s">
        <v>108</v>
      </c>
      <c r="B22" s="9" t="s">
        <v>26</v>
      </c>
      <c r="C22" s="6"/>
      <c r="D22" s="6"/>
      <c r="E22" s="20"/>
      <c r="F22" s="20"/>
      <c r="G22" s="20"/>
      <c r="H22" s="20"/>
      <c r="I22" s="20"/>
      <c r="J22" s="20"/>
      <c r="K22" s="6"/>
      <c r="L22" s="6">
        <v>180000</v>
      </c>
      <c r="M22" s="6">
        <v>250000</v>
      </c>
      <c r="N22" s="6"/>
      <c r="O22" s="7">
        <v>15000</v>
      </c>
      <c r="P22" s="21"/>
      <c r="Q22" s="6"/>
      <c r="R22" s="6"/>
      <c r="S22" s="20"/>
      <c r="T22" s="6"/>
      <c r="U22" s="46">
        <f t="shared" si="0"/>
        <v>445000</v>
      </c>
      <c r="V22" s="1"/>
    </row>
    <row r="23" spans="1:22" s="156" customFormat="1" ht="15">
      <c r="A23" s="152"/>
      <c r="B23" s="153" t="s">
        <v>27</v>
      </c>
      <c r="C23" s="154">
        <f aca="true" t="shared" si="5" ref="C23:U23">SUM(C19:C22)</f>
        <v>0</v>
      </c>
      <c r="D23" s="154">
        <f t="shared" si="5"/>
        <v>0</v>
      </c>
      <c r="E23" s="154">
        <f t="shared" si="5"/>
        <v>0</v>
      </c>
      <c r="F23" s="154">
        <f t="shared" si="5"/>
        <v>0</v>
      </c>
      <c r="G23" s="154">
        <f t="shared" si="5"/>
        <v>0</v>
      </c>
      <c r="H23" s="154">
        <f t="shared" si="5"/>
        <v>0</v>
      </c>
      <c r="I23" s="154">
        <f t="shared" si="5"/>
        <v>0</v>
      </c>
      <c r="J23" s="154">
        <f t="shared" si="5"/>
        <v>0</v>
      </c>
      <c r="K23" s="154">
        <f t="shared" si="5"/>
        <v>0</v>
      </c>
      <c r="L23" s="154">
        <f t="shared" si="5"/>
        <v>320000</v>
      </c>
      <c r="M23" s="154">
        <f t="shared" si="5"/>
        <v>370000</v>
      </c>
      <c r="N23" s="154">
        <f t="shared" si="5"/>
        <v>0</v>
      </c>
      <c r="O23" s="154">
        <f t="shared" si="5"/>
        <v>315000</v>
      </c>
      <c r="P23" s="154">
        <f t="shared" si="5"/>
        <v>0</v>
      </c>
      <c r="Q23" s="154">
        <f t="shared" si="5"/>
        <v>0</v>
      </c>
      <c r="R23" s="154">
        <f t="shared" si="5"/>
        <v>0</v>
      </c>
      <c r="S23" s="154">
        <f t="shared" si="5"/>
        <v>130000</v>
      </c>
      <c r="T23" s="154">
        <f t="shared" si="5"/>
        <v>0</v>
      </c>
      <c r="U23" s="154">
        <f t="shared" si="5"/>
        <v>1135000</v>
      </c>
      <c r="V23" s="155"/>
    </row>
    <row r="24" spans="1:22" ht="15">
      <c r="A24" s="37" t="s">
        <v>109</v>
      </c>
      <c r="B24" s="5" t="s">
        <v>28</v>
      </c>
      <c r="C24" s="6"/>
      <c r="D24" s="6"/>
      <c r="E24" s="20"/>
      <c r="F24" s="20"/>
      <c r="G24" s="20"/>
      <c r="H24" s="20"/>
      <c r="I24" s="20"/>
      <c r="J24" s="20"/>
      <c r="K24" s="6"/>
      <c r="L24" s="6"/>
      <c r="M24" s="6">
        <v>51860</v>
      </c>
      <c r="N24" s="6"/>
      <c r="O24" s="7"/>
      <c r="P24" s="21"/>
      <c r="Q24" s="6"/>
      <c r="R24" s="6"/>
      <c r="S24" s="20"/>
      <c r="T24" s="6"/>
      <c r="U24" s="46">
        <f t="shared" si="0"/>
        <v>51860</v>
      </c>
      <c r="V24" s="1"/>
    </row>
    <row r="25" spans="1:22" ht="15">
      <c r="A25" s="37" t="s">
        <v>110</v>
      </c>
      <c r="B25" s="5" t="s">
        <v>29</v>
      </c>
      <c r="C25" s="6"/>
      <c r="D25" s="6"/>
      <c r="E25" s="20"/>
      <c r="F25" s="20"/>
      <c r="G25" s="20"/>
      <c r="H25" s="20"/>
      <c r="I25" s="20"/>
      <c r="J25" s="20"/>
      <c r="K25" s="6"/>
      <c r="L25" s="6"/>
      <c r="M25" s="6">
        <v>210000</v>
      </c>
      <c r="N25" s="6"/>
      <c r="O25" s="7"/>
      <c r="P25" s="21"/>
      <c r="Q25" s="6"/>
      <c r="R25" s="6"/>
      <c r="S25" s="20"/>
      <c r="T25" s="6"/>
      <c r="U25" s="46">
        <f t="shared" si="0"/>
        <v>210000</v>
      </c>
      <c r="V25" s="1"/>
    </row>
    <row r="26" spans="1:22" s="156" customFormat="1" ht="15">
      <c r="A26" s="152"/>
      <c r="B26" s="153" t="s">
        <v>30</v>
      </c>
      <c r="C26" s="154">
        <f>SUM(C24:C25)</f>
        <v>0</v>
      </c>
      <c r="D26" s="154">
        <f aca="true" t="shared" si="6" ref="D26:T26">SUM(D24:D25)</f>
        <v>0</v>
      </c>
      <c r="E26" s="154">
        <f t="shared" si="6"/>
        <v>0</v>
      </c>
      <c r="F26" s="154">
        <f t="shared" si="6"/>
        <v>0</v>
      </c>
      <c r="G26" s="154">
        <f t="shared" si="6"/>
        <v>0</v>
      </c>
      <c r="H26" s="154">
        <f t="shared" si="6"/>
        <v>0</v>
      </c>
      <c r="I26" s="154">
        <f t="shared" si="6"/>
        <v>0</v>
      </c>
      <c r="J26" s="154">
        <f t="shared" si="6"/>
        <v>0</v>
      </c>
      <c r="K26" s="154">
        <f t="shared" si="6"/>
        <v>0</v>
      </c>
      <c r="L26" s="154">
        <f t="shared" si="6"/>
        <v>0</v>
      </c>
      <c r="M26" s="154">
        <f t="shared" si="6"/>
        <v>261860</v>
      </c>
      <c r="N26" s="154">
        <f t="shared" si="6"/>
        <v>0</v>
      </c>
      <c r="O26" s="154">
        <f t="shared" si="6"/>
        <v>0</v>
      </c>
      <c r="P26" s="154">
        <f t="shared" si="6"/>
        <v>0</v>
      </c>
      <c r="Q26" s="154">
        <f t="shared" si="6"/>
        <v>0</v>
      </c>
      <c r="R26" s="154">
        <f t="shared" si="6"/>
        <v>0</v>
      </c>
      <c r="S26" s="154">
        <f t="shared" si="6"/>
        <v>0</v>
      </c>
      <c r="T26" s="154">
        <f t="shared" si="6"/>
        <v>0</v>
      </c>
      <c r="U26" s="154">
        <f t="shared" si="0"/>
        <v>261860</v>
      </c>
      <c r="V26" s="155"/>
    </row>
    <row r="27" spans="1:22" ht="15">
      <c r="A27" s="37" t="s">
        <v>111</v>
      </c>
      <c r="B27" s="5" t="s">
        <v>31</v>
      </c>
      <c r="C27" s="6"/>
      <c r="D27" s="6">
        <v>30000</v>
      </c>
      <c r="E27" s="20"/>
      <c r="F27" s="20"/>
      <c r="G27" s="20"/>
      <c r="H27" s="20"/>
      <c r="I27" s="20"/>
      <c r="J27" s="20"/>
      <c r="K27" s="6">
        <v>1160000</v>
      </c>
      <c r="L27" s="6"/>
      <c r="M27" s="6">
        <v>250000</v>
      </c>
      <c r="N27" s="6">
        <v>75000</v>
      </c>
      <c r="O27" s="7">
        <v>100000</v>
      </c>
      <c r="P27" s="21"/>
      <c r="Q27" s="6"/>
      <c r="R27" s="6"/>
      <c r="S27" s="20"/>
      <c r="T27" s="6"/>
      <c r="U27" s="46">
        <f t="shared" si="0"/>
        <v>1615000</v>
      </c>
      <c r="V27" s="1"/>
    </row>
    <row r="28" spans="1:22" ht="15">
      <c r="A28" s="37" t="s">
        <v>112</v>
      </c>
      <c r="B28" s="5" t="s">
        <v>32</v>
      </c>
      <c r="C28" s="6"/>
      <c r="D28" s="6"/>
      <c r="E28" s="20"/>
      <c r="F28" s="20"/>
      <c r="G28" s="20"/>
      <c r="H28" s="20"/>
      <c r="I28" s="20"/>
      <c r="J28" s="20"/>
      <c r="K28" s="6"/>
      <c r="L28" s="6"/>
      <c r="M28" s="6">
        <v>500000</v>
      </c>
      <c r="N28" s="6">
        <v>100000</v>
      </c>
      <c r="O28" s="7">
        <v>150000</v>
      </c>
      <c r="P28" s="21"/>
      <c r="Q28" s="6"/>
      <c r="R28" s="6"/>
      <c r="S28" s="20"/>
      <c r="T28" s="6"/>
      <c r="U28" s="46">
        <f t="shared" si="0"/>
        <v>750000</v>
      </c>
      <c r="V28" s="1"/>
    </row>
    <row r="29" spans="1:22" ht="15">
      <c r="A29" s="37" t="s">
        <v>113</v>
      </c>
      <c r="B29" s="5" t="s">
        <v>33</v>
      </c>
      <c r="C29" s="6"/>
      <c r="D29" s="6">
        <v>220000</v>
      </c>
      <c r="E29" s="20"/>
      <c r="F29" s="20"/>
      <c r="G29" s="20"/>
      <c r="H29" s="20"/>
      <c r="I29" s="20"/>
      <c r="J29" s="20"/>
      <c r="K29" s="6"/>
      <c r="L29" s="6"/>
      <c r="M29" s="6">
        <v>50000</v>
      </c>
      <c r="N29" s="6">
        <v>15000</v>
      </c>
      <c r="O29" s="7">
        <v>15000</v>
      </c>
      <c r="P29" s="21"/>
      <c r="Q29" s="6"/>
      <c r="R29" s="6"/>
      <c r="S29" s="20"/>
      <c r="T29" s="6"/>
      <c r="U29" s="46">
        <f t="shared" si="0"/>
        <v>300000</v>
      </c>
      <c r="V29" s="10"/>
    </row>
    <row r="30" spans="1:22" ht="15">
      <c r="A30" s="37" t="s">
        <v>114</v>
      </c>
      <c r="B30" s="19" t="s">
        <v>142</v>
      </c>
      <c r="C30" s="6"/>
      <c r="D30" s="6"/>
      <c r="E30" s="20"/>
      <c r="F30" s="20"/>
      <c r="G30" s="20"/>
      <c r="H30" s="20"/>
      <c r="I30" s="20"/>
      <c r="J30" s="20"/>
      <c r="K30" s="6"/>
      <c r="L30" s="6"/>
      <c r="M30" s="6"/>
      <c r="N30" s="6"/>
      <c r="O30" s="7"/>
      <c r="P30" s="21"/>
      <c r="Q30" s="6"/>
      <c r="R30" s="6">
        <v>1468350</v>
      </c>
      <c r="S30" s="20"/>
      <c r="T30" s="6"/>
      <c r="U30" s="46">
        <f t="shared" si="0"/>
        <v>1468350</v>
      </c>
      <c r="V30" s="1"/>
    </row>
    <row r="31" spans="1:22" ht="15">
      <c r="A31" s="37" t="s">
        <v>115</v>
      </c>
      <c r="B31" s="5" t="s">
        <v>34</v>
      </c>
      <c r="C31" s="6"/>
      <c r="D31" s="6">
        <v>393700</v>
      </c>
      <c r="E31" s="20"/>
      <c r="F31" s="20"/>
      <c r="G31" s="20">
        <v>500000</v>
      </c>
      <c r="H31" s="20"/>
      <c r="I31" s="20"/>
      <c r="J31" s="20"/>
      <c r="K31" s="6"/>
      <c r="L31" s="6">
        <v>50000</v>
      </c>
      <c r="M31" s="6">
        <v>620000</v>
      </c>
      <c r="N31" s="6"/>
      <c r="O31" s="7"/>
      <c r="P31" s="21"/>
      <c r="Q31" s="6"/>
      <c r="R31" s="6"/>
      <c r="S31" s="20">
        <v>50000</v>
      </c>
      <c r="T31" s="6"/>
      <c r="U31" s="46">
        <f t="shared" si="0"/>
        <v>1613700</v>
      </c>
      <c r="V31" s="10"/>
    </row>
    <row r="32" spans="1:22" ht="15">
      <c r="A32" s="37" t="s">
        <v>116</v>
      </c>
      <c r="B32" s="5" t="s">
        <v>35</v>
      </c>
      <c r="C32" s="6"/>
      <c r="D32" s="6"/>
      <c r="E32" s="20"/>
      <c r="F32" s="20"/>
      <c r="G32" s="20"/>
      <c r="H32" s="20"/>
      <c r="I32" s="20"/>
      <c r="J32" s="20"/>
      <c r="K32" s="6"/>
      <c r="L32" s="6"/>
      <c r="M32" s="6">
        <v>100000</v>
      </c>
      <c r="N32" s="6"/>
      <c r="O32" s="7"/>
      <c r="P32" s="21"/>
      <c r="Q32" s="6"/>
      <c r="R32" s="6"/>
      <c r="S32" s="20"/>
      <c r="T32" s="6"/>
      <c r="U32" s="46">
        <f t="shared" si="0"/>
        <v>100000</v>
      </c>
      <c r="V32" s="1"/>
    </row>
    <row r="33" spans="1:22" ht="15">
      <c r="A33" s="37" t="s">
        <v>117</v>
      </c>
      <c r="B33" s="5" t="s">
        <v>36</v>
      </c>
      <c r="C33" s="6"/>
      <c r="D33" s="6"/>
      <c r="E33" s="20"/>
      <c r="F33" s="20"/>
      <c r="G33" s="20"/>
      <c r="H33" s="20"/>
      <c r="I33" s="20"/>
      <c r="J33" s="20"/>
      <c r="K33" s="6"/>
      <c r="L33" s="6"/>
      <c r="M33" s="6">
        <v>157875</v>
      </c>
      <c r="N33" s="6"/>
      <c r="O33" s="7"/>
      <c r="P33" s="21"/>
      <c r="Q33" s="6"/>
      <c r="R33" s="6"/>
      <c r="S33" s="20">
        <v>190092</v>
      </c>
      <c r="T33" s="6"/>
      <c r="U33" s="46">
        <f t="shared" si="0"/>
        <v>347967</v>
      </c>
      <c r="V33" s="1"/>
    </row>
    <row r="34" spans="1:22" ht="15">
      <c r="A34" s="37" t="s">
        <v>118</v>
      </c>
      <c r="B34" s="5" t="s">
        <v>37</v>
      </c>
      <c r="C34" s="6"/>
      <c r="D34" s="6">
        <v>275000</v>
      </c>
      <c r="E34" s="20"/>
      <c r="F34" s="20"/>
      <c r="G34" s="20"/>
      <c r="H34" s="20"/>
      <c r="I34" s="20"/>
      <c r="J34" s="20"/>
      <c r="K34" s="6"/>
      <c r="L34" s="6"/>
      <c r="M34" s="6">
        <v>23064</v>
      </c>
      <c r="N34" s="6"/>
      <c r="O34" s="7"/>
      <c r="P34" s="21"/>
      <c r="Q34" s="6"/>
      <c r="R34" s="6"/>
      <c r="S34" s="20"/>
      <c r="T34" s="6"/>
      <c r="U34" s="46">
        <f t="shared" si="0"/>
        <v>298064</v>
      </c>
      <c r="V34" s="1"/>
    </row>
    <row r="35" spans="1:22" ht="15">
      <c r="A35" s="37" t="s">
        <v>119</v>
      </c>
      <c r="B35" s="5" t="s">
        <v>38</v>
      </c>
      <c r="C35" s="6"/>
      <c r="D35" s="6"/>
      <c r="E35" s="20"/>
      <c r="F35" s="20"/>
      <c r="G35" s="20"/>
      <c r="H35" s="20"/>
      <c r="I35" s="20"/>
      <c r="J35" s="20"/>
      <c r="K35" s="6"/>
      <c r="L35" s="6"/>
      <c r="M35" s="6">
        <v>12000</v>
      </c>
      <c r="N35" s="6"/>
      <c r="O35" s="7"/>
      <c r="P35" s="21"/>
      <c r="Q35" s="6"/>
      <c r="R35" s="6"/>
      <c r="S35" s="20"/>
      <c r="T35" s="6"/>
      <c r="U35" s="46">
        <f t="shared" si="0"/>
        <v>12000</v>
      </c>
      <c r="V35" s="1"/>
    </row>
    <row r="36" spans="1:22" ht="30">
      <c r="A36" s="37" t="s">
        <v>141</v>
      </c>
      <c r="B36" s="9" t="s">
        <v>39</v>
      </c>
      <c r="C36" s="6"/>
      <c r="D36" s="6"/>
      <c r="E36" s="20"/>
      <c r="F36" s="20"/>
      <c r="G36" s="20"/>
      <c r="H36" s="20"/>
      <c r="I36" s="20"/>
      <c r="J36" s="20">
        <v>246436</v>
      </c>
      <c r="K36" s="6"/>
      <c r="L36" s="6"/>
      <c r="M36" s="6">
        <v>45000</v>
      </c>
      <c r="N36" s="6"/>
      <c r="O36" s="7">
        <v>500000</v>
      </c>
      <c r="P36" s="21"/>
      <c r="Q36" s="6"/>
      <c r="R36" s="6"/>
      <c r="S36" s="20"/>
      <c r="T36" s="6"/>
      <c r="U36" s="46">
        <f t="shared" si="0"/>
        <v>791436</v>
      </c>
      <c r="V36" s="10"/>
    </row>
    <row r="37" spans="1:22" ht="15">
      <c r="A37" s="37" t="s">
        <v>120</v>
      </c>
      <c r="B37" s="5" t="s">
        <v>40</v>
      </c>
      <c r="C37" s="6"/>
      <c r="D37" s="6">
        <v>248500</v>
      </c>
      <c r="E37" s="20"/>
      <c r="F37" s="20"/>
      <c r="G37" s="20">
        <v>135000</v>
      </c>
      <c r="H37" s="20"/>
      <c r="I37" s="20"/>
      <c r="J37" s="20">
        <v>56700</v>
      </c>
      <c r="K37" s="6">
        <v>313200</v>
      </c>
      <c r="L37" s="6">
        <v>100000</v>
      </c>
      <c r="M37" s="6">
        <v>1136650</v>
      </c>
      <c r="N37" s="6">
        <v>51300</v>
      </c>
      <c r="O37" s="7">
        <v>291600</v>
      </c>
      <c r="P37" s="21"/>
      <c r="Q37" s="6"/>
      <c r="R37" s="6">
        <v>396455</v>
      </c>
      <c r="S37" s="20">
        <v>50000</v>
      </c>
      <c r="T37" s="6"/>
      <c r="U37" s="46">
        <f t="shared" si="0"/>
        <v>2779405</v>
      </c>
      <c r="V37" s="1"/>
    </row>
    <row r="38" spans="1:22" ht="15">
      <c r="A38" s="37" t="s">
        <v>121</v>
      </c>
      <c r="B38" s="5" t="s">
        <v>41</v>
      </c>
      <c r="C38" s="6"/>
      <c r="D38" s="6"/>
      <c r="E38" s="20"/>
      <c r="F38" s="20"/>
      <c r="G38" s="20"/>
      <c r="H38" s="20"/>
      <c r="I38" s="20"/>
      <c r="J38" s="20"/>
      <c r="K38" s="6"/>
      <c r="L38" s="6"/>
      <c r="M38" s="6">
        <v>1320000</v>
      </c>
      <c r="N38" s="6"/>
      <c r="O38" s="7"/>
      <c r="P38" s="21"/>
      <c r="Q38" s="6"/>
      <c r="R38" s="6"/>
      <c r="S38" s="20"/>
      <c r="T38" s="6"/>
      <c r="U38" s="46">
        <f t="shared" si="0"/>
        <v>1320000</v>
      </c>
      <c r="V38" s="1"/>
    </row>
    <row r="39" spans="1:21" s="167" customFormat="1" ht="15">
      <c r="A39" s="152"/>
      <c r="B39" s="153" t="s">
        <v>389</v>
      </c>
      <c r="C39" s="154">
        <f>SUM(C27:C38)</f>
        <v>0</v>
      </c>
      <c r="D39" s="154">
        <f aca="true" t="shared" si="7" ref="D39:U39">SUM(D27:D38)</f>
        <v>1167200</v>
      </c>
      <c r="E39" s="154">
        <f t="shared" si="7"/>
        <v>0</v>
      </c>
      <c r="F39" s="154">
        <f t="shared" si="7"/>
        <v>0</v>
      </c>
      <c r="G39" s="154">
        <f t="shared" si="7"/>
        <v>635000</v>
      </c>
      <c r="H39" s="154">
        <f t="shared" si="7"/>
        <v>0</v>
      </c>
      <c r="I39" s="154">
        <f t="shared" si="7"/>
        <v>0</v>
      </c>
      <c r="J39" s="154">
        <f t="shared" si="7"/>
        <v>303136</v>
      </c>
      <c r="K39" s="154">
        <f t="shared" si="7"/>
        <v>1473200</v>
      </c>
      <c r="L39" s="154">
        <f t="shared" si="7"/>
        <v>150000</v>
      </c>
      <c r="M39" s="154">
        <f t="shared" si="7"/>
        <v>4214589</v>
      </c>
      <c r="N39" s="154">
        <f t="shared" si="7"/>
        <v>241300</v>
      </c>
      <c r="O39" s="154">
        <f t="shared" si="7"/>
        <v>1056600</v>
      </c>
      <c r="P39" s="154">
        <f t="shared" si="7"/>
        <v>0</v>
      </c>
      <c r="Q39" s="154">
        <f t="shared" si="7"/>
        <v>0</v>
      </c>
      <c r="R39" s="154">
        <f t="shared" si="7"/>
        <v>1864805</v>
      </c>
      <c r="S39" s="154">
        <f t="shared" si="7"/>
        <v>290092</v>
      </c>
      <c r="T39" s="154">
        <f t="shared" si="7"/>
        <v>0</v>
      </c>
      <c r="U39" s="154">
        <f t="shared" si="7"/>
        <v>11395922</v>
      </c>
    </row>
    <row r="40" spans="1:22" ht="15">
      <c r="A40" s="165"/>
      <c r="B40" s="166" t="s">
        <v>42</v>
      </c>
      <c r="C40" s="164">
        <f>SUM(C23+C26+C39)</f>
        <v>0</v>
      </c>
      <c r="D40" s="164">
        <f aca="true" t="shared" si="8" ref="D40:U40">SUM(D23+D26+D39)</f>
        <v>1167200</v>
      </c>
      <c r="E40" s="164">
        <f t="shared" si="8"/>
        <v>0</v>
      </c>
      <c r="F40" s="164">
        <f t="shared" si="8"/>
        <v>0</v>
      </c>
      <c r="G40" s="164">
        <f t="shared" si="8"/>
        <v>635000</v>
      </c>
      <c r="H40" s="164">
        <f t="shared" si="8"/>
        <v>0</v>
      </c>
      <c r="I40" s="164">
        <f t="shared" si="8"/>
        <v>0</v>
      </c>
      <c r="J40" s="164">
        <f t="shared" si="8"/>
        <v>303136</v>
      </c>
      <c r="K40" s="164">
        <f t="shared" si="8"/>
        <v>1473200</v>
      </c>
      <c r="L40" s="164">
        <f t="shared" si="8"/>
        <v>470000</v>
      </c>
      <c r="M40" s="164">
        <f t="shared" si="8"/>
        <v>4846449</v>
      </c>
      <c r="N40" s="164">
        <f t="shared" si="8"/>
        <v>241300</v>
      </c>
      <c r="O40" s="164">
        <f t="shared" si="8"/>
        <v>1371600</v>
      </c>
      <c r="P40" s="164">
        <f t="shared" si="8"/>
        <v>0</v>
      </c>
      <c r="Q40" s="164">
        <f t="shared" si="8"/>
        <v>0</v>
      </c>
      <c r="R40" s="164">
        <f t="shared" si="8"/>
        <v>1864805</v>
      </c>
      <c r="S40" s="164">
        <f t="shared" si="8"/>
        <v>420092</v>
      </c>
      <c r="T40" s="164">
        <f t="shared" si="8"/>
        <v>0</v>
      </c>
      <c r="U40" s="164">
        <f t="shared" si="8"/>
        <v>12792782</v>
      </c>
      <c r="V40" s="8"/>
    </row>
    <row r="41" spans="1:22" ht="15">
      <c r="A41" s="44" t="s">
        <v>152</v>
      </c>
      <c r="B41" s="25" t="s">
        <v>153</v>
      </c>
      <c r="C41" s="6"/>
      <c r="D41" s="6"/>
      <c r="E41" s="20"/>
      <c r="F41" s="20"/>
      <c r="G41" s="20"/>
      <c r="H41" s="20"/>
      <c r="I41" s="20"/>
      <c r="J41" s="20"/>
      <c r="K41" s="6"/>
      <c r="L41" s="6"/>
      <c r="M41" s="6"/>
      <c r="N41" s="6"/>
      <c r="O41" s="6"/>
      <c r="P41" s="20"/>
      <c r="Q41" s="6"/>
      <c r="R41" s="6"/>
      <c r="S41" s="20"/>
      <c r="T41" s="6">
        <v>2131347</v>
      </c>
      <c r="U41" s="46">
        <f t="shared" si="0"/>
        <v>2131347</v>
      </c>
      <c r="V41" s="1"/>
    </row>
    <row r="42" spans="1:22" ht="15">
      <c r="A42" s="44" t="s">
        <v>122</v>
      </c>
      <c r="B42" s="11" t="s">
        <v>43</v>
      </c>
      <c r="C42" s="6"/>
      <c r="D42" s="6"/>
      <c r="E42" s="20"/>
      <c r="F42" s="20"/>
      <c r="G42" s="20"/>
      <c r="H42" s="20"/>
      <c r="I42" s="20"/>
      <c r="J42" s="20"/>
      <c r="K42" s="6"/>
      <c r="L42" s="6"/>
      <c r="M42" s="6"/>
      <c r="N42" s="6"/>
      <c r="O42" s="6"/>
      <c r="P42" s="20"/>
      <c r="Q42" s="6"/>
      <c r="R42" s="6"/>
      <c r="S42" s="20"/>
      <c r="T42" s="6"/>
      <c r="U42" s="46">
        <f t="shared" si="0"/>
        <v>0</v>
      </c>
      <c r="V42" s="1"/>
    </row>
    <row r="43" spans="1:22" ht="15">
      <c r="A43" s="165"/>
      <c r="B43" s="166" t="s">
        <v>44</v>
      </c>
      <c r="C43" s="164">
        <f>SUM(C41:C42)</f>
        <v>0</v>
      </c>
      <c r="D43" s="164">
        <f aca="true" t="shared" si="9" ref="D43:T43">SUM(D41:D42)</f>
        <v>0</v>
      </c>
      <c r="E43" s="164">
        <f t="shared" si="9"/>
        <v>0</v>
      </c>
      <c r="F43" s="164">
        <f t="shared" si="9"/>
        <v>0</v>
      </c>
      <c r="G43" s="164">
        <f t="shared" si="9"/>
        <v>0</v>
      </c>
      <c r="H43" s="164">
        <f t="shared" si="9"/>
        <v>0</v>
      </c>
      <c r="I43" s="164">
        <f t="shared" si="9"/>
        <v>0</v>
      </c>
      <c r="J43" s="164">
        <f t="shared" si="9"/>
        <v>0</v>
      </c>
      <c r="K43" s="164">
        <f t="shared" si="9"/>
        <v>0</v>
      </c>
      <c r="L43" s="164">
        <f t="shared" si="9"/>
        <v>0</v>
      </c>
      <c r="M43" s="164">
        <f t="shared" si="9"/>
        <v>0</v>
      </c>
      <c r="N43" s="164">
        <f t="shared" si="9"/>
        <v>0</v>
      </c>
      <c r="O43" s="164">
        <f t="shared" si="9"/>
        <v>0</v>
      </c>
      <c r="P43" s="164">
        <f t="shared" si="9"/>
        <v>0</v>
      </c>
      <c r="Q43" s="164">
        <f t="shared" si="9"/>
        <v>0</v>
      </c>
      <c r="R43" s="164">
        <f t="shared" si="9"/>
        <v>0</v>
      </c>
      <c r="S43" s="164">
        <f t="shared" si="9"/>
        <v>0</v>
      </c>
      <c r="T43" s="164">
        <f t="shared" si="9"/>
        <v>2131347</v>
      </c>
      <c r="U43" s="164">
        <f t="shared" si="0"/>
        <v>2131347</v>
      </c>
      <c r="V43" s="8"/>
    </row>
    <row r="44" spans="1:22" s="162" customFormat="1" ht="15">
      <c r="A44" s="157"/>
      <c r="B44" s="158" t="s">
        <v>351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>
        <v>160000</v>
      </c>
      <c r="U44" s="46">
        <f t="shared" si="0"/>
        <v>160000</v>
      </c>
      <c r="V44" s="161"/>
    </row>
    <row r="45" spans="1:22" ht="15">
      <c r="A45" s="44" t="s">
        <v>123</v>
      </c>
      <c r="B45" s="11" t="s">
        <v>45</v>
      </c>
      <c r="C45" s="6"/>
      <c r="D45" s="6"/>
      <c r="E45" s="20"/>
      <c r="F45" s="20"/>
      <c r="G45" s="20"/>
      <c r="H45" s="20"/>
      <c r="I45" s="20"/>
      <c r="J45" s="20"/>
      <c r="K45" s="6"/>
      <c r="L45" s="6"/>
      <c r="M45" s="6">
        <v>245400</v>
      </c>
      <c r="N45" s="6"/>
      <c r="O45" s="6"/>
      <c r="P45" s="20"/>
      <c r="Q45" s="6"/>
      <c r="R45" s="6"/>
      <c r="S45" s="20"/>
      <c r="T45" s="6"/>
      <c r="U45" s="46">
        <f t="shared" si="0"/>
        <v>245400</v>
      </c>
      <c r="V45" s="1"/>
    </row>
    <row r="46" spans="1:22" ht="15">
      <c r="A46" s="44" t="s">
        <v>143</v>
      </c>
      <c r="B46" s="11" t="s">
        <v>46</v>
      </c>
      <c r="C46" s="6"/>
      <c r="D46" s="6"/>
      <c r="E46" s="20"/>
      <c r="F46" s="20"/>
      <c r="G46" s="20"/>
      <c r="H46" s="20"/>
      <c r="I46" s="20"/>
      <c r="J46" s="20"/>
      <c r="K46" s="6"/>
      <c r="L46" s="6"/>
      <c r="M46" s="6">
        <v>123610</v>
      </c>
      <c r="N46" s="6"/>
      <c r="O46" s="6"/>
      <c r="P46" s="20"/>
      <c r="Q46" s="6"/>
      <c r="R46" s="6"/>
      <c r="S46" s="20"/>
      <c r="T46" s="6">
        <v>64653</v>
      </c>
      <c r="U46" s="46">
        <f t="shared" si="0"/>
        <v>188263</v>
      </c>
      <c r="V46" s="1"/>
    </row>
    <row r="47" spans="1:21" s="17" customFormat="1" ht="15">
      <c r="A47" s="44" t="s">
        <v>157</v>
      </c>
      <c r="B47" s="25" t="s">
        <v>158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46">
        <f t="shared" si="0"/>
        <v>0</v>
      </c>
    </row>
    <row r="48" spans="1:22" ht="15">
      <c r="A48" s="44" t="s">
        <v>148</v>
      </c>
      <c r="B48" s="25" t="s">
        <v>149</v>
      </c>
      <c r="C48" s="6"/>
      <c r="D48" s="6"/>
      <c r="E48" s="20"/>
      <c r="F48" s="20"/>
      <c r="G48" s="20"/>
      <c r="H48" s="20"/>
      <c r="I48" s="20"/>
      <c r="J48" s="20"/>
      <c r="K48" s="6"/>
      <c r="L48" s="6"/>
      <c r="M48" s="6">
        <v>150000</v>
      </c>
      <c r="N48" s="6"/>
      <c r="O48" s="6"/>
      <c r="P48" s="20">
        <v>840888</v>
      </c>
      <c r="Q48" s="6"/>
      <c r="R48" s="6"/>
      <c r="S48" s="20"/>
      <c r="T48" s="6"/>
      <c r="U48" s="46">
        <f t="shared" si="0"/>
        <v>990888</v>
      </c>
      <c r="V48" s="1"/>
    </row>
    <row r="49" spans="1:22" ht="15">
      <c r="A49" s="44" t="s">
        <v>124</v>
      </c>
      <c r="B49" s="11" t="s">
        <v>47</v>
      </c>
      <c r="C49" s="6"/>
      <c r="D49" s="6"/>
      <c r="E49" s="20"/>
      <c r="F49" s="20"/>
      <c r="G49" s="20"/>
      <c r="H49" s="20"/>
      <c r="I49" s="20"/>
      <c r="J49" s="20"/>
      <c r="K49" s="6"/>
      <c r="L49" s="6"/>
      <c r="M49" s="6">
        <v>22147078</v>
      </c>
      <c r="N49" s="6"/>
      <c r="O49" s="6"/>
      <c r="P49" s="20"/>
      <c r="Q49" s="6"/>
      <c r="R49" s="6"/>
      <c r="S49" s="20"/>
      <c r="T49" s="6"/>
      <c r="U49" s="46">
        <f t="shared" si="0"/>
        <v>22147078</v>
      </c>
      <c r="V49" s="1"/>
    </row>
    <row r="50" spans="1:22" ht="15">
      <c r="A50" s="165"/>
      <c r="B50" s="166" t="s">
        <v>48</v>
      </c>
      <c r="C50" s="164">
        <f>SUM(C44:C49)</f>
        <v>0</v>
      </c>
      <c r="D50" s="164">
        <f aca="true" t="shared" si="10" ref="D50:T50">SUM(D44:D49)</f>
        <v>0</v>
      </c>
      <c r="E50" s="164">
        <f t="shared" si="10"/>
        <v>0</v>
      </c>
      <c r="F50" s="164">
        <f t="shared" si="10"/>
        <v>0</v>
      </c>
      <c r="G50" s="164">
        <f t="shared" si="10"/>
        <v>0</v>
      </c>
      <c r="H50" s="164">
        <f t="shared" si="10"/>
        <v>0</v>
      </c>
      <c r="I50" s="164">
        <f t="shared" si="10"/>
        <v>0</v>
      </c>
      <c r="J50" s="164">
        <f t="shared" si="10"/>
        <v>0</v>
      </c>
      <c r="K50" s="164">
        <f t="shared" si="10"/>
        <v>0</v>
      </c>
      <c r="L50" s="164">
        <f t="shared" si="10"/>
        <v>0</v>
      </c>
      <c r="M50" s="164">
        <f t="shared" si="10"/>
        <v>22666088</v>
      </c>
      <c r="N50" s="164">
        <f t="shared" si="10"/>
        <v>0</v>
      </c>
      <c r="O50" s="164">
        <f t="shared" si="10"/>
        <v>0</v>
      </c>
      <c r="P50" s="164">
        <f t="shared" si="10"/>
        <v>840888</v>
      </c>
      <c r="Q50" s="164">
        <f t="shared" si="10"/>
        <v>0</v>
      </c>
      <c r="R50" s="164">
        <f t="shared" si="10"/>
        <v>0</v>
      </c>
      <c r="S50" s="164">
        <f t="shared" si="10"/>
        <v>0</v>
      </c>
      <c r="T50" s="164">
        <f t="shared" si="10"/>
        <v>224653</v>
      </c>
      <c r="U50" s="164">
        <f t="shared" si="0"/>
        <v>23731629</v>
      </c>
      <c r="V50" s="8">
        <f>SUM(U14+U18+U40+U43+U50)</f>
        <v>45061609</v>
      </c>
    </row>
    <row r="51" spans="1:22" ht="15">
      <c r="A51" s="44" t="s">
        <v>125</v>
      </c>
      <c r="B51" s="11" t="s">
        <v>49</v>
      </c>
      <c r="C51" s="13"/>
      <c r="D51" s="13"/>
      <c r="E51" s="26"/>
      <c r="F51" s="26"/>
      <c r="G51" s="26"/>
      <c r="H51" s="26">
        <v>1400000</v>
      </c>
      <c r="I51" s="26"/>
      <c r="J51" s="26">
        <v>1400000</v>
      </c>
      <c r="K51" s="13"/>
      <c r="L51" s="13"/>
      <c r="M51" s="13">
        <v>500000</v>
      </c>
      <c r="N51" s="13"/>
      <c r="O51" s="13"/>
      <c r="P51" s="26"/>
      <c r="Q51" s="13"/>
      <c r="R51" s="13"/>
      <c r="S51" s="26"/>
      <c r="T51" s="13"/>
      <c r="U51" s="46">
        <f t="shared" si="0"/>
        <v>3300000</v>
      </c>
      <c r="V51" s="14"/>
    </row>
    <row r="52" spans="1:22" s="17" customFormat="1" ht="15">
      <c r="A52" s="44" t="s">
        <v>345</v>
      </c>
      <c r="B52" s="25" t="s">
        <v>346</v>
      </c>
      <c r="C52" s="26"/>
      <c r="D52" s="26"/>
      <c r="E52" s="26"/>
      <c r="F52" s="26"/>
      <c r="G52" s="26"/>
      <c r="H52" s="26">
        <v>1150000</v>
      </c>
      <c r="I52" s="26"/>
      <c r="J52" s="26">
        <v>1400000</v>
      </c>
      <c r="K52" s="26"/>
      <c r="L52" s="26"/>
      <c r="M52" s="26">
        <v>250000</v>
      </c>
      <c r="N52" s="26"/>
      <c r="O52" s="26"/>
      <c r="P52" s="26"/>
      <c r="Q52" s="26"/>
      <c r="R52" s="26"/>
      <c r="S52" s="26"/>
      <c r="T52" s="26"/>
      <c r="U52" s="46">
        <f t="shared" si="0"/>
        <v>2800000</v>
      </c>
      <c r="V52" s="27"/>
    </row>
    <row r="53" spans="1:22" ht="15">
      <c r="A53" s="37" t="s">
        <v>126</v>
      </c>
      <c r="B53" s="12" t="s">
        <v>50</v>
      </c>
      <c r="C53" s="13"/>
      <c r="D53" s="13"/>
      <c r="E53" s="26"/>
      <c r="F53" s="26"/>
      <c r="G53" s="26"/>
      <c r="H53" s="26">
        <v>756000</v>
      </c>
      <c r="I53" s="26"/>
      <c r="J53" s="26">
        <v>756000</v>
      </c>
      <c r="K53" s="13"/>
      <c r="L53" s="13"/>
      <c r="M53" s="13">
        <v>135000</v>
      </c>
      <c r="N53" s="13"/>
      <c r="O53" s="13"/>
      <c r="P53" s="26"/>
      <c r="Q53" s="13"/>
      <c r="R53" s="13"/>
      <c r="S53" s="26"/>
      <c r="T53" s="13"/>
      <c r="U53" s="46">
        <f t="shared" si="0"/>
        <v>1647000</v>
      </c>
      <c r="V53" s="14"/>
    </row>
    <row r="54" spans="1:22" ht="15">
      <c r="A54" s="165"/>
      <c r="B54" s="166" t="s">
        <v>51</v>
      </c>
      <c r="C54" s="164">
        <f>SUM(C51:C53)</f>
        <v>0</v>
      </c>
      <c r="D54" s="164">
        <f aca="true" t="shared" si="11" ref="D54:T54">SUM(D51:D53)</f>
        <v>0</v>
      </c>
      <c r="E54" s="164">
        <f t="shared" si="11"/>
        <v>0</v>
      </c>
      <c r="F54" s="164">
        <f t="shared" si="11"/>
        <v>0</v>
      </c>
      <c r="G54" s="164">
        <f t="shared" si="11"/>
        <v>0</v>
      </c>
      <c r="H54" s="164">
        <f t="shared" si="11"/>
        <v>3306000</v>
      </c>
      <c r="I54" s="164">
        <f t="shared" si="11"/>
        <v>0</v>
      </c>
      <c r="J54" s="164">
        <f t="shared" si="11"/>
        <v>3556000</v>
      </c>
      <c r="K54" s="164">
        <f t="shared" si="11"/>
        <v>0</v>
      </c>
      <c r="L54" s="164">
        <f t="shared" si="11"/>
        <v>0</v>
      </c>
      <c r="M54" s="164">
        <f t="shared" si="11"/>
        <v>885000</v>
      </c>
      <c r="N54" s="164">
        <f t="shared" si="11"/>
        <v>0</v>
      </c>
      <c r="O54" s="164">
        <f t="shared" si="11"/>
        <v>0</v>
      </c>
      <c r="P54" s="164">
        <f t="shared" si="11"/>
        <v>0</v>
      </c>
      <c r="Q54" s="164">
        <f t="shared" si="11"/>
        <v>0</v>
      </c>
      <c r="R54" s="164">
        <f t="shared" si="11"/>
        <v>0</v>
      </c>
      <c r="S54" s="164">
        <f t="shared" si="11"/>
        <v>0</v>
      </c>
      <c r="T54" s="164">
        <f t="shared" si="11"/>
        <v>0</v>
      </c>
      <c r="U54" s="164">
        <f t="shared" si="0"/>
        <v>7747000</v>
      </c>
      <c r="V54" s="8"/>
    </row>
    <row r="55" spans="1:22" ht="15">
      <c r="A55" s="44" t="s">
        <v>127</v>
      </c>
      <c r="B55" s="11" t="s">
        <v>52</v>
      </c>
      <c r="C55" s="6"/>
      <c r="D55" s="6">
        <v>1000000</v>
      </c>
      <c r="E55" s="20"/>
      <c r="F55" s="20">
        <v>9596036</v>
      </c>
      <c r="G55" s="20"/>
      <c r="H55" s="20"/>
      <c r="I55" s="20"/>
      <c r="J55" s="20"/>
      <c r="K55" s="6"/>
      <c r="L55" s="6"/>
      <c r="M55" s="6">
        <v>1000000</v>
      </c>
      <c r="N55" s="6"/>
      <c r="O55" s="6"/>
      <c r="P55" s="20"/>
      <c r="Q55" s="6"/>
      <c r="R55" s="6"/>
      <c r="S55" s="20"/>
      <c r="T55" s="6"/>
      <c r="U55" s="46">
        <f t="shared" si="0"/>
        <v>11596036</v>
      </c>
      <c r="V55" s="1"/>
    </row>
    <row r="56" spans="1:22" ht="15">
      <c r="A56" s="44" t="s">
        <v>128</v>
      </c>
      <c r="B56" s="11" t="s">
        <v>53</v>
      </c>
      <c r="C56" s="6"/>
      <c r="D56" s="6">
        <v>270000</v>
      </c>
      <c r="E56" s="20"/>
      <c r="F56" s="20">
        <v>2590930</v>
      </c>
      <c r="G56" s="20"/>
      <c r="H56" s="20"/>
      <c r="I56" s="20"/>
      <c r="J56" s="20"/>
      <c r="K56" s="6"/>
      <c r="L56" s="6"/>
      <c r="M56" s="6">
        <v>270000</v>
      </c>
      <c r="N56" s="6"/>
      <c r="O56" s="6"/>
      <c r="P56" s="20"/>
      <c r="Q56" s="6"/>
      <c r="R56" s="6"/>
      <c r="S56" s="20"/>
      <c r="T56" s="6"/>
      <c r="U56" s="46">
        <f t="shared" si="0"/>
        <v>3130930</v>
      </c>
      <c r="V56" s="1"/>
    </row>
    <row r="57" spans="1:22" ht="15">
      <c r="A57" s="165"/>
      <c r="B57" s="166" t="s">
        <v>54</v>
      </c>
      <c r="C57" s="164">
        <f>SUM(C55:C56)</f>
        <v>0</v>
      </c>
      <c r="D57" s="164">
        <f aca="true" t="shared" si="12" ref="D57:T57">SUM(D55:D56)</f>
        <v>1270000</v>
      </c>
      <c r="E57" s="164">
        <f t="shared" si="12"/>
        <v>0</v>
      </c>
      <c r="F57" s="164">
        <f t="shared" si="12"/>
        <v>12186966</v>
      </c>
      <c r="G57" s="164">
        <f t="shared" si="12"/>
        <v>0</v>
      </c>
      <c r="H57" s="164">
        <f t="shared" si="12"/>
        <v>0</v>
      </c>
      <c r="I57" s="164">
        <f t="shared" si="12"/>
        <v>0</v>
      </c>
      <c r="J57" s="164">
        <f t="shared" si="12"/>
        <v>0</v>
      </c>
      <c r="K57" s="164">
        <f t="shared" si="12"/>
        <v>0</v>
      </c>
      <c r="L57" s="164">
        <f t="shared" si="12"/>
        <v>0</v>
      </c>
      <c r="M57" s="164">
        <f t="shared" si="12"/>
        <v>1270000</v>
      </c>
      <c r="N57" s="164">
        <f t="shared" si="12"/>
        <v>0</v>
      </c>
      <c r="O57" s="164">
        <f t="shared" si="12"/>
        <v>0</v>
      </c>
      <c r="P57" s="164">
        <f t="shared" si="12"/>
        <v>0</v>
      </c>
      <c r="Q57" s="164">
        <f t="shared" si="12"/>
        <v>0</v>
      </c>
      <c r="R57" s="164">
        <f t="shared" si="12"/>
        <v>0</v>
      </c>
      <c r="S57" s="164">
        <f t="shared" si="12"/>
        <v>0</v>
      </c>
      <c r="T57" s="164">
        <f t="shared" si="12"/>
        <v>0</v>
      </c>
      <c r="U57" s="164">
        <f t="shared" si="0"/>
        <v>14726966</v>
      </c>
      <c r="V57" s="8"/>
    </row>
    <row r="58" spans="1:22" ht="15">
      <c r="A58" s="44" t="s">
        <v>129</v>
      </c>
      <c r="B58" s="12" t="s">
        <v>55</v>
      </c>
      <c r="C58" s="13"/>
      <c r="D58" s="13"/>
      <c r="E58" s="26"/>
      <c r="F58" s="26"/>
      <c r="G58" s="26"/>
      <c r="H58" s="26"/>
      <c r="I58" s="26">
        <v>560000</v>
      </c>
      <c r="J58" s="26"/>
      <c r="K58" s="13"/>
      <c r="L58" s="13"/>
      <c r="M58" s="13"/>
      <c r="N58" s="13"/>
      <c r="O58" s="13"/>
      <c r="P58" s="26"/>
      <c r="Q58" s="13"/>
      <c r="R58" s="13"/>
      <c r="S58" s="26"/>
      <c r="T58" s="13"/>
      <c r="U58" s="46">
        <f t="shared" si="0"/>
        <v>560000</v>
      </c>
      <c r="V58" s="14"/>
    </row>
    <row r="59" spans="1:22" ht="15">
      <c r="A59" s="165"/>
      <c r="B59" s="166" t="s">
        <v>56</v>
      </c>
      <c r="C59" s="164">
        <f>SUM(C58)</f>
        <v>0</v>
      </c>
      <c r="D59" s="164">
        <f aca="true" t="shared" si="13" ref="D59:T59">SUM(D58)</f>
        <v>0</v>
      </c>
      <c r="E59" s="164">
        <f t="shared" si="13"/>
        <v>0</v>
      </c>
      <c r="F59" s="164">
        <f t="shared" si="13"/>
        <v>0</v>
      </c>
      <c r="G59" s="164">
        <f t="shared" si="13"/>
        <v>0</v>
      </c>
      <c r="H59" s="164">
        <f t="shared" si="13"/>
        <v>0</v>
      </c>
      <c r="I59" s="164">
        <f t="shared" si="13"/>
        <v>560000</v>
      </c>
      <c r="J59" s="164">
        <f t="shared" si="13"/>
        <v>0</v>
      </c>
      <c r="K59" s="164">
        <f t="shared" si="13"/>
        <v>0</v>
      </c>
      <c r="L59" s="164">
        <f t="shared" si="13"/>
        <v>0</v>
      </c>
      <c r="M59" s="164">
        <f t="shared" si="13"/>
        <v>0</v>
      </c>
      <c r="N59" s="164">
        <f t="shared" si="13"/>
        <v>0</v>
      </c>
      <c r="O59" s="164">
        <f t="shared" si="13"/>
        <v>0</v>
      </c>
      <c r="P59" s="164">
        <f t="shared" si="13"/>
        <v>0</v>
      </c>
      <c r="Q59" s="164">
        <f t="shared" si="13"/>
        <v>0</v>
      </c>
      <c r="R59" s="164">
        <f t="shared" si="13"/>
        <v>0</v>
      </c>
      <c r="S59" s="164">
        <f t="shared" si="13"/>
        <v>0</v>
      </c>
      <c r="T59" s="164">
        <f t="shared" si="13"/>
        <v>0</v>
      </c>
      <c r="U59" s="164">
        <f t="shared" si="0"/>
        <v>560000</v>
      </c>
      <c r="V59" s="8"/>
    </row>
    <row r="60" spans="1:22" ht="15">
      <c r="A60" s="44" t="s">
        <v>130</v>
      </c>
      <c r="B60" s="12" t="s">
        <v>57</v>
      </c>
      <c r="C60" s="6"/>
      <c r="D60" s="6"/>
      <c r="E60" s="20">
        <v>851268</v>
      </c>
      <c r="F60" s="20"/>
      <c r="G60" s="20"/>
      <c r="H60" s="20"/>
      <c r="I60" s="20"/>
      <c r="J60" s="20"/>
      <c r="K60" s="6"/>
      <c r="L60" s="6"/>
      <c r="M60" s="6"/>
      <c r="N60" s="6"/>
      <c r="O60" s="6"/>
      <c r="P60" s="20"/>
      <c r="Q60" s="6"/>
      <c r="R60" s="6"/>
      <c r="S60" s="20"/>
      <c r="T60" s="6"/>
      <c r="U60" s="46">
        <f t="shared" si="0"/>
        <v>851268</v>
      </c>
      <c r="V60" s="1"/>
    </row>
    <row r="61" spans="1:22" ht="15">
      <c r="A61" s="165"/>
      <c r="B61" s="166" t="s">
        <v>58</v>
      </c>
      <c r="C61" s="164">
        <f>SUM(C60)</f>
        <v>0</v>
      </c>
      <c r="D61" s="164">
        <f aca="true" t="shared" si="14" ref="D61:T61">SUM(D60)</f>
        <v>0</v>
      </c>
      <c r="E61" s="164">
        <f t="shared" si="14"/>
        <v>851268</v>
      </c>
      <c r="F61" s="164">
        <f t="shared" si="14"/>
        <v>0</v>
      </c>
      <c r="G61" s="164">
        <f t="shared" si="14"/>
        <v>0</v>
      </c>
      <c r="H61" s="164">
        <f t="shared" si="14"/>
        <v>0</v>
      </c>
      <c r="I61" s="164">
        <f t="shared" si="14"/>
        <v>0</v>
      </c>
      <c r="J61" s="164">
        <f t="shared" si="14"/>
        <v>0</v>
      </c>
      <c r="K61" s="164">
        <f t="shared" si="14"/>
        <v>0</v>
      </c>
      <c r="L61" s="164">
        <f t="shared" si="14"/>
        <v>0</v>
      </c>
      <c r="M61" s="164">
        <f t="shared" si="14"/>
        <v>0</v>
      </c>
      <c r="N61" s="164">
        <f t="shared" si="14"/>
        <v>0</v>
      </c>
      <c r="O61" s="164">
        <f t="shared" si="14"/>
        <v>0</v>
      </c>
      <c r="P61" s="164">
        <f t="shared" si="14"/>
        <v>0</v>
      </c>
      <c r="Q61" s="164">
        <f t="shared" si="14"/>
        <v>0</v>
      </c>
      <c r="R61" s="164">
        <f t="shared" si="14"/>
        <v>0</v>
      </c>
      <c r="S61" s="164">
        <f t="shared" si="14"/>
        <v>0</v>
      </c>
      <c r="T61" s="164">
        <f t="shared" si="14"/>
        <v>0</v>
      </c>
      <c r="U61" s="164">
        <f t="shared" si="0"/>
        <v>851268</v>
      </c>
      <c r="V61" s="8"/>
    </row>
    <row r="62" spans="1:24" s="27" customFormat="1" ht="15">
      <c r="A62" s="168"/>
      <c r="B62" s="169" t="s">
        <v>59</v>
      </c>
      <c r="C62" s="170">
        <f>SUM(C14+C18+C40+C43+C50+C54+C57+C59+C61)</f>
        <v>2312741</v>
      </c>
      <c r="D62" s="170">
        <f aca="true" t="shared" si="15" ref="D62:U62">SUM(D14+D18+D40+D43+D50+D54+D57+D59+D61)</f>
        <v>2437200</v>
      </c>
      <c r="E62" s="170">
        <f t="shared" si="15"/>
        <v>851268</v>
      </c>
      <c r="F62" s="170">
        <f t="shared" si="15"/>
        <v>12186966</v>
      </c>
      <c r="G62" s="170">
        <f t="shared" si="15"/>
        <v>635000</v>
      </c>
      <c r="H62" s="170">
        <f t="shared" si="15"/>
        <v>3306000</v>
      </c>
      <c r="I62" s="170">
        <f t="shared" si="15"/>
        <v>560000</v>
      </c>
      <c r="J62" s="170">
        <f t="shared" si="15"/>
        <v>3859136</v>
      </c>
      <c r="K62" s="170">
        <f t="shared" si="15"/>
        <v>1473200</v>
      </c>
      <c r="L62" s="170">
        <f t="shared" si="15"/>
        <v>470000</v>
      </c>
      <c r="M62" s="170">
        <f t="shared" si="15"/>
        <v>30758722</v>
      </c>
      <c r="N62" s="170">
        <f t="shared" si="15"/>
        <v>456775</v>
      </c>
      <c r="O62" s="170">
        <f t="shared" si="15"/>
        <v>1371600</v>
      </c>
      <c r="P62" s="170">
        <f t="shared" si="15"/>
        <v>840888</v>
      </c>
      <c r="Q62" s="170">
        <f t="shared" si="15"/>
        <v>0</v>
      </c>
      <c r="R62" s="170">
        <f t="shared" si="15"/>
        <v>1864805</v>
      </c>
      <c r="S62" s="170">
        <f t="shared" si="15"/>
        <v>3206542</v>
      </c>
      <c r="T62" s="170">
        <f t="shared" si="15"/>
        <v>2356000</v>
      </c>
      <c r="U62" s="170">
        <f t="shared" si="15"/>
        <v>68946843</v>
      </c>
      <c r="V62" s="45"/>
      <c r="W62" s="99"/>
      <c r="X62" s="99"/>
    </row>
  </sheetData>
  <sheetProtection/>
  <mergeCells count="3">
    <mergeCell ref="A1:U1"/>
    <mergeCell ref="A6:A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34"/>
  <sheetViews>
    <sheetView zoomScalePageLayoutView="0" workbookViewId="0" topLeftCell="A4">
      <selection activeCell="B34" sqref="B34"/>
    </sheetView>
  </sheetViews>
  <sheetFormatPr defaultColWidth="9.140625" defaultRowHeight="15"/>
  <cols>
    <col min="1" max="1" width="11.140625" style="0" bestFit="1" customWidth="1"/>
    <col min="2" max="2" width="57.7109375" style="0" bestFit="1" customWidth="1"/>
    <col min="3" max="3" width="18.28125" style="24" customWidth="1"/>
    <col min="4" max="4" width="15.140625" style="24" bestFit="1" customWidth="1"/>
    <col min="5" max="5" width="18.8515625" style="24" customWidth="1"/>
    <col min="6" max="6" width="12.28125" style="24" bestFit="1" customWidth="1"/>
    <col min="7" max="7" width="20.7109375" style="24" customWidth="1"/>
    <col min="8" max="8" width="20.28125" style="0" customWidth="1"/>
    <col min="10" max="10" width="11.28125" style="0" bestFit="1" customWidth="1"/>
  </cols>
  <sheetData>
    <row r="4" spans="1:8" ht="18.75">
      <c r="A4" s="202" t="s">
        <v>340</v>
      </c>
      <c r="B4" s="202"/>
      <c r="C4" s="202"/>
      <c r="D4" s="202"/>
      <c r="E4" s="202"/>
      <c r="F4" s="202"/>
      <c r="G4" s="202"/>
      <c r="H4" s="202"/>
    </row>
    <row r="8" spans="1:8" ht="15">
      <c r="A8" s="17"/>
      <c r="B8" s="17"/>
      <c r="H8" s="17" t="s">
        <v>60</v>
      </c>
    </row>
    <row r="9" spans="1:8" ht="15">
      <c r="A9" s="204" t="s">
        <v>61</v>
      </c>
      <c r="B9" s="204" t="s">
        <v>2</v>
      </c>
      <c r="C9" s="208" t="s">
        <v>373</v>
      </c>
      <c r="D9" s="208"/>
      <c r="E9" s="208"/>
      <c r="F9" s="208"/>
      <c r="G9" s="208"/>
      <c r="H9" s="207" t="s">
        <v>12</v>
      </c>
    </row>
    <row r="10" spans="1:8" ht="65.25" customHeight="1">
      <c r="A10" s="206"/>
      <c r="B10" s="206"/>
      <c r="C10" s="52" t="s">
        <v>62</v>
      </c>
      <c r="D10" s="52" t="s">
        <v>85</v>
      </c>
      <c r="E10" s="52" t="s">
        <v>374</v>
      </c>
      <c r="F10" s="52" t="s">
        <v>63</v>
      </c>
      <c r="G10" s="52" t="s">
        <v>155</v>
      </c>
      <c r="H10" s="207"/>
    </row>
    <row r="11" spans="1:8" ht="15">
      <c r="A11" s="205"/>
      <c r="B11" s="205"/>
      <c r="C11" s="53" t="s">
        <v>81</v>
      </c>
      <c r="D11" s="53" t="s">
        <v>82</v>
      </c>
      <c r="E11" s="53"/>
      <c r="F11" s="53">
        <v>107051</v>
      </c>
      <c r="G11" s="53" t="s">
        <v>154</v>
      </c>
      <c r="H11" s="207"/>
    </row>
    <row r="12" spans="1:8" ht="15">
      <c r="A12" s="37" t="s">
        <v>88</v>
      </c>
      <c r="B12" s="19" t="s">
        <v>64</v>
      </c>
      <c r="C12" s="20">
        <v>13518462</v>
      </c>
      <c r="D12" s="20"/>
      <c r="E12" s="20"/>
      <c r="F12" s="20"/>
      <c r="G12" s="20"/>
      <c r="H12" s="20">
        <f>SUM(C12:G12)</f>
        <v>13518462</v>
      </c>
    </row>
    <row r="13" spans="1:8" ht="15">
      <c r="A13" s="37" t="s">
        <v>87</v>
      </c>
      <c r="B13" s="19" t="s">
        <v>65</v>
      </c>
      <c r="C13" s="20">
        <v>5963240</v>
      </c>
      <c r="D13" s="20"/>
      <c r="E13" s="20"/>
      <c r="F13" s="20"/>
      <c r="G13" s="20"/>
      <c r="H13" s="20">
        <f>SUM(C13:G13)</f>
        <v>5963240</v>
      </c>
    </row>
    <row r="14" spans="1:8" ht="15">
      <c r="A14" s="37" t="s">
        <v>89</v>
      </c>
      <c r="B14" s="19" t="s">
        <v>66</v>
      </c>
      <c r="C14" s="20">
        <v>1800000</v>
      </c>
      <c r="D14" s="20"/>
      <c r="E14" s="20"/>
      <c r="F14" s="20"/>
      <c r="G14" s="20"/>
      <c r="H14" s="20">
        <f>SUM(C14:G14)</f>
        <v>1800000</v>
      </c>
    </row>
    <row r="15" spans="1:8" ht="15">
      <c r="A15" s="38"/>
      <c r="B15" s="22" t="s">
        <v>67</v>
      </c>
      <c r="C15" s="23">
        <f aca="true" t="shared" si="0" ref="C15:H15">SUM(C12:C14)</f>
        <v>21281702</v>
      </c>
      <c r="D15" s="23">
        <f t="shared" si="0"/>
        <v>0</v>
      </c>
      <c r="E15" s="23"/>
      <c r="F15" s="23">
        <f t="shared" si="0"/>
        <v>0</v>
      </c>
      <c r="G15" s="23">
        <f t="shared" si="0"/>
        <v>0</v>
      </c>
      <c r="H15" s="23">
        <f t="shared" si="0"/>
        <v>21281702</v>
      </c>
    </row>
    <row r="16" spans="1:8" s="162" customFormat="1" ht="15">
      <c r="A16" s="157" t="s">
        <v>375</v>
      </c>
      <c r="B16" s="163" t="s">
        <v>376</v>
      </c>
      <c r="C16" s="159"/>
      <c r="D16" s="159"/>
      <c r="E16" s="159">
        <v>5201966</v>
      </c>
      <c r="F16" s="159"/>
      <c r="G16" s="159"/>
      <c r="H16" s="159">
        <f aca="true" t="shared" si="1" ref="H16:H29">SUM(C16:G16)</f>
        <v>5201966</v>
      </c>
    </row>
    <row r="17" spans="1:8" s="189" customFormat="1" ht="15">
      <c r="A17" s="165"/>
      <c r="B17" s="166" t="s">
        <v>377</v>
      </c>
      <c r="C17" s="164"/>
      <c r="D17" s="164"/>
      <c r="E17" s="164">
        <f>SUM(E16)</f>
        <v>5201966</v>
      </c>
      <c r="F17" s="164"/>
      <c r="G17" s="164"/>
      <c r="H17" s="164">
        <f t="shared" si="1"/>
        <v>5201966</v>
      </c>
    </row>
    <row r="18" spans="1:10" ht="15">
      <c r="A18" s="37" t="s">
        <v>90</v>
      </c>
      <c r="B18" s="19" t="s">
        <v>68</v>
      </c>
      <c r="C18" s="20"/>
      <c r="D18" s="20"/>
      <c r="E18" s="20"/>
      <c r="F18" s="20"/>
      <c r="G18" s="20">
        <v>350000</v>
      </c>
      <c r="H18" s="23">
        <f t="shared" si="1"/>
        <v>350000</v>
      </c>
      <c r="I18" s="17"/>
      <c r="J18" s="17"/>
    </row>
    <row r="19" spans="1:10" ht="15">
      <c r="A19" s="37" t="s">
        <v>91</v>
      </c>
      <c r="B19" s="19" t="s">
        <v>69</v>
      </c>
      <c r="C19" s="20"/>
      <c r="D19" s="20"/>
      <c r="E19" s="20"/>
      <c r="F19" s="20"/>
      <c r="G19" s="20">
        <v>975000</v>
      </c>
      <c r="H19" s="23">
        <f t="shared" si="1"/>
        <v>975000</v>
      </c>
      <c r="I19" s="17"/>
      <c r="J19" s="17"/>
    </row>
    <row r="20" spans="1:10" ht="15">
      <c r="A20" s="37" t="s">
        <v>92</v>
      </c>
      <c r="B20" s="19" t="s">
        <v>70</v>
      </c>
      <c r="C20" s="20"/>
      <c r="D20" s="20"/>
      <c r="E20" s="20"/>
      <c r="F20" s="20"/>
      <c r="G20" s="20">
        <v>98000</v>
      </c>
      <c r="H20" s="23">
        <f t="shared" si="1"/>
        <v>98000</v>
      </c>
      <c r="I20" s="17"/>
      <c r="J20" s="17"/>
    </row>
    <row r="21" spans="1:10" ht="15">
      <c r="A21" s="37" t="s">
        <v>93</v>
      </c>
      <c r="B21" s="19" t="s">
        <v>71</v>
      </c>
      <c r="C21" s="20"/>
      <c r="D21" s="20"/>
      <c r="E21" s="20"/>
      <c r="F21" s="20"/>
      <c r="G21" s="20">
        <v>3250000</v>
      </c>
      <c r="H21" s="23">
        <f t="shared" si="1"/>
        <v>3250000</v>
      </c>
      <c r="I21" s="17"/>
      <c r="J21" s="17"/>
    </row>
    <row r="22" spans="1:10" ht="15">
      <c r="A22" s="37" t="s">
        <v>94</v>
      </c>
      <c r="B22" s="19" t="s">
        <v>72</v>
      </c>
      <c r="C22" s="20"/>
      <c r="D22" s="20"/>
      <c r="E22" s="20"/>
      <c r="F22" s="20"/>
      <c r="G22" s="20">
        <v>1000000</v>
      </c>
      <c r="H22" s="23">
        <f t="shared" si="1"/>
        <v>1000000</v>
      </c>
      <c r="I22" s="17"/>
      <c r="J22" s="17"/>
    </row>
    <row r="23" spans="1:10" ht="15">
      <c r="A23" s="38"/>
      <c r="B23" s="22" t="s">
        <v>73</v>
      </c>
      <c r="C23" s="23">
        <f>SUM(C18:C22)</f>
        <v>0</v>
      </c>
      <c r="D23" s="23">
        <f>SUM(D18:D22)</f>
        <v>0</v>
      </c>
      <c r="E23" s="23"/>
      <c r="F23" s="23">
        <f>SUM(F18:F22)</f>
        <v>0</v>
      </c>
      <c r="G23" s="23">
        <f>SUM(G18:G22)</f>
        <v>5673000</v>
      </c>
      <c r="H23" s="23">
        <f t="shared" si="1"/>
        <v>5673000</v>
      </c>
      <c r="I23" s="18"/>
      <c r="J23" s="18"/>
    </row>
    <row r="24" spans="1:12" ht="15">
      <c r="A24" s="37" t="s">
        <v>95</v>
      </c>
      <c r="B24" s="19" t="s">
        <v>74</v>
      </c>
      <c r="C24" s="20"/>
      <c r="D24" s="20">
        <v>5500000</v>
      </c>
      <c r="E24" s="20"/>
      <c r="F24" s="20"/>
      <c r="G24" s="20"/>
      <c r="H24" s="23">
        <f t="shared" si="1"/>
        <v>5500000</v>
      </c>
      <c r="I24" s="17"/>
      <c r="J24" s="17"/>
      <c r="L24" s="17" t="s">
        <v>344</v>
      </c>
    </row>
    <row r="25" spans="1:10" ht="15">
      <c r="A25" s="37" t="s">
        <v>96</v>
      </c>
      <c r="B25" s="19" t="s">
        <v>75</v>
      </c>
      <c r="C25" s="20"/>
      <c r="D25" s="20"/>
      <c r="E25" s="20"/>
      <c r="F25" s="20">
        <v>1014291</v>
      </c>
      <c r="G25" s="20"/>
      <c r="H25" s="23">
        <f t="shared" si="1"/>
        <v>1014291</v>
      </c>
      <c r="I25" s="17"/>
      <c r="J25" s="17"/>
    </row>
    <row r="26" spans="1:10" ht="15">
      <c r="A26" s="37" t="s">
        <v>97</v>
      </c>
      <c r="B26" s="19" t="s">
        <v>76</v>
      </c>
      <c r="C26" s="20"/>
      <c r="D26" s="20">
        <v>1654140</v>
      </c>
      <c r="E26" s="20"/>
      <c r="F26" s="20">
        <v>273860</v>
      </c>
      <c r="G26" s="20"/>
      <c r="H26" s="23">
        <f t="shared" si="1"/>
        <v>1928000</v>
      </c>
      <c r="I26" s="17"/>
      <c r="J26" s="17"/>
    </row>
    <row r="27" spans="1:10" ht="15">
      <c r="A27" s="38"/>
      <c r="B27" s="22" t="s">
        <v>77</v>
      </c>
      <c r="C27" s="23">
        <f>SUM(C24:C26)</f>
        <v>0</v>
      </c>
      <c r="D27" s="23">
        <f>SUM(D24:D26)</f>
        <v>7154140</v>
      </c>
      <c r="E27" s="23"/>
      <c r="F27" s="23">
        <f>SUM(F24:F26)</f>
        <v>1288151</v>
      </c>
      <c r="G27" s="23">
        <f>SUM(G24:G26)</f>
        <v>0</v>
      </c>
      <c r="H27" s="23">
        <f t="shared" si="1"/>
        <v>8442291</v>
      </c>
      <c r="I27" s="18"/>
      <c r="J27" s="18"/>
    </row>
    <row r="28" spans="1:10" ht="15">
      <c r="A28" s="39" t="s">
        <v>98</v>
      </c>
      <c r="B28" s="30" t="s">
        <v>78</v>
      </c>
      <c r="C28" s="29">
        <v>28347884</v>
      </c>
      <c r="D28" s="29"/>
      <c r="E28" s="29"/>
      <c r="F28" s="29"/>
      <c r="G28" s="29"/>
      <c r="H28" s="23">
        <f t="shared" si="1"/>
        <v>28347884</v>
      </c>
      <c r="I28" s="27"/>
      <c r="J28" s="27"/>
    </row>
    <row r="29" spans="1:10" ht="15">
      <c r="A29" s="38"/>
      <c r="B29" s="22" t="s">
        <v>79</v>
      </c>
      <c r="C29" s="23">
        <f>SUM(C28)</f>
        <v>28347884</v>
      </c>
      <c r="D29" s="23">
        <f>SUM(D28)</f>
        <v>0</v>
      </c>
      <c r="E29" s="23"/>
      <c r="F29" s="23">
        <f>SUM(F28)</f>
        <v>0</v>
      </c>
      <c r="G29" s="23">
        <f>SUM(G28)</f>
        <v>0</v>
      </c>
      <c r="H29" s="23">
        <f t="shared" si="1"/>
        <v>28347884</v>
      </c>
      <c r="I29" s="18"/>
      <c r="J29" s="18"/>
    </row>
    <row r="30" spans="1:10" s="51" customFormat="1" ht="15.75">
      <c r="A30" s="47"/>
      <c r="B30" s="48" t="s">
        <v>80</v>
      </c>
      <c r="C30" s="49">
        <f aca="true" t="shared" si="2" ref="C30:H30">SUM(C15+C17+C23+C27+C29)</f>
        <v>49629586</v>
      </c>
      <c r="D30" s="49">
        <f t="shared" si="2"/>
        <v>7154140</v>
      </c>
      <c r="E30" s="49">
        <f t="shared" si="2"/>
        <v>5201966</v>
      </c>
      <c r="F30" s="49">
        <f t="shared" si="2"/>
        <v>1288151</v>
      </c>
      <c r="G30" s="49">
        <f t="shared" si="2"/>
        <v>5673000</v>
      </c>
      <c r="H30" s="49">
        <f t="shared" si="2"/>
        <v>68946843</v>
      </c>
      <c r="I30" s="50"/>
      <c r="J30" s="54"/>
    </row>
    <row r="31" spans="1:10" ht="15">
      <c r="A31" s="17"/>
      <c r="B31" s="17"/>
      <c r="H31" s="31"/>
      <c r="I31" s="17"/>
      <c r="J31" s="24"/>
    </row>
    <row r="32" ht="15">
      <c r="B32" s="17" t="s">
        <v>342</v>
      </c>
    </row>
    <row r="33" ht="15">
      <c r="B33" s="17" t="s">
        <v>343</v>
      </c>
    </row>
    <row r="34" ht="15">
      <c r="N34" s="17" t="s">
        <v>156</v>
      </c>
    </row>
  </sheetData>
  <sheetProtection/>
  <mergeCells count="5">
    <mergeCell ref="A4:H4"/>
    <mergeCell ref="A9:A11"/>
    <mergeCell ref="B9:B11"/>
    <mergeCell ref="H9:H11"/>
    <mergeCell ref="C9:G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25"/>
  <sheetViews>
    <sheetView zoomScalePageLayoutView="0" workbookViewId="0" topLeftCell="A1">
      <selection activeCell="O15" sqref="O15"/>
    </sheetView>
  </sheetViews>
  <sheetFormatPr defaultColWidth="9.140625" defaultRowHeight="15"/>
  <cols>
    <col min="1" max="1" width="76.00390625" style="55" customWidth="1"/>
    <col min="2" max="2" width="21.28125" style="187" customWidth="1"/>
    <col min="3" max="3" width="26.140625" style="90" customWidth="1"/>
    <col min="4" max="4" width="16.7109375" style="55" hidden="1" customWidth="1"/>
    <col min="5" max="5" width="17.00390625" style="55" hidden="1" customWidth="1"/>
    <col min="6" max="6" width="13.8515625" style="55" hidden="1" customWidth="1"/>
    <col min="7" max="7" width="10.7109375" style="55" hidden="1" customWidth="1"/>
    <col min="8" max="8" width="11.57421875" style="55" hidden="1" customWidth="1"/>
    <col min="9" max="16384" width="9.140625" style="55" customWidth="1"/>
  </cols>
  <sheetData>
    <row r="2" spans="1:6" ht="15.75">
      <c r="A2" s="198" t="s">
        <v>360</v>
      </c>
      <c r="B2" s="199"/>
      <c r="C2" s="199"/>
      <c r="D2" s="199"/>
      <c r="E2" s="199"/>
      <c r="F2" s="209"/>
    </row>
    <row r="3" spans="1:8" ht="16.5">
      <c r="A3" s="210" t="s">
        <v>370</v>
      </c>
      <c r="B3" s="211"/>
      <c r="C3" s="211"/>
      <c r="D3" s="211"/>
      <c r="E3" s="211"/>
      <c r="F3" s="211"/>
      <c r="G3" s="211"/>
      <c r="H3" s="211"/>
    </row>
    <row r="4" spans="1:8" ht="19.5">
      <c r="A4" s="178"/>
      <c r="B4" s="188"/>
      <c r="C4" s="180"/>
      <c r="D4" s="179"/>
      <c r="E4" s="179"/>
      <c r="F4" s="179"/>
      <c r="G4" s="179"/>
      <c r="H4" s="179"/>
    </row>
    <row r="5" spans="1:8" ht="19.5">
      <c r="A5" s="178"/>
      <c r="B5" s="188"/>
      <c r="C5" s="180"/>
      <c r="D5" s="179"/>
      <c r="E5" s="179"/>
      <c r="F5" s="179"/>
      <c r="G5" s="179"/>
      <c r="H5" s="179"/>
    </row>
    <row r="6" spans="1:8" ht="19.5">
      <c r="A6" s="178"/>
      <c r="B6" s="188"/>
      <c r="C6" s="180"/>
      <c r="D6" s="179"/>
      <c r="E6" s="179"/>
      <c r="F6" s="179"/>
      <c r="G6" s="179"/>
      <c r="H6" s="179"/>
    </row>
    <row r="7" ht="15">
      <c r="C7" s="183" t="s">
        <v>356</v>
      </c>
    </row>
    <row r="8" spans="1:8" ht="38.25">
      <c r="A8" s="57" t="s">
        <v>159</v>
      </c>
      <c r="B8" s="58" t="s">
        <v>160</v>
      </c>
      <c r="C8" s="91" t="s">
        <v>362</v>
      </c>
      <c r="D8" s="77" t="s">
        <v>357</v>
      </c>
      <c r="E8" s="77" t="s">
        <v>357</v>
      </c>
      <c r="F8" s="77" t="s">
        <v>357</v>
      </c>
      <c r="G8" s="77" t="s">
        <v>357</v>
      </c>
      <c r="H8" s="59" t="s">
        <v>358</v>
      </c>
    </row>
    <row r="9" spans="1:256" ht="15">
      <c r="A9" s="84" t="s">
        <v>359</v>
      </c>
      <c r="B9" s="57" t="s">
        <v>211</v>
      </c>
      <c r="C9" s="108"/>
      <c r="D9" s="70"/>
      <c r="E9" s="70"/>
      <c r="F9" s="70"/>
      <c r="G9" s="70"/>
      <c r="H9" s="70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</row>
    <row r="10" spans="1:8" ht="15">
      <c r="A10" s="78" t="s">
        <v>361</v>
      </c>
      <c r="B10" s="195" t="s">
        <v>211</v>
      </c>
      <c r="C10" s="107">
        <v>1400000</v>
      </c>
      <c r="D10" s="63"/>
      <c r="E10" s="63"/>
      <c r="F10" s="63"/>
      <c r="G10" s="63"/>
      <c r="H10" s="63"/>
    </row>
    <row r="11" spans="1:8" ht="15">
      <c r="A11" s="78" t="s">
        <v>363</v>
      </c>
      <c r="B11" s="195" t="s">
        <v>211</v>
      </c>
      <c r="C11" s="107">
        <v>1150000</v>
      </c>
      <c r="D11" s="63"/>
      <c r="E11" s="63"/>
      <c r="F11" s="63"/>
      <c r="G11" s="63"/>
      <c r="H11" s="63"/>
    </row>
    <row r="12" spans="1:8" ht="15">
      <c r="A12" s="78" t="s">
        <v>388</v>
      </c>
      <c r="B12" s="195" t="s">
        <v>211</v>
      </c>
      <c r="C12" s="107">
        <v>250000</v>
      </c>
      <c r="D12" s="63"/>
      <c r="E12" s="63"/>
      <c r="F12" s="63"/>
      <c r="G12" s="63"/>
      <c r="H12" s="63"/>
    </row>
    <row r="13" spans="1:256" s="17" customFormat="1" ht="15">
      <c r="A13" s="78" t="s">
        <v>364</v>
      </c>
      <c r="B13" s="195" t="s">
        <v>211</v>
      </c>
      <c r="C13" s="107">
        <v>500000</v>
      </c>
      <c r="D13" s="63"/>
      <c r="E13" s="63"/>
      <c r="F13" s="63"/>
      <c r="G13" s="63"/>
      <c r="H13" s="63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256" s="17" customFormat="1" ht="15">
      <c r="A14" s="84" t="s">
        <v>346</v>
      </c>
      <c r="B14" s="57" t="s">
        <v>355</v>
      </c>
      <c r="C14" s="108"/>
      <c r="D14" s="70"/>
      <c r="E14" s="70"/>
      <c r="F14" s="70"/>
      <c r="G14" s="70"/>
      <c r="H14" s="70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  <c r="IV14" s="72"/>
    </row>
    <row r="15" spans="1:256" s="17" customFormat="1" ht="15">
      <c r="A15" s="78" t="s">
        <v>365</v>
      </c>
      <c r="B15" s="195" t="s">
        <v>355</v>
      </c>
      <c r="C15" s="107">
        <v>1400000</v>
      </c>
      <c r="D15" s="63"/>
      <c r="E15" s="63"/>
      <c r="F15" s="63"/>
      <c r="G15" s="63"/>
      <c r="H15" s="63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  <c r="IV15" s="55"/>
    </row>
    <row r="16" spans="1:256" s="17" customFormat="1" ht="15">
      <c r="A16" s="78" t="s">
        <v>366</v>
      </c>
      <c r="B16" s="195" t="s">
        <v>355</v>
      </c>
      <c r="C16" s="107">
        <v>1400000</v>
      </c>
      <c r="D16" s="63"/>
      <c r="E16" s="63"/>
      <c r="F16" s="63"/>
      <c r="G16" s="63"/>
      <c r="H16" s="63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</row>
    <row r="17" spans="1:8" ht="15">
      <c r="A17" s="66" t="s">
        <v>212</v>
      </c>
      <c r="B17" s="195" t="s">
        <v>213</v>
      </c>
      <c r="C17" s="107">
        <v>1647000</v>
      </c>
      <c r="D17" s="63"/>
      <c r="E17" s="63"/>
      <c r="F17" s="63"/>
      <c r="G17" s="63"/>
      <c r="H17" s="63"/>
    </row>
    <row r="18" spans="1:256" ht="15.75">
      <c r="A18" s="101" t="s">
        <v>51</v>
      </c>
      <c r="B18" s="196" t="s">
        <v>214</v>
      </c>
      <c r="C18" s="181">
        <f>SUM(C10:C17)</f>
        <v>7747000</v>
      </c>
      <c r="D18" s="182"/>
      <c r="E18" s="182"/>
      <c r="F18" s="182"/>
      <c r="G18" s="182"/>
      <c r="H18" s="182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  <c r="IL18" s="143"/>
      <c r="IM18" s="143"/>
      <c r="IN18" s="143"/>
      <c r="IO18" s="143"/>
      <c r="IP18" s="143"/>
      <c r="IQ18" s="143"/>
      <c r="IR18" s="143"/>
      <c r="IS18" s="143"/>
      <c r="IT18" s="143"/>
      <c r="IU18" s="143"/>
      <c r="IV18" s="143"/>
    </row>
    <row r="19" spans="1:256" ht="15">
      <c r="A19" s="84" t="s">
        <v>215</v>
      </c>
      <c r="B19" s="57" t="s">
        <v>216</v>
      </c>
      <c r="C19" s="108"/>
      <c r="D19" s="70"/>
      <c r="E19" s="70"/>
      <c r="F19" s="70"/>
      <c r="G19" s="70"/>
      <c r="H19" s="70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  <c r="IU19" s="72"/>
      <c r="IV19" s="72"/>
    </row>
    <row r="20" spans="1:8" ht="15">
      <c r="A20" s="78" t="s">
        <v>382</v>
      </c>
      <c r="B20" s="195" t="s">
        <v>216</v>
      </c>
      <c r="C20" s="107">
        <v>4096036</v>
      </c>
      <c r="D20" s="63"/>
      <c r="E20" s="63"/>
      <c r="F20" s="63"/>
      <c r="G20" s="63"/>
      <c r="H20" s="63"/>
    </row>
    <row r="21" spans="1:8" ht="15">
      <c r="A21" s="78" t="s">
        <v>367</v>
      </c>
      <c r="B21" s="195" t="s">
        <v>216</v>
      </c>
      <c r="C21" s="107">
        <v>1000000</v>
      </c>
      <c r="D21" s="63"/>
      <c r="E21" s="63"/>
      <c r="F21" s="63"/>
      <c r="G21" s="63"/>
      <c r="H21" s="63"/>
    </row>
    <row r="22" spans="1:8" ht="15">
      <c r="A22" s="78" t="s">
        <v>368</v>
      </c>
      <c r="B22" s="195" t="s">
        <v>216</v>
      </c>
      <c r="C22" s="107">
        <v>5500000</v>
      </c>
      <c r="D22" s="63"/>
      <c r="E22" s="63"/>
      <c r="F22" s="63"/>
      <c r="G22" s="63"/>
      <c r="H22" s="63"/>
    </row>
    <row r="23" spans="1:8" ht="15">
      <c r="A23" s="78" t="s">
        <v>369</v>
      </c>
      <c r="B23" s="195" t="s">
        <v>216</v>
      </c>
      <c r="C23" s="107">
        <v>1000000</v>
      </c>
      <c r="D23" s="63"/>
      <c r="E23" s="63"/>
      <c r="F23" s="63"/>
      <c r="G23" s="63"/>
      <c r="H23" s="63"/>
    </row>
    <row r="24" spans="1:8" ht="15">
      <c r="A24" s="78" t="s">
        <v>219</v>
      </c>
      <c r="B24" s="195" t="s">
        <v>220</v>
      </c>
      <c r="C24" s="107">
        <v>3130930</v>
      </c>
      <c r="D24" s="63"/>
      <c r="E24" s="63"/>
      <c r="F24" s="63"/>
      <c r="G24" s="63"/>
      <c r="H24" s="63"/>
    </row>
    <row r="25" spans="1:256" ht="15.75">
      <c r="A25" s="101" t="s">
        <v>54</v>
      </c>
      <c r="B25" s="196" t="s">
        <v>221</v>
      </c>
      <c r="C25" s="181">
        <f>SUM(C20:C24)</f>
        <v>14726966</v>
      </c>
      <c r="D25" s="182"/>
      <c r="E25" s="182"/>
      <c r="F25" s="182"/>
      <c r="G25" s="182"/>
      <c r="H25" s="182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  <c r="IL25" s="143"/>
      <c r="IM25" s="143"/>
      <c r="IN25" s="143"/>
      <c r="IO25" s="143"/>
      <c r="IP25" s="143"/>
      <c r="IQ25" s="143"/>
      <c r="IR25" s="143"/>
      <c r="IS25" s="143"/>
      <c r="IT25" s="143"/>
      <c r="IU25" s="143"/>
      <c r="IV25" s="143"/>
    </row>
  </sheetData>
  <sheetProtection/>
  <mergeCells count="2">
    <mergeCell ref="A2:F2"/>
    <mergeCell ref="A3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6"/>
  <sheetViews>
    <sheetView zoomScalePageLayoutView="0" workbookViewId="0" topLeftCell="A16">
      <selection activeCell="Q31" sqref="Q31"/>
    </sheetView>
  </sheetViews>
  <sheetFormatPr defaultColWidth="9.140625" defaultRowHeight="15"/>
  <cols>
    <col min="1" max="1" width="64.140625" style="55" customWidth="1"/>
    <col min="2" max="2" width="8.57421875" style="55" customWidth="1"/>
    <col min="3" max="3" width="13.7109375" style="55" customWidth="1"/>
    <col min="4" max="4" width="12.28125" style="55" customWidth="1"/>
    <col min="5" max="5" width="12.7109375" style="55" customWidth="1"/>
    <col min="6" max="6" width="13.140625" style="55" customWidth="1"/>
    <col min="7" max="7" width="13.28125" style="55" customWidth="1"/>
    <col min="8" max="13" width="10.7109375" style="55" bestFit="1" customWidth="1"/>
    <col min="14" max="14" width="12.00390625" style="55" customWidth="1"/>
    <col min="15" max="15" width="14.140625" style="55" customWidth="1"/>
    <col min="16" max="16" width="11.8515625" style="90" bestFit="1" customWidth="1"/>
    <col min="17" max="16384" width="9.140625" style="55" customWidth="1"/>
  </cols>
  <sheetData>
    <row r="1" spans="1:15" ht="15">
      <c r="A1" s="212" t="s">
        <v>371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5">
      <c r="A2" s="214" t="s">
        <v>384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5">
      <c r="A3" s="109"/>
      <c r="O3" s="55" t="s">
        <v>372</v>
      </c>
    </row>
    <row r="4" spans="1:17" ht="28.5">
      <c r="A4" s="110" t="s">
        <v>159</v>
      </c>
      <c r="B4" s="111" t="s">
        <v>160</v>
      </c>
      <c r="C4" s="112" t="s">
        <v>308</v>
      </c>
      <c r="D4" s="112" t="s">
        <v>309</v>
      </c>
      <c r="E4" s="112" t="s">
        <v>310</v>
      </c>
      <c r="F4" s="112" t="s">
        <v>311</v>
      </c>
      <c r="G4" s="112" t="s">
        <v>312</v>
      </c>
      <c r="H4" s="112" t="s">
        <v>313</v>
      </c>
      <c r="I4" s="112" t="s">
        <v>314</v>
      </c>
      <c r="J4" s="112" t="s">
        <v>315</v>
      </c>
      <c r="K4" s="112" t="s">
        <v>316</v>
      </c>
      <c r="L4" s="112" t="s">
        <v>317</v>
      </c>
      <c r="M4" s="112" t="s">
        <v>318</v>
      </c>
      <c r="N4" s="112" t="s">
        <v>319</v>
      </c>
      <c r="O4" s="113" t="s">
        <v>320</v>
      </c>
      <c r="P4" s="124"/>
      <c r="Q4" s="109"/>
    </row>
    <row r="5" spans="1:18" ht="15">
      <c r="A5" s="114" t="s">
        <v>162</v>
      </c>
      <c r="B5" s="115" t="s">
        <v>163</v>
      </c>
      <c r="C5" s="116">
        <v>247000</v>
      </c>
      <c r="D5" s="116">
        <v>247000</v>
      </c>
      <c r="E5" s="116">
        <v>247000</v>
      </c>
      <c r="F5" s="116">
        <v>247000</v>
      </c>
      <c r="G5" s="116">
        <v>247000</v>
      </c>
      <c r="H5" s="116">
        <v>247000</v>
      </c>
      <c r="I5" s="116">
        <v>247000</v>
      </c>
      <c r="J5" s="116">
        <v>247000</v>
      </c>
      <c r="K5" s="116">
        <v>247000</v>
      </c>
      <c r="L5" s="116">
        <v>247000</v>
      </c>
      <c r="M5" s="116">
        <v>247000</v>
      </c>
      <c r="N5" s="116">
        <v>247000</v>
      </c>
      <c r="O5" s="116">
        <v>2964000</v>
      </c>
      <c r="P5" s="124"/>
      <c r="Q5" s="109"/>
      <c r="R5" s="90"/>
    </row>
    <row r="6" spans="1:18" ht="15">
      <c r="A6" s="119" t="s">
        <v>164</v>
      </c>
      <c r="B6" s="117" t="s">
        <v>165</v>
      </c>
      <c r="C6" s="118"/>
      <c r="D6" s="118"/>
      <c r="E6" s="118">
        <v>62250</v>
      </c>
      <c r="F6" s="118"/>
      <c r="G6" s="118"/>
      <c r="H6" s="118">
        <v>62250</v>
      </c>
      <c r="I6" s="118"/>
      <c r="J6" s="118"/>
      <c r="K6" s="118">
        <v>62250</v>
      </c>
      <c r="L6" s="118"/>
      <c r="M6" s="118">
        <v>62250</v>
      </c>
      <c r="N6" s="118"/>
      <c r="O6" s="116">
        <v>249000</v>
      </c>
      <c r="P6" s="124"/>
      <c r="Q6" s="109"/>
      <c r="R6" s="90"/>
    </row>
    <row r="7" spans="1:256" ht="15">
      <c r="A7" s="73" t="s">
        <v>166</v>
      </c>
      <c r="B7" s="74" t="s">
        <v>167</v>
      </c>
      <c r="C7" s="93">
        <f>SUM(C5:C6)</f>
        <v>247000</v>
      </c>
      <c r="D7" s="93">
        <f aca="true" t="shared" si="0" ref="D7:N7">SUM(D5:D6)</f>
        <v>247000</v>
      </c>
      <c r="E7" s="93">
        <f t="shared" si="0"/>
        <v>309250</v>
      </c>
      <c r="F7" s="93">
        <f t="shared" si="0"/>
        <v>247000</v>
      </c>
      <c r="G7" s="93">
        <f t="shared" si="0"/>
        <v>247000</v>
      </c>
      <c r="H7" s="93">
        <f t="shared" si="0"/>
        <v>309250</v>
      </c>
      <c r="I7" s="93">
        <f t="shared" si="0"/>
        <v>247000</v>
      </c>
      <c r="J7" s="93">
        <f t="shared" si="0"/>
        <v>247000</v>
      </c>
      <c r="K7" s="93">
        <f t="shared" si="0"/>
        <v>309250</v>
      </c>
      <c r="L7" s="93">
        <f t="shared" si="0"/>
        <v>247000</v>
      </c>
      <c r="M7" s="93">
        <f t="shared" si="0"/>
        <v>309250</v>
      </c>
      <c r="N7" s="93">
        <f t="shared" si="0"/>
        <v>247000</v>
      </c>
      <c r="O7" s="93">
        <f>SUM(O5:O6)</f>
        <v>3213000</v>
      </c>
      <c r="P7" s="124"/>
      <c r="Q7" s="122"/>
      <c r="R7" s="90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</row>
    <row r="8" spans="1:18" ht="15">
      <c r="A8" s="120" t="s">
        <v>16</v>
      </c>
      <c r="B8" s="117" t="s">
        <v>168</v>
      </c>
      <c r="C8" s="116">
        <v>157678</v>
      </c>
      <c r="D8" s="116">
        <v>157678</v>
      </c>
      <c r="E8" s="116">
        <v>157678</v>
      </c>
      <c r="F8" s="116">
        <v>157678</v>
      </c>
      <c r="G8" s="116">
        <v>157678</v>
      </c>
      <c r="H8" s="116">
        <v>157678</v>
      </c>
      <c r="I8" s="116">
        <v>157678</v>
      </c>
      <c r="J8" s="116">
        <v>157678</v>
      </c>
      <c r="K8" s="116">
        <v>157678</v>
      </c>
      <c r="L8" s="116">
        <v>157678</v>
      </c>
      <c r="M8" s="116">
        <v>157678</v>
      </c>
      <c r="N8" s="116">
        <v>157674</v>
      </c>
      <c r="O8" s="116">
        <v>1892132</v>
      </c>
      <c r="P8" s="124"/>
      <c r="Q8" s="109"/>
      <c r="R8" s="90"/>
    </row>
    <row r="9" spans="1:18" ht="30">
      <c r="A9" s="120" t="s">
        <v>169</v>
      </c>
      <c r="B9" s="117" t="s">
        <v>170</v>
      </c>
      <c r="C9" s="116">
        <v>15000</v>
      </c>
      <c r="D9" s="116">
        <v>15000</v>
      </c>
      <c r="E9" s="116">
        <v>15000</v>
      </c>
      <c r="F9" s="116">
        <v>15000</v>
      </c>
      <c r="G9" s="116">
        <v>15000</v>
      </c>
      <c r="H9" s="116">
        <v>15000</v>
      </c>
      <c r="I9" s="116">
        <v>15000</v>
      </c>
      <c r="J9" s="116">
        <v>15000</v>
      </c>
      <c r="K9" s="116">
        <v>15000</v>
      </c>
      <c r="L9" s="116">
        <v>15000</v>
      </c>
      <c r="M9" s="116">
        <v>15000</v>
      </c>
      <c r="N9" s="116">
        <v>15000</v>
      </c>
      <c r="O9" s="116">
        <v>180000</v>
      </c>
      <c r="P9" s="124"/>
      <c r="Q9" s="109"/>
      <c r="R9" s="90"/>
    </row>
    <row r="10" spans="1:18" s="72" customFormat="1" ht="15">
      <c r="A10" s="75" t="s">
        <v>171</v>
      </c>
      <c r="B10" s="74" t="s">
        <v>172</v>
      </c>
      <c r="C10" s="93">
        <f>SUM(C8:C9)</f>
        <v>172678</v>
      </c>
      <c r="D10" s="93">
        <f aca="true" t="shared" si="1" ref="D10:N10">SUM(D8:D9)</f>
        <v>172678</v>
      </c>
      <c r="E10" s="93">
        <f t="shared" si="1"/>
        <v>172678</v>
      </c>
      <c r="F10" s="93">
        <f t="shared" si="1"/>
        <v>172678</v>
      </c>
      <c r="G10" s="93">
        <f t="shared" si="1"/>
        <v>172678</v>
      </c>
      <c r="H10" s="93">
        <f t="shared" si="1"/>
        <v>172678</v>
      </c>
      <c r="I10" s="93">
        <f t="shared" si="1"/>
        <v>172678</v>
      </c>
      <c r="J10" s="93">
        <f t="shared" si="1"/>
        <v>172678</v>
      </c>
      <c r="K10" s="93">
        <f t="shared" si="1"/>
        <v>172678</v>
      </c>
      <c r="L10" s="93">
        <f t="shared" si="1"/>
        <v>172678</v>
      </c>
      <c r="M10" s="93">
        <f t="shared" si="1"/>
        <v>172678</v>
      </c>
      <c r="N10" s="93">
        <f t="shared" si="1"/>
        <v>172674</v>
      </c>
      <c r="O10" s="93">
        <f>SUM(O8:O9)</f>
        <v>2072132</v>
      </c>
      <c r="P10" s="124"/>
      <c r="Q10" s="122"/>
      <c r="R10" s="90"/>
    </row>
    <row r="11" spans="1:18" s="72" customFormat="1" ht="15">
      <c r="A11" s="73" t="s">
        <v>173</v>
      </c>
      <c r="B11" s="74" t="s">
        <v>174</v>
      </c>
      <c r="C11" s="93">
        <f>SUM(C10,C7)</f>
        <v>419678</v>
      </c>
      <c r="D11" s="93">
        <f aca="true" t="shared" si="2" ref="D11:N11">SUM(D10,D7)</f>
        <v>419678</v>
      </c>
      <c r="E11" s="93">
        <f t="shared" si="2"/>
        <v>481928</v>
      </c>
      <c r="F11" s="93">
        <f t="shared" si="2"/>
        <v>419678</v>
      </c>
      <c r="G11" s="93">
        <f t="shared" si="2"/>
        <v>419678</v>
      </c>
      <c r="H11" s="93">
        <f t="shared" si="2"/>
        <v>481928</v>
      </c>
      <c r="I11" s="93">
        <f t="shared" si="2"/>
        <v>419678</v>
      </c>
      <c r="J11" s="93">
        <f t="shared" si="2"/>
        <v>419678</v>
      </c>
      <c r="K11" s="93">
        <f t="shared" si="2"/>
        <v>481928</v>
      </c>
      <c r="L11" s="93">
        <f t="shared" si="2"/>
        <v>419678</v>
      </c>
      <c r="M11" s="93">
        <f t="shared" si="2"/>
        <v>481928</v>
      </c>
      <c r="N11" s="93">
        <f t="shared" si="2"/>
        <v>419674</v>
      </c>
      <c r="O11" s="93">
        <f>SUM(O10,O7)</f>
        <v>5285132</v>
      </c>
      <c r="P11" s="124"/>
      <c r="Q11" s="122"/>
      <c r="R11" s="90"/>
    </row>
    <row r="12" spans="1:18" s="72" customFormat="1" ht="15">
      <c r="A12" s="75" t="s">
        <v>175</v>
      </c>
      <c r="B12" s="74" t="s">
        <v>176</v>
      </c>
      <c r="C12" s="93">
        <v>93393</v>
      </c>
      <c r="D12" s="93">
        <v>93393</v>
      </c>
      <c r="E12" s="93">
        <v>93393</v>
      </c>
      <c r="F12" s="93">
        <v>93393</v>
      </c>
      <c r="G12" s="93">
        <v>93393</v>
      </c>
      <c r="H12" s="93">
        <v>93393</v>
      </c>
      <c r="I12" s="93">
        <v>93393</v>
      </c>
      <c r="J12" s="93">
        <v>93393</v>
      </c>
      <c r="K12" s="93">
        <v>93393</v>
      </c>
      <c r="L12" s="93">
        <v>93393</v>
      </c>
      <c r="M12" s="93">
        <v>93393</v>
      </c>
      <c r="N12" s="93">
        <v>93396</v>
      </c>
      <c r="O12" s="93">
        <v>1120719</v>
      </c>
      <c r="P12" s="124"/>
      <c r="Q12" s="122"/>
      <c r="R12" s="90"/>
    </row>
    <row r="13" spans="1:18" ht="15">
      <c r="A13" s="120" t="s">
        <v>349</v>
      </c>
      <c r="B13" s="117" t="s">
        <v>353</v>
      </c>
      <c r="C13" s="116"/>
      <c r="D13" s="116"/>
      <c r="E13" s="116"/>
      <c r="F13" s="116">
        <v>60000</v>
      </c>
      <c r="G13" s="116"/>
      <c r="H13" s="116"/>
      <c r="I13" s="116">
        <v>30000</v>
      </c>
      <c r="J13" s="116"/>
      <c r="K13" s="116"/>
      <c r="L13" s="116">
        <v>30000</v>
      </c>
      <c r="M13" s="116"/>
      <c r="N13" s="116"/>
      <c r="O13" s="116">
        <v>120000</v>
      </c>
      <c r="P13" s="124"/>
      <c r="Q13" s="109"/>
      <c r="R13" s="90"/>
    </row>
    <row r="14" spans="1:18" ht="15">
      <c r="A14" s="120" t="s">
        <v>24</v>
      </c>
      <c r="B14" s="117" t="s">
        <v>178</v>
      </c>
      <c r="C14" s="116"/>
      <c r="D14" s="116"/>
      <c r="E14" s="116"/>
      <c r="F14" s="116"/>
      <c r="G14" s="116"/>
      <c r="H14" s="116"/>
      <c r="I14" s="116">
        <v>150000</v>
      </c>
      <c r="J14" s="116"/>
      <c r="K14" s="116"/>
      <c r="L14" s="116"/>
      <c r="M14" s="116"/>
      <c r="N14" s="116">
        <v>150000</v>
      </c>
      <c r="O14" s="116">
        <v>300000</v>
      </c>
      <c r="P14" s="124"/>
      <c r="Q14" s="109"/>
      <c r="R14" s="90"/>
    </row>
    <row r="15" spans="1:18" ht="15">
      <c r="A15" s="120" t="s">
        <v>25</v>
      </c>
      <c r="B15" s="117" t="s">
        <v>321</v>
      </c>
      <c r="C15" s="116">
        <v>22500</v>
      </c>
      <c r="D15" s="116">
        <v>22500</v>
      </c>
      <c r="E15" s="116">
        <v>22500</v>
      </c>
      <c r="F15" s="116">
        <v>22500</v>
      </c>
      <c r="G15" s="116">
        <v>22500</v>
      </c>
      <c r="H15" s="116">
        <v>22500</v>
      </c>
      <c r="I15" s="116">
        <v>22500</v>
      </c>
      <c r="J15" s="116">
        <v>22500</v>
      </c>
      <c r="K15" s="116">
        <v>22500</v>
      </c>
      <c r="L15" s="116">
        <v>22500</v>
      </c>
      <c r="M15" s="116">
        <v>22500</v>
      </c>
      <c r="N15" s="116">
        <v>22500</v>
      </c>
      <c r="O15" s="116">
        <v>270000</v>
      </c>
      <c r="P15" s="124"/>
      <c r="Q15" s="109"/>
      <c r="R15" s="90"/>
    </row>
    <row r="16" spans="1:18" ht="15">
      <c r="A16" s="120" t="s">
        <v>322</v>
      </c>
      <c r="B16" s="117" t="s">
        <v>323</v>
      </c>
      <c r="C16" s="116">
        <v>37083</v>
      </c>
      <c r="D16" s="116">
        <v>37083</v>
      </c>
      <c r="E16" s="116">
        <v>37083</v>
      </c>
      <c r="F16" s="116">
        <v>37083</v>
      </c>
      <c r="G16" s="116">
        <v>37083</v>
      </c>
      <c r="H16" s="116">
        <v>37083</v>
      </c>
      <c r="I16" s="116">
        <v>37083</v>
      </c>
      <c r="J16" s="116">
        <v>37083</v>
      </c>
      <c r="K16" s="116">
        <v>37083</v>
      </c>
      <c r="L16" s="116">
        <v>37087</v>
      </c>
      <c r="M16" s="116">
        <v>37083</v>
      </c>
      <c r="N16" s="116">
        <v>37083</v>
      </c>
      <c r="O16" s="116">
        <v>445000</v>
      </c>
      <c r="P16" s="124"/>
      <c r="Q16" s="109"/>
      <c r="R16" s="90"/>
    </row>
    <row r="17" spans="1:18" s="72" customFormat="1" ht="15">
      <c r="A17" s="75" t="s">
        <v>179</v>
      </c>
      <c r="B17" s="74" t="s">
        <v>180</v>
      </c>
      <c r="C17" s="93">
        <f>SUM(C13:C16)</f>
        <v>59583</v>
      </c>
      <c r="D17" s="93">
        <f aca="true" t="shared" si="3" ref="D17:N17">SUM(D13:D16)</f>
        <v>59583</v>
      </c>
      <c r="E17" s="93">
        <f t="shared" si="3"/>
        <v>59583</v>
      </c>
      <c r="F17" s="93">
        <f t="shared" si="3"/>
        <v>119583</v>
      </c>
      <c r="G17" s="93">
        <f t="shared" si="3"/>
        <v>59583</v>
      </c>
      <c r="H17" s="93">
        <f t="shared" si="3"/>
        <v>59583</v>
      </c>
      <c r="I17" s="93">
        <f t="shared" si="3"/>
        <v>239583</v>
      </c>
      <c r="J17" s="93">
        <f t="shared" si="3"/>
        <v>59583</v>
      </c>
      <c r="K17" s="93">
        <f t="shared" si="3"/>
        <v>59583</v>
      </c>
      <c r="L17" s="93">
        <f t="shared" si="3"/>
        <v>89587</v>
      </c>
      <c r="M17" s="93">
        <f t="shared" si="3"/>
        <v>59583</v>
      </c>
      <c r="N17" s="93">
        <f t="shared" si="3"/>
        <v>209583</v>
      </c>
      <c r="O17" s="93">
        <f>SUM(O13:O16)</f>
        <v>1135000</v>
      </c>
      <c r="P17" s="124"/>
      <c r="Q17" s="122"/>
      <c r="R17" s="90"/>
    </row>
    <row r="18" spans="1:18" ht="15">
      <c r="A18" s="120" t="s">
        <v>181</v>
      </c>
      <c r="B18" s="117" t="s">
        <v>182</v>
      </c>
      <c r="C18" s="116">
        <v>4322</v>
      </c>
      <c r="D18" s="116">
        <v>4322</v>
      </c>
      <c r="E18" s="116">
        <v>4322</v>
      </c>
      <c r="F18" s="116">
        <v>4322</v>
      </c>
      <c r="G18" s="116">
        <v>4322</v>
      </c>
      <c r="H18" s="116">
        <v>4322</v>
      </c>
      <c r="I18" s="116">
        <v>4322</v>
      </c>
      <c r="J18" s="116">
        <v>4322</v>
      </c>
      <c r="K18" s="116">
        <v>4322</v>
      </c>
      <c r="L18" s="116">
        <v>4322</v>
      </c>
      <c r="M18" s="116">
        <v>4318</v>
      </c>
      <c r="N18" s="116">
        <v>4322</v>
      </c>
      <c r="O18" s="116">
        <v>51860</v>
      </c>
      <c r="P18" s="124"/>
      <c r="Q18" s="109"/>
      <c r="R18" s="90"/>
    </row>
    <row r="19" spans="1:18" ht="15">
      <c r="A19" s="120" t="s">
        <v>183</v>
      </c>
      <c r="B19" s="117" t="s">
        <v>184</v>
      </c>
      <c r="C19" s="116">
        <v>17500</v>
      </c>
      <c r="D19" s="116">
        <v>17500</v>
      </c>
      <c r="E19" s="116">
        <v>17500</v>
      </c>
      <c r="F19" s="116">
        <v>17500</v>
      </c>
      <c r="G19" s="116">
        <v>17500</v>
      </c>
      <c r="H19" s="116">
        <v>17500</v>
      </c>
      <c r="I19" s="116">
        <v>17500</v>
      </c>
      <c r="J19" s="116">
        <v>17500</v>
      </c>
      <c r="K19" s="116">
        <v>17500</v>
      </c>
      <c r="L19" s="116">
        <v>17500</v>
      </c>
      <c r="M19" s="116">
        <v>17500</v>
      </c>
      <c r="N19" s="116">
        <v>17500</v>
      </c>
      <c r="O19" s="116">
        <v>210000</v>
      </c>
      <c r="P19" s="124"/>
      <c r="Q19" s="109"/>
      <c r="R19" s="90"/>
    </row>
    <row r="20" spans="1:18" s="72" customFormat="1" ht="15">
      <c r="A20" s="75" t="s">
        <v>185</v>
      </c>
      <c r="B20" s="74" t="s">
        <v>186</v>
      </c>
      <c r="C20" s="93">
        <f>SUM(C18:C19)</f>
        <v>21822</v>
      </c>
      <c r="D20" s="93">
        <f aca="true" t="shared" si="4" ref="D20:N20">SUM(D18:D19)</f>
        <v>21822</v>
      </c>
      <c r="E20" s="93">
        <f t="shared" si="4"/>
        <v>21822</v>
      </c>
      <c r="F20" s="93">
        <f t="shared" si="4"/>
        <v>21822</v>
      </c>
      <c r="G20" s="93">
        <f t="shared" si="4"/>
        <v>21822</v>
      </c>
      <c r="H20" s="93">
        <f t="shared" si="4"/>
        <v>21822</v>
      </c>
      <c r="I20" s="93">
        <f t="shared" si="4"/>
        <v>21822</v>
      </c>
      <c r="J20" s="93">
        <f t="shared" si="4"/>
        <v>21822</v>
      </c>
      <c r="K20" s="93">
        <f t="shared" si="4"/>
        <v>21822</v>
      </c>
      <c r="L20" s="93">
        <f t="shared" si="4"/>
        <v>21822</v>
      </c>
      <c r="M20" s="93">
        <f t="shared" si="4"/>
        <v>21818</v>
      </c>
      <c r="N20" s="93">
        <f t="shared" si="4"/>
        <v>21822</v>
      </c>
      <c r="O20" s="93">
        <f>SUM(O18:O19)</f>
        <v>261860</v>
      </c>
      <c r="P20" s="124"/>
      <c r="Q20" s="122"/>
      <c r="R20" s="90"/>
    </row>
    <row r="21" spans="1:18" ht="15">
      <c r="A21" s="120" t="s">
        <v>187</v>
      </c>
      <c r="B21" s="117" t="s">
        <v>188</v>
      </c>
      <c r="C21" s="90">
        <v>222083</v>
      </c>
      <c r="D21" s="90">
        <v>222083</v>
      </c>
      <c r="E21" s="90">
        <v>222083</v>
      </c>
      <c r="F21" s="90">
        <v>222083</v>
      </c>
      <c r="G21" s="90">
        <v>222083</v>
      </c>
      <c r="H21" s="90">
        <v>222083</v>
      </c>
      <c r="I21" s="90">
        <v>222083</v>
      </c>
      <c r="J21" s="90">
        <v>222083</v>
      </c>
      <c r="K21" s="90">
        <v>222087</v>
      </c>
      <c r="L21" s="90">
        <v>222083</v>
      </c>
      <c r="M21" s="90">
        <v>222083</v>
      </c>
      <c r="N21" s="90">
        <v>222083</v>
      </c>
      <c r="O21" s="116">
        <v>2665000</v>
      </c>
      <c r="P21" s="124"/>
      <c r="Q21" s="109"/>
      <c r="R21" s="90"/>
    </row>
    <row r="22" spans="1:18" ht="15">
      <c r="A22" s="120" t="s">
        <v>189</v>
      </c>
      <c r="B22" s="117" t="s">
        <v>190</v>
      </c>
      <c r="C22" s="116">
        <v>122363</v>
      </c>
      <c r="D22" s="116">
        <v>122363</v>
      </c>
      <c r="E22" s="116">
        <v>122363</v>
      </c>
      <c r="F22" s="116">
        <v>122363</v>
      </c>
      <c r="G22" s="116">
        <v>122363</v>
      </c>
      <c r="H22" s="116">
        <v>122360</v>
      </c>
      <c r="I22" s="116">
        <v>122363</v>
      </c>
      <c r="J22" s="116">
        <v>122363</v>
      </c>
      <c r="K22" s="116">
        <v>122363</v>
      </c>
      <c r="L22" s="116">
        <v>122360</v>
      </c>
      <c r="M22" s="116">
        <v>122363</v>
      </c>
      <c r="N22" s="116">
        <v>122363</v>
      </c>
      <c r="O22" s="116">
        <v>1468350</v>
      </c>
      <c r="P22" s="124"/>
      <c r="Q22" s="109"/>
      <c r="R22" s="90"/>
    </row>
    <row r="23" spans="1:18" ht="15">
      <c r="A23" s="120" t="s">
        <v>191</v>
      </c>
      <c r="B23" s="117" t="s">
        <v>192</v>
      </c>
      <c r="C23" s="116"/>
      <c r="D23" s="116"/>
      <c r="E23" s="116">
        <v>60000</v>
      </c>
      <c r="F23" s="116">
        <v>393700</v>
      </c>
      <c r="G23" s="116">
        <v>550000</v>
      </c>
      <c r="H23" s="116">
        <v>530000</v>
      </c>
      <c r="I23" s="116"/>
      <c r="J23" s="116">
        <v>30000</v>
      </c>
      <c r="K23" s="116">
        <v>50000</v>
      </c>
      <c r="L23" s="116"/>
      <c r="M23" s="116"/>
      <c r="N23" s="116"/>
      <c r="O23" s="116">
        <v>720000</v>
      </c>
      <c r="P23" s="124"/>
      <c r="Q23" s="109"/>
      <c r="R23" s="90"/>
    </row>
    <row r="24" spans="1:18" ht="15">
      <c r="A24" s="120" t="s">
        <v>194</v>
      </c>
      <c r="B24" s="117" t="s">
        <v>195</v>
      </c>
      <c r="C24" s="116">
        <v>129122</v>
      </c>
      <c r="D24" s="116">
        <v>129122</v>
      </c>
      <c r="E24" s="116">
        <v>129122</v>
      </c>
      <c r="F24" s="116">
        <v>129122</v>
      </c>
      <c r="G24" s="116">
        <v>129122</v>
      </c>
      <c r="H24" s="116">
        <v>129122</v>
      </c>
      <c r="I24" s="116">
        <v>129122</v>
      </c>
      <c r="J24" s="116">
        <v>129122</v>
      </c>
      <c r="K24" s="116">
        <v>129122</v>
      </c>
      <c r="L24" s="116">
        <v>129122</v>
      </c>
      <c r="M24" s="116">
        <v>129125</v>
      </c>
      <c r="N24" s="116">
        <v>129122</v>
      </c>
      <c r="O24" s="116">
        <v>1549467</v>
      </c>
      <c r="P24" s="124"/>
      <c r="Q24" s="109"/>
      <c r="R24" s="90"/>
    </row>
    <row r="25" spans="1:18" s="72" customFormat="1" ht="15">
      <c r="A25" s="75" t="s">
        <v>324</v>
      </c>
      <c r="B25" s="74" t="s">
        <v>325</v>
      </c>
      <c r="C25" s="93">
        <f>SUM(C21:C24)</f>
        <v>473568</v>
      </c>
      <c r="D25" s="93">
        <f aca="true" t="shared" si="5" ref="D25:N25">SUM(D21:D24)</f>
        <v>473568</v>
      </c>
      <c r="E25" s="93">
        <f t="shared" si="5"/>
        <v>533568</v>
      </c>
      <c r="F25" s="93">
        <f t="shared" si="5"/>
        <v>867268</v>
      </c>
      <c r="G25" s="93">
        <f t="shared" si="5"/>
        <v>1023568</v>
      </c>
      <c r="H25" s="93">
        <f t="shared" si="5"/>
        <v>1003565</v>
      </c>
      <c r="I25" s="93">
        <f t="shared" si="5"/>
        <v>473568</v>
      </c>
      <c r="J25" s="93">
        <f t="shared" si="5"/>
        <v>503568</v>
      </c>
      <c r="K25" s="93">
        <f t="shared" si="5"/>
        <v>523572</v>
      </c>
      <c r="L25" s="93">
        <f t="shared" si="5"/>
        <v>473565</v>
      </c>
      <c r="M25" s="93">
        <f t="shared" si="5"/>
        <v>473571</v>
      </c>
      <c r="N25" s="93">
        <f t="shared" si="5"/>
        <v>473568</v>
      </c>
      <c r="O25" s="93">
        <f>SUM(O21:O24)</f>
        <v>6402817</v>
      </c>
      <c r="P25" s="124"/>
      <c r="Q25" s="122"/>
      <c r="R25" s="90"/>
    </row>
    <row r="26" spans="1:18" ht="15">
      <c r="A26" s="120" t="s">
        <v>326</v>
      </c>
      <c r="B26" s="117" t="s">
        <v>327</v>
      </c>
      <c r="C26" s="116">
        <v>211471</v>
      </c>
      <c r="D26" s="116">
        <v>211471</v>
      </c>
      <c r="E26" s="116">
        <v>211471</v>
      </c>
      <c r="F26" s="116">
        <v>317771</v>
      </c>
      <c r="G26" s="116">
        <v>211471</v>
      </c>
      <c r="H26" s="116">
        <v>346471</v>
      </c>
      <c r="I26" s="116">
        <v>211471</v>
      </c>
      <c r="J26" s="116">
        <v>211471</v>
      </c>
      <c r="K26" s="116">
        <v>211474</v>
      </c>
      <c r="L26" s="116">
        <v>211471</v>
      </c>
      <c r="M26" s="116">
        <v>211471</v>
      </c>
      <c r="N26" s="116">
        <v>211471</v>
      </c>
      <c r="O26" s="116">
        <v>2537655</v>
      </c>
      <c r="P26" s="124"/>
      <c r="Q26" s="109"/>
      <c r="R26" s="90"/>
    </row>
    <row r="27" spans="1:18" ht="15">
      <c r="A27" s="120" t="s">
        <v>328</v>
      </c>
      <c r="B27" s="117" t="s">
        <v>196</v>
      </c>
      <c r="C27" s="116">
        <v>110000</v>
      </c>
      <c r="D27" s="116">
        <v>110000</v>
      </c>
      <c r="E27" s="116">
        <v>110000</v>
      </c>
      <c r="F27" s="116">
        <v>110000</v>
      </c>
      <c r="G27" s="116">
        <v>110000</v>
      </c>
      <c r="H27" s="116">
        <v>110000</v>
      </c>
      <c r="I27" s="116">
        <v>110000</v>
      </c>
      <c r="J27" s="116">
        <v>110000</v>
      </c>
      <c r="K27" s="116">
        <v>110000</v>
      </c>
      <c r="L27" s="116">
        <v>110000</v>
      </c>
      <c r="M27" s="116">
        <v>110000</v>
      </c>
      <c r="N27" s="116">
        <v>110000</v>
      </c>
      <c r="O27" s="116">
        <v>1320000</v>
      </c>
      <c r="P27" s="124"/>
      <c r="Q27" s="109"/>
      <c r="R27" s="90"/>
    </row>
    <row r="28" spans="1:18" s="72" customFormat="1" ht="15">
      <c r="A28" s="75" t="s">
        <v>329</v>
      </c>
      <c r="B28" s="74" t="s">
        <v>330</v>
      </c>
      <c r="C28" s="93">
        <f>SUM(C26:C27)</f>
        <v>321471</v>
      </c>
      <c r="D28" s="93">
        <f aca="true" t="shared" si="6" ref="D28:N28">SUM(D26:D27)</f>
        <v>321471</v>
      </c>
      <c r="E28" s="93">
        <f t="shared" si="6"/>
        <v>321471</v>
      </c>
      <c r="F28" s="93">
        <f t="shared" si="6"/>
        <v>427771</v>
      </c>
      <c r="G28" s="93">
        <f t="shared" si="6"/>
        <v>321471</v>
      </c>
      <c r="H28" s="93">
        <f t="shared" si="6"/>
        <v>456471</v>
      </c>
      <c r="I28" s="93">
        <f t="shared" si="6"/>
        <v>321471</v>
      </c>
      <c r="J28" s="93">
        <f t="shared" si="6"/>
        <v>321471</v>
      </c>
      <c r="K28" s="93">
        <f t="shared" si="6"/>
        <v>321474</v>
      </c>
      <c r="L28" s="93">
        <f t="shared" si="6"/>
        <v>321471</v>
      </c>
      <c r="M28" s="93">
        <f t="shared" si="6"/>
        <v>321471</v>
      </c>
      <c r="N28" s="93">
        <f t="shared" si="6"/>
        <v>321471</v>
      </c>
      <c r="O28" s="93">
        <f>SUM(O26:O27)</f>
        <v>3857655</v>
      </c>
      <c r="P28" s="124"/>
      <c r="Q28" s="122"/>
      <c r="R28" s="90"/>
    </row>
    <row r="29" spans="1:18" s="72" customFormat="1" ht="15">
      <c r="A29" s="75" t="s">
        <v>197</v>
      </c>
      <c r="B29" s="74" t="s">
        <v>198</v>
      </c>
      <c r="C29" s="93">
        <f>SUM(C17+C20+C25+C28)</f>
        <v>876444</v>
      </c>
      <c r="D29" s="93">
        <f aca="true" t="shared" si="7" ref="D29:N29">SUM(D17+D20+D25+D28)</f>
        <v>876444</v>
      </c>
      <c r="E29" s="93">
        <f t="shared" si="7"/>
        <v>936444</v>
      </c>
      <c r="F29" s="93">
        <f t="shared" si="7"/>
        <v>1436444</v>
      </c>
      <c r="G29" s="93">
        <f t="shared" si="7"/>
        <v>1426444</v>
      </c>
      <c r="H29" s="93">
        <f t="shared" si="7"/>
        <v>1541441</v>
      </c>
      <c r="I29" s="93">
        <f t="shared" si="7"/>
        <v>1056444</v>
      </c>
      <c r="J29" s="93">
        <f t="shared" si="7"/>
        <v>906444</v>
      </c>
      <c r="K29" s="93">
        <f t="shared" si="7"/>
        <v>926451</v>
      </c>
      <c r="L29" s="93">
        <f t="shared" si="7"/>
        <v>906445</v>
      </c>
      <c r="M29" s="93">
        <f t="shared" si="7"/>
        <v>876443</v>
      </c>
      <c r="N29" s="93">
        <f t="shared" si="7"/>
        <v>1026444</v>
      </c>
      <c r="O29" s="93">
        <f>SUM(O17+O20+O25+O28)</f>
        <v>11657332</v>
      </c>
      <c r="P29" s="124"/>
      <c r="Q29" s="122"/>
      <c r="R29" s="90"/>
    </row>
    <row r="30" spans="1:18" ht="15">
      <c r="A30" s="125" t="s">
        <v>331</v>
      </c>
      <c r="B30" s="117" t="s">
        <v>332</v>
      </c>
      <c r="C30" s="116">
        <v>177612</v>
      </c>
      <c r="D30" s="116">
        <v>177612</v>
      </c>
      <c r="E30" s="116">
        <v>177612</v>
      </c>
      <c r="F30" s="116">
        <v>177612</v>
      </c>
      <c r="G30" s="116">
        <v>177612</v>
      </c>
      <c r="H30" s="116">
        <v>177612</v>
      </c>
      <c r="I30" s="116">
        <v>177612</v>
      </c>
      <c r="J30" s="116">
        <v>177612</v>
      </c>
      <c r="K30" s="116">
        <v>177612</v>
      </c>
      <c r="L30" s="116">
        <v>177612</v>
      </c>
      <c r="M30" s="116">
        <v>177615</v>
      </c>
      <c r="N30" s="116">
        <v>177612</v>
      </c>
      <c r="O30" s="116">
        <v>2131347</v>
      </c>
      <c r="P30" s="124"/>
      <c r="Q30" s="109"/>
      <c r="R30" s="90"/>
    </row>
    <row r="31" spans="1:18" s="72" customFormat="1" ht="15">
      <c r="A31" s="79" t="s">
        <v>199</v>
      </c>
      <c r="B31" s="74" t="s">
        <v>200</v>
      </c>
      <c r="C31" s="93">
        <f>SUM(C30)</f>
        <v>177612</v>
      </c>
      <c r="D31" s="93">
        <f aca="true" t="shared" si="8" ref="D31:N31">SUM(D30)</f>
        <v>177612</v>
      </c>
      <c r="E31" s="93">
        <f t="shared" si="8"/>
        <v>177612</v>
      </c>
      <c r="F31" s="93">
        <f t="shared" si="8"/>
        <v>177612</v>
      </c>
      <c r="G31" s="93">
        <f t="shared" si="8"/>
        <v>177612</v>
      </c>
      <c r="H31" s="93">
        <f t="shared" si="8"/>
        <v>177612</v>
      </c>
      <c r="I31" s="93">
        <f t="shared" si="8"/>
        <v>177612</v>
      </c>
      <c r="J31" s="93">
        <f t="shared" si="8"/>
        <v>177612</v>
      </c>
      <c r="K31" s="93">
        <f t="shared" si="8"/>
        <v>177612</v>
      </c>
      <c r="L31" s="93">
        <f t="shared" si="8"/>
        <v>177612</v>
      </c>
      <c r="M31" s="93">
        <f t="shared" si="8"/>
        <v>177615</v>
      </c>
      <c r="N31" s="93">
        <f t="shared" si="8"/>
        <v>177612</v>
      </c>
      <c r="O31" s="93">
        <f>SUM(O30)</f>
        <v>2131347</v>
      </c>
      <c r="P31" s="124"/>
      <c r="Q31" s="122"/>
      <c r="R31" s="90"/>
    </row>
    <row r="32" spans="1:18" ht="15">
      <c r="A32" s="126" t="s">
        <v>201</v>
      </c>
      <c r="B32" s="117" t="s">
        <v>202</v>
      </c>
      <c r="C32" s="116"/>
      <c r="D32" s="116"/>
      <c r="E32" s="116">
        <v>148416</v>
      </c>
      <c r="F32" s="116"/>
      <c r="G32" s="116"/>
      <c r="H32" s="116">
        <v>148416</v>
      </c>
      <c r="I32" s="116"/>
      <c r="J32" s="116"/>
      <c r="K32" s="116">
        <v>148416</v>
      </c>
      <c r="L32" s="116"/>
      <c r="M32" s="116"/>
      <c r="N32" s="116">
        <v>148415</v>
      </c>
      <c r="O32" s="116">
        <v>593663</v>
      </c>
      <c r="P32" s="124"/>
      <c r="Q32" s="109"/>
      <c r="R32" s="90"/>
    </row>
    <row r="33" spans="1:18" ht="15">
      <c r="A33" s="126" t="s">
        <v>203</v>
      </c>
      <c r="B33" s="117" t="s">
        <v>204</v>
      </c>
      <c r="C33" s="116"/>
      <c r="D33" s="116"/>
      <c r="E33" s="116">
        <v>217722</v>
      </c>
      <c r="F33" s="116"/>
      <c r="G33" s="116"/>
      <c r="H33" s="116">
        <v>237722</v>
      </c>
      <c r="I33" s="116"/>
      <c r="J33" s="116"/>
      <c r="K33" s="116">
        <v>317722</v>
      </c>
      <c r="L33" s="116"/>
      <c r="M33" s="116"/>
      <c r="N33" s="116">
        <v>217722</v>
      </c>
      <c r="O33" s="116">
        <v>890999</v>
      </c>
      <c r="P33" s="124"/>
      <c r="Q33" s="109"/>
      <c r="R33" s="90"/>
    </row>
    <row r="34" spans="1:18" ht="15">
      <c r="A34" s="127" t="s">
        <v>205</v>
      </c>
      <c r="B34" s="117" t="s">
        <v>206</v>
      </c>
      <c r="C34" s="116">
        <v>22147078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>
        <v>23382528</v>
      </c>
      <c r="P34" s="124"/>
      <c r="Q34" s="109"/>
      <c r="R34" s="90"/>
    </row>
    <row r="35" spans="1:18" s="72" customFormat="1" ht="15">
      <c r="A35" s="79" t="s">
        <v>207</v>
      </c>
      <c r="B35" s="74" t="s">
        <v>208</v>
      </c>
      <c r="C35" s="93">
        <f>SUM(C32:C34)</f>
        <v>22147078</v>
      </c>
      <c r="D35" s="93">
        <f aca="true" t="shared" si="9" ref="D35:N35">SUM(D32:D34)</f>
        <v>0</v>
      </c>
      <c r="E35" s="93">
        <f t="shared" si="9"/>
        <v>366138</v>
      </c>
      <c r="F35" s="93">
        <f t="shared" si="9"/>
        <v>0</v>
      </c>
      <c r="G35" s="93">
        <f t="shared" si="9"/>
        <v>0</v>
      </c>
      <c r="H35" s="93">
        <f t="shared" si="9"/>
        <v>386138</v>
      </c>
      <c r="I35" s="93">
        <f t="shared" si="9"/>
        <v>0</v>
      </c>
      <c r="J35" s="93">
        <f t="shared" si="9"/>
        <v>0</v>
      </c>
      <c r="K35" s="93">
        <f t="shared" si="9"/>
        <v>466138</v>
      </c>
      <c r="L35" s="93">
        <f t="shared" si="9"/>
        <v>0</v>
      </c>
      <c r="M35" s="93">
        <f t="shared" si="9"/>
        <v>0</v>
      </c>
      <c r="N35" s="93">
        <f t="shared" si="9"/>
        <v>366137</v>
      </c>
      <c r="O35" s="93">
        <v>24867079</v>
      </c>
      <c r="P35" s="124"/>
      <c r="Q35" s="122"/>
      <c r="R35" s="90"/>
    </row>
    <row r="36" spans="1:256" s="186" customFormat="1" ht="15">
      <c r="A36" s="128" t="s">
        <v>209</v>
      </c>
      <c r="B36" s="129"/>
      <c r="C36" s="130">
        <f>SUM(C11+C12+C29+C31+C35)</f>
        <v>23714205</v>
      </c>
      <c r="D36" s="130">
        <f aca="true" t="shared" si="10" ref="D36:N36">SUM(D11+D12+D29+D31+D35)</f>
        <v>1567127</v>
      </c>
      <c r="E36" s="130">
        <f t="shared" si="10"/>
        <v>2055515</v>
      </c>
      <c r="F36" s="130">
        <f t="shared" si="10"/>
        <v>2127127</v>
      </c>
      <c r="G36" s="130">
        <f t="shared" si="10"/>
        <v>2117127</v>
      </c>
      <c r="H36" s="130">
        <f t="shared" si="10"/>
        <v>2680512</v>
      </c>
      <c r="I36" s="130">
        <f t="shared" si="10"/>
        <v>1747127</v>
      </c>
      <c r="J36" s="130">
        <f t="shared" si="10"/>
        <v>1597127</v>
      </c>
      <c r="K36" s="130">
        <f t="shared" si="10"/>
        <v>2145522</v>
      </c>
      <c r="L36" s="130">
        <f t="shared" si="10"/>
        <v>1597128</v>
      </c>
      <c r="M36" s="130">
        <f t="shared" si="10"/>
        <v>1629379</v>
      </c>
      <c r="N36" s="130">
        <f t="shared" si="10"/>
        <v>2083263</v>
      </c>
      <c r="O36" s="184">
        <f>SUM(O11+O12+O29+O31+O35)</f>
        <v>45061609</v>
      </c>
      <c r="P36" s="124"/>
      <c r="Q36" s="185"/>
      <c r="R36" s="90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  <c r="GK36" s="131"/>
      <c r="GL36" s="131"/>
      <c r="GM36" s="131"/>
      <c r="GN36" s="131"/>
      <c r="GO36" s="131"/>
      <c r="GP36" s="131"/>
      <c r="GQ36" s="131"/>
      <c r="GR36" s="131"/>
      <c r="GS36" s="131"/>
      <c r="GT36" s="131"/>
      <c r="GU36" s="131"/>
      <c r="GV36" s="131"/>
      <c r="GW36" s="131"/>
      <c r="GX36" s="131"/>
      <c r="GY36" s="131"/>
      <c r="GZ36" s="131"/>
      <c r="HA36" s="131"/>
      <c r="HB36" s="131"/>
      <c r="HC36" s="131"/>
      <c r="HD36" s="131"/>
      <c r="HE36" s="131"/>
      <c r="HF36" s="131"/>
      <c r="HG36" s="131"/>
      <c r="HH36" s="131"/>
      <c r="HI36" s="131"/>
      <c r="HJ36" s="131"/>
      <c r="HK36" s="131"/>
      <c r="HL36" s="131"/>
      <c r="HM36" s="131"/>
      <c r="HN36" s="131"/>
      <c r="HO36" s="131"/>
      <c r="HP36" s="131"/>
      <c r="HQ36" s="131"/>
      <c r="HR36" s="131"/>
      <c r="HS36" s="131"/>
      <c r="HT36" s="131"/>
      <c r="HU36" s="131"/>
      <c r="HV36" s="131"/>
      <c r="HW36" s="131"/>
      <c r="HX36" s="131"/>
      <c r="HY36" s="131"/>
      <c r="HZ36" s="131"/>
      <c r="IA36" s="131"/>
      <c r="IB36" s="131"/>
      <c r="IC36" s="131"/>
      <c r="ID36" s="131"/>
      <c r="IE36" s="131"/>
      <c r="IF36" s="131"/>
      <c r="IG36" s="131"/>
      <c r="IH36" s="131"/>
      <c r="II36" s="131"/>
      <c r="IJ36" s="131"/>
      <c r="IK36" s="131"/>
      <c r="IL36" s="131"/>
      <c r="IM36" s="131"/>
      <c r="IN36" s="131"/>
      <c r="IO36" s="131"/>
      <c r="IP36" s="131"/>
      <c r="IQ36" s="131"/>
      <c r="IR36" s="131"/>
      <c r="IS36" s="131"/>
      <c r="IT36" s="131"/>
      <c r="IU36" s="131"/>
      <c r="IV36" s="131"/>
    </row>
    <row r="37" spans="1:18" ht="15">
      <c r="A37" s="132" t="s">
        <v>210</v>
      </c>
      <c r="B37" s="117" t="s">
        <v>211</v>
      </c>
      <c r="C37" s="116"/>
      <c r="D37" s="116"/>
      <c r="E37" s="116">
        <v>2800000</v>
      </c>
      <c r="F37" s="116"/>
      <c r="G37" s="116">
        <v>500000</v>
      </c>
      <c r="H37" s="116"/>
      <c r="I37" s="116"/>
      <c r="J37" s="116"/>
      <c r="K37" s="116"/>
      <c r="L37" s="116"/>
      <c r="M37" s="116"/>
      <c r="N37" s="116"/>
      <c r="O37" s="116">
        <v>3300000</v>
      </c>
      <c r="P37" s="124"/>
      <c r="Q37" s="109"/>
      <c r="R37" s="90"/>
    </row>
    <row r="38" spans="1:18" ht="15">
      <c r="A38" s="132" t="s">
        <v>346</v>
      </c>
      <c r="B38" s="117" t="s">
        <v>355</v>
      </c>
      <c r="C38" s="116"/>
      <c r="D38" s="116"/>
      <c r="E38" s="116">
        <v>2800000</v>
      </c>
      <c r="F38" s="116"/>
      <c r="G38" s="116"/>
      <c r="H38" s="116"/>
      <c r="I38" s="116"/>
      <c r="J38" s="116"/>
      <c r="K38" s="116"/>
      <c r="L38" s="116"/>
      <c r="M38" s="116"/>
      <c r="N38" s="116"/>
      <c r="O38" s="116">
        <v>2800000</v>
      </c>
      <c r="P38" s="124"/>
      <c r="Q38" s="109"/>
      <c r="R38" s="90"/>
    </row>
    <row r="39" spans="1:18" ht="15">
      <c r="A39" s="123" t="s">
        <v>212</v>
      </c>
      <c r="B39" s="117" t="s">
        <v>213</v>
      </c>
      <c r="C39" s="116"/>
      <c r="D39" s="116"/>
      <c r="E39" s="116">
        <v>1512000</v>
      </c>
      <c r="F39" s="116"/>
      <c r="G39" s="116">
        <v>135000</v>
      </c>
      <c r="H39" s="116"/>
      <c r="I39" s="116"/>
      <c r="J39" s="116"/>
      <c r="K39" s="116"/>
      <c r="L39" s="116"/>
      <c r="M39" s="116"/>
      <c r="N39" s="116"/>
      <c r="O39" s="116">
        <v>1647000</v>
      </c>
      <c r="P39" s="124"/>
      <c r="Q39" s="109"/>
      <c r="R39" s="90"/>
    </row>
    <row r="40" spans="1:18" s="72" customFormat="1" ht="15">
      <c r="A40" s="83" t="s">
        <v>51</v>
      </c>
      <c r="B40" s="74" t="s">
        <v>214</v>
      </c>
      <c r="C40" s="93">
        <f>SUM(C37:C39)</f>
        <v>0</v>
      </c>
      <c r="D40" s="93">
        <f aca="true" t="shared" si="11" ref="D40:N40">SUM(D37:D39)</f>
        <v>0</v>
      </c>
      <c r="E40" s="93">
        <f t="shared" si="11"/>
        <v>7112000</v>
      </c>
      <c r="F40" s="93">
        <f t="shared" si="11"/>
        <v>0</v>
      </c>
      <c r="G40" s="93">
        <f t="shared" si="11"/>
        <v>635000</v>
      </c>
      <c r="H40" s="93">
        <f t="shared" si="11"/>
        <v>0</v>
      </c>
      <c r="I40" s="93">
        <f t="shared" si="11"/>
        <v>0</v>
      </c>
      <c r="J40" s="93">
        <f t="shared" si="11"/>
        <v>0</v>
      </c>
      <c r="K40" s="93">
        <f t="shared" si="11"/>
        <v>0</v>
      </c>
      <c r="L40" s="93">
        <f t="shared" si="11"/>
        <v>0</v>
      </c>
      <c r="M40" s="93">
        <f t="shared" si="11"/>
        <v>0</v>
      </c>
      <c r="N40" s="93">
        <f t="shared" si="11"/>
        <v>0</v>
      </c>
      <c r="O40" s="93">
        <f>SUM(O37:O39)</f>
        <v>7747000</v>
      </c>
      <c r="P40" s="124"/>
      <c r="Q40" s="122" t="s">
        <v>387</v>
      </c>
      <c r="R40" s="90"/>
    </row>
    <row r="41" spans="1:18" ht="15">
      <c r="A41" s="125" t="s">
        <v>215</v>
      </c>
      <c r="B41" s="117" t="s">
        <v>216</v>
      </c>
      <c r="C41" s="116"/>
      <c r="D41" s="116"/>
      <c r="E41" s="116"/>
      <c r="F41" s="116"/>
      <c r="G41" s="116">
        <v>9596036</v>
      </c>
      <c r="H41" s="116">
        <v>2000000</v>
      </c>
      <c r="I41" s="116"/>
      <c r="J41" s="116"/>
      <c r="K41" s="116"/>
      <c r="L41" s="116"/>
      <c r="M41" s="116"/>
      <c r="N41" s="116"/>
      <c r="O41" s="116">
        <v>11596036</v>
      </c>
      <c r="P41" s="124"/>
      <c r="Q41" s="109"/>
      <c r="R41" s="90"/>
    </row>
    <row r="42" spans="1:18" ht="15">
      <c r="A42" s="125" t="s">
        <v>219</v>
      </c>
      <c r="B42" s="117" t="s">
        <v>220</v>
      </c>
      <c r="C42" s="116"/>
      <c r="D42" s="116"/>
      <c r="E42" s="116"/>
      <c r="F42" s="116"/>
      <c r="G42" s="116">
        <v>2590930</v>
      </c>
      <c r="H42" s="116">
        <v>540000</v>
      </c>
      <c r="I42" s="116"/>
      <c r="J42" s="116"/>
      <c r="K42" s="116"/>
      <c r="L42" s="116"/>
      <c r="M42" s="116"/>
      <c r="N42" s="116"/>
      <c r="O42" s="116">
        <v>3130930</v>
      </c>
      <c r="P42" s="124"/>
      <c r="Q42" s="109"/>
      <c r="R42" s="90"/>
    </row>
    <row r="43" spans="1:18" s="72" customFormat="1" ht="15">
      <c r="A43" s="79" t="s">
        <v>54</v>
      </c>
      <c r="B43" s="74" t="s">
        <v>221</v>
      </c>
      <c r="C43" s="93">
        <f>SUM(C41:C42)</f>
        <v>0</v>
      </c>
      <c r="D43" s="93">
        <f aca="true" t="shared" si="12" ref="D43:N43">SUM(D41:D42)</f>
        <v>0</v>
      </c>
      <c r="E43" s="93">
        <f t="shared" si="12"/>
        <v>0</v>
      </c>
      <c r="F43" s="93">
        <f t="shared" si="12"/>
        <v>0</v>
      </c>
      <c r="G43" s="93">
        <f t="shared" si="12"/>
        <v>12186966</v>
      </c>
      <c r="H43" s="93">
        <f t="shared" si="12"/>
        <v>2540000</v>
      </c>
      <c r="I43" s="93">
        <f t="shared" si="12"/>
        <v>0</v>
      </c>
      <c r="J43" s="93">
        <f t="shared" si="12"/>
        <v>0</v>
      </c>
      <c r="K43" s="93">
        <f t="shared" si="12"/>
        <v>0</v>
      </c>
      <c r="L43" s="93">
        <f t="shared" si="12"/>
        <v>0</v>
      </c>
      <c r="M43" s="93">
        <f t="shared" si="12"/>
        <v>0</v>
      </c>
      <c r="N43" s="93">
        <f t="shared" si="12"/>
        <v>0</v>
      </c>
      <c r="O43" s="93">
        <f>SUM(O41:O42)</f>
        <v>14726966</v>
      </c>
      <c r="P43" s="124"/>
      <c r="Q43" s="122"/>
      <c r="R43" s="90"/>
    </row>
    <row r="44" spans="1:18" ht="15">
      <c r="A44" s="125" t="s">
        <v>55</v>
      </c>
      <c r="B44" s="117" t="s">
        <v>222</v>
      </c>
      <c r="C44" s="116"/>
      <c r="D44" s="116"/>
      <c r="E44" s="116">
        <v>140000</v>
      </c>
      <c r="F44" s="116"/>
      <c r="G44" s="116"/>
      <c r="H44" s="116"/>
      <c r="I44" s="116"/>
      <c r="J44" s="116">
        <v>420000</v>
      </c>
      <c r="K44" s="116"/>
      <c r="L44" s="116"/>
      <c r="M44" s="116"/>
      <c r="N44" s="116"/>
      <c r="O44" s="116">
        <v>560000</v>
      </c>
      <c r="P44" s="124"/>
      <c r="Q44" s="109"/>
      <c r="R44" s="90"/>
    </row>
    <row r="45" spans="1:18" s="72" customFormat="1" ht="15">
      <c r="A45" s="79" t="s">
        <v>223</v>
      </c>
      <c r="B45" s="74" t="s">
        <v>224</v>
      </c>
      <c r="C45" s="93">
        <f>SUM(C44)</f>
        <v>0</v>
      </c>
      <c r="D45" s="93">
        <f aca="true" t="shared" si="13" ref="D45:N45">SUM(D44)</f>
        <v>0</v>
      </c>
      <c r="E45" s="93">
        <f t="shared" si="13"/>
        <v>140000</v>
      </c>
      <c r="F45" s="93">
        <f t="shared" si="13"/>
        <v>0</v>
      </c>
      <c r="G45" s="93">
        <f t="shared" si="13"/>
        <v>0</v>
      </c>
      <c r="H45" s="93">
        <f t="shared" si="13"/>
        <v>0</v>
      </c>
      <c r="I45" s="93">
        <f t="shared" si="13"/>
        <v>0</v>
      </c>
      <c r="J45" s="93">
        <f t="shared" si="13"/>
        <v>420000</v>
      </c>
      <c r="K45" s="93">
        <f t="shared" si="13"/>
        <v>0</v>
      </c>
      <c r="L45" s="93">
        <f t="shared" si="13"/>
        <v>0</v>
      </c>
      <c r="M45" s="93">
        <f t="shared" si="13"/>
        <v>0</v>
      </c>
      <c r="N45" s="93">
        <f t="shared" si="13"/>
        <v>0</v>
      </c>
      <c r="O45" s="93">
        <f>SUM(O44)</f>
        <v>560000</v>
      </c>
      <c r="P45" s="124"/>
      <c r="Q45" s="122"/>
      <c r="R45" s="90"/>
    </row>
    <row r="46" spans="1:256" s="186" customFormat="1" ht="15">
      <c r="A46" s="128" t="s">
        <v>225</v>
      </c>
      <c r="B46" s="129"/>
      <c r="C46" s="130">
        <f>SUM(C45,C43,C40)</f>
        <v>0</v>
      </c>
      <c r="D46" s="130">
        <f aca="true" t="shared" si="14" ref="D46:N46">SUM(D45,D43,D40)</f>
        <v>0</v>
      </c>
      <c r="E46" s="130">
        <f t="shared" si="14"/>
        <v>7252000</v>
      </c>
      <c r="F46" s="130">
        <f t="shared" si="14"/>
        <v>0</v>
      </c>
      <c r="G46" s="130">
        <f t="shared" si="14"/>
        <v>12821966</v>
      </c>
      <c r="H46" s="130">
        <f t="shared" si="14"/>
        <v>2540000</v>
      </c>
      <c r="I46" s="130">
        <f t="shared" si="14"/>
        <v>0</v>
      </c>
      <c r="J46" s="130">
        <f t="shared" si="14"/>
        <v>420000</v>
      </c>
      <c r="K46" s="130">
        <f t="shared" si="14"/>
        <v>0</v>
      </c>
      <c r="L46" s="130">
        <f t="shared" si="14"/>
        <v>0</v>
      </c>
      <c r="M46" s="130">
        <f t="shared" si="14"/>
        <v>0</v>
      </c>
      <c r="N46" s="130">
        <f t="shared" si="14"/>
        <v>0</v>
      </c>
      <c r="O46" s="184">
        <f>SUM(O45,O43,O40)</f>
        <v>23033966</v>
      </c>
      <c r="P46" s="124"/>
      <c r="Q46" s="185"/>
      <c r="R46" s="90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1"/>
      <c r="FF46" s="131"/>
      <c r="FG46" s="131"/>
      <c r="FH46" s="131"/>
      <c r="FI46" s="131"/>
      <c r="FJ46" s="131"/>
      <c r="FK46" s="131"/>
      <c r="FL46" s="131"/>
      <c r="FM46" s="131"/>
      <c r="FN46" s="131"/>
      <c r="FO46" s="131"/>
      <c r="FP46" s="131"/>
      <c r="FQ46" s="131"/>
      <c r="FR46" s="131"/>
      <c r="FS46" s="131"/>
      <c r="FT46" s="131"/>
      <c r="FU46" s="131"/>
      <c r="FV46" s="131"/>
      <c r="FW46" s="131"/>
      <c r="FX46" s="131"/>
      <c r="FY46" s="131"/>
      <c r="FZ46" s="131"/>
      <c r="GA46" s="131"/>
      <c r="GB46" s="131"/>
      <c r="GC46" s="131"/>
      <c r="GD46" s="131"/>
      <c r="GE46" s="131"/>
      <c r="GF46" s="131"/>
      <c r="GG46" s="131"/>
      <c r="GH46" s="131"/>
      <c r="GI46" s="131"/>
      <c r="GJ46" s="131"/>
      <c r="GK46" s="131"/>
      <c r="GL46" s="131"/>
      <c r="GM46" s="131"/>
      <c r="GN46" s="131"/>
      <c r="GO46" s="131"/>
      <c r="GP46" s="131"/>
      <c r="GQ46" s="131"/>
      <c r="GR46" s="131"/>
      <c r="GS46" s="131"/>
      <c r="GT46" s="131"/>
      <c r="GU46" s="131"/>
      <c r="GV46" s="131"/>
      <c r="GW46" s="131"/>
      <c r="GX46" s="131"/>
      <c r="GY46" s="131"/>
      <c r="GZ46" s="131"/>
      <c r="HA46" s="131"/>
      <c r="HB46" s="131"/>
      <c r="HC46" s="131"/>
      <c r="HD46" s="131"/>
      <c r="HE46" s="131"/>
      <c r="HF46" s="131"/>
      <c r="HG46" s="131"/>
      <c r="HH46" s="131"/>
      <c r="HI46" s="131"/>
      <c r="HJ46" s="131"/>
      <c r="HK46" s="131"/>
      <c r="HL46" s="131"/>
      <c r="HM46" s="131"/>
      <c r="HN46" s="131"/>
      <c r="HO46" s="131"/>
      <c r="HP46" s="131"/>
      <c r="HQ46" s="131"/>
      <c r="HR46" s="131"/>
      <c r="HS46" s="131"/>
      <c r="HT46" s="131"/>
      <c r="HU46" s="131"/>
      <c r="HV46" s="131"/>
      <c r="HW46" s="131"/>
      <c r="HX46" s="131"/>
      <c r="HY46" s="131"/>
      <c r="HZ46" s="131"/>
      <c r="IA46" s="131"/>
      <c r="IB46" s="131"/>
      <c r="IC46" s="131"/>
      <c r="ID46" s="131"/>
      <c r="IE46" s="131"/>
      <c r="IF46" s="131"/>
      <c r="IG46" s="131"/>
      <c r="IH46" s="131"/>
      <c r="II46" s="131"/>
      <c r="IJ46" s="131"/>
      <c r="IK46" s="131"/>
      <c r="IL46" s="131"/>
      <c r="IM46" s="131"/>
      <c r="IN46" s="131"/>
      <c r="IO46" s="131"/>
      <c r="IP46" s="131"/>
      <c r="IQ46" s="131"/>
      <c r="IR46" s="131"/>
      <c r="IS46" s="131"/>
      <c r="IT46" s="131"/>
      <c r="IU46" s="131"/>
      <c r="IV46" s="131"/>
    </row>
    <row r="47" spans="1:256" ht="15">
      <c r="A47" s="133" t="s">
        <v>226</v>
      </c>
      <c r="B47" s="134" t="s">
        <v>227</v>
      </c>
      <c r="C47" s="135">
        <f>SUM(C36+C46)</f>
        <v>23714205</v>
      </c>
      <c r="D47" s="135">
        <f aca="true" t="shared" si="15" ref="D47:N47">SUM(D36+D46)</f>
        <v>1567127</v>
      </c>
      <c r="E47" s="135">
        <f t="shared" si="15"/>
        <v>9307515</v>
      </c>
      <c r="F47" s="135">
        <f t="shared" si="15"/>
        <v>2127127</v>
      </c>
      <c r="G47" s="135">
        <f t="shared" si="15"/>
        <v>14939093</v>
      </c>
      <c r="H47" s="135">
        <f t="shared" si="15"/>
        <v>5220512</v>
      </c>
      <c r="I47" s="135">
        <f t="shared" si="15"/>
        <v>1747127</v>
      </c>
      <c r="J47" s="135">
        <f t="shared" si="15"/>
        <v>2017127</v>
      </c>
      <c r="K47" s="135">
        <f t="shared" si="15"/>
        <v>2145522</v>
      </c>
      <c r="L47" s="135">
        <f t="shared" si="15"/>
        <v>1597128</v>
      </c>
      <c r="M47" s="135">
        <f t="shared" si="15"/>
        <v>1629379</v>
      </c>
      <c r="N47" s="135">
        <f t="shared" si="15"/>
        <v>2083263</v>
      </c>
      <c r="O47" s="116">
        <f>SUM(O36+O46)</f>
        <v>68095575</v>
      </c>
      <c r="P47" s="124"/>
      <c r="Q47" s="109"/>
      <c r="R47" s="90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  <c r="EZ47" s="138"/>
      <c r="FA47" s="138"/>
      <c r="FB47" s="138"/>
      <c r="FC47" s="138"/>
      <c r="FD47" s="138"/>
      <c r="FE47" s="138"/>
      <c r="FF47" s="138"/>
      <c r="FG47" s="138"/>
      <c r="FH47" s="138"/>
      <c r="FI47" s="138"/>
      <c r="FJ47" s="138"/>
      <c r="FK47" s="138"/>
      <c r="FL47" s="138"/>
      <c r="FM47" s="138"/>
      <c r="FN47" s="138"/>
      <c r="FO47" s="138"/>
      <c r="FP47" s="138"/>
      <c r="FQ47" s="138"/>
      <c r="FR47" s="138"/>
      <c r="FS47" s="138"/>
      <c r="FT47" s="138"/>
      <c r="FU47" s="138"/>
      <c r="FV47" s="138"/>
      <c r="FW47" s="138"/>
      <c r="FX47" s="138"/>
      <c r="FY47" s="138"/>
      <c r="FZ47" s="138"/>
      <c r="GA47" s="138"/>
      <c r="GB47" s="138"/>
      <c r="GC47" s="138"/>
      <c r="GD47" s="138"/>
      <c r="GE47" s="138"/>
      <c r="GF47" s="138"/>
      <c r="GG47" s="138"/>
      <c r="GH47" s="138"/>
      <c r="GI47" s="138"/>
      <c r="GJ47" s="138"/>
      <c r="GK47" s="138"/>
      <c r="GL47" s="138"/>
      <c r="GM47" s="138"/>
      <c r="GN47" s="138"/>
      <c r="GO47" s="138"/>
      <c r="GP47" s="138"/>
      <c r="GQ47" s="138"/>
      <c r="GR47" s="138"/>
      <c r="GS47" s="138"/>
      <c r="GT47" s="138"/>
      <c r="GU47" s="138"/>
      <c r="GV47" s="138"/>
      <c r="GW47" s="138"/>
      <c r="GX47" s="138"/>
      <c r="GY47" s="138"/>
      <c r="GZ47" s="138"/>
      <c r="HA47" s="138"/>
      <c r="HB47" s="138"/>
      <c r="HC47" s="138"/>
      <c r="HD47" s="138"/>
      <c r="HE47" s="138"/>
      <c r="HF47" s="138"/>
      <c r="HG47" s="138"/>
      <c r="HH47" s="138"/>
      <c r="HI47" s="138"/>
      <c r="HJ47" s="138"/>
      <c r="HK47" s="138"/>
      <c r="HL47" s="138"/>
      <c r="HM47" s="138"/>
      <c r="HN47" s="138"/>
      <c r="HO47" s="138"/>
      <c r="HP47" s="138"/>
      <c r="HQ47" s="138"/>
      <c r="HR47" s="138"/>
      <c r="HS47" s="138"/>
      <c r="HT47" s="138"/>
      <c r="HU47" s="138"/>
      <c r="HV47" s="138"/>
      <c r="HW47" s="138"/>
      <c r="HX47" s="138"/>
      <c r="HY47" s="138"/>
      <c r="HZ47" s="138"/>
      <c r="IA47" s="138"/>
      <c r="IB47" s="138"/>
      <c r="IC47" s="138"/>
      <c r="ID47" s="138"/>
      <c r="IE47" s="138"/>
      <c r="IF47" s="138"/>
      <c r="IG47" s="138"/>
      <c r="IH47" s="138"/>
      <c r="II47" s="138"/>
      <c r="IJ47" s="138"/>
      <c r="IK47" s="138"/>
      <c r="IL47" s="138"/>
      <c r="IM47" s="138"/>
      <c r="IN47" s="138"/>
      <c r="IO47" s="138"/>
      <c r="IP47" s="138"/>
      <c r="IQ47" s="138"/>
      <c r="IR47" s="138"/>
      <c r="IS47" s="138"/>
      <c r="IT47" s="138"/>
      <c r="IU47" s="138"/>
      <c r="IV47" s="138"/>
    </row>
    <row r="48" spans="1:256" ht="15">
      <c r="A48" s="144" t="s">
        <v>57</v>
      </c>
      <c r="B48" s="140" t="s">
        <v>246</v>
      </c>
      <c r="C48" s="141">
        <v>851268</v>
      </c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16">
        <v>851268</v>
      </c>
      <c r="P48" s="124"/>
      <c r="Q48" s="109"/>
      <c r="R48" s="90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/>
      <c r="ER48" s="143"/>
      <c r="ES48" s="143"/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43"/>
      <c r="FF48" s="143"/>
      <c r="FG48" s="143"/>
      <c r="FH48" s="143"/>
      <c r="FI48" s="143"/>
      <c r="FJ48" s="143"/>
      <c r="FK48" s="143"/>
      <c r="FL48" s="143"/>
      <c r="FM48" s="143"/>
      <c r="FN48" s="143"/>
      <c r="FO48" s="143"/>
      <c r="FP48" s="143"/>
      <c r="FQ48" s="143"/>
      <c r="FR48" s="143"/>
      <c r="FS48" s="143"/>
      <c r="FT48" s="143"/>
      <c r="FU48" s="143"/>
      <c r="FV48" s="143"/>
      <c r="FW48" s="143"/>
      <c r="FX48" s="143"/>
      <c r="FY48" s="143"/>
      <c r="FZ48" s="143"/>
      <c r="GA48" s="143"/>
      <c r="GB48" s="143"/>
      <c r="GC48" s="143"/>
      <c r="GD48" s="143"/>
      <c r="GE48" s="143"/>
      <c r="GF48" s="143"/>
      <c r="GG48" s="143"/>
      <c r="GH48" s="143"/>
      <c r="GI48" s="143"/>
      <c r="GJ48" s="143"/>
      <c r="GK48" s="143"/>
      <c r="GL48" s="143"/>
      <c r="GM48" s="143"/>
      <c r="GN48" s="143"/>
      <c r="GO48" s="143"/>
      <c r="GP48" s="143"/>
      <c r="GQ48" s="143"/>
      <c r="GR48" s="143"/>
      <c r="GS48" s="143"/>
      <c r="GT48" s="143"/>
      <c r="GU48" s="143"/>
      <c r="GV48" s="143"/>
      <c r="GW48" s="143"/>
      <c r="GX48" s="143"/>
      <c r="GY48" s="143"/>
      <c r="GZ48" s="143"/>
      <c r="HA48" s="143"/>
      <c r="HB48" s="143"/>
      <c r="HC48" s="143"/>
      <c r="HD48" s="143"/>
      <c r="HE48" s="143"/>
      <c r="HF48" s="143"/>
      <c r="HG48" s="143"/>
      <c r="HH48" s="143"/>
      <c r="HI48" s="143"/>
      <c r="HJ48" s="143"/>
      <c r="HK48" s="143"/>
      <c r="HL48" s="143"/>
      <c r="HM48" s="143"/>
      <c r="HN48" s="143"/>
      <c r="HO48" s="143"/>
      <c r="HP48" s="143"/>
      <c r="HQ48" s="143"/>
      <c r="HR48" s="143"/>
      <c r="HS48" s="143"/>
      <c r="HT48" s="143"/>
      <c r="HU48" s="143"/>
      <c r="HV48" s="143"/>
      <c r="HW48" s="143"/>
      <c r="HX48" s="143"/>
      <c r="HY48" s="143"/>
      <c r="HZ48" s="143"/>
      <c r="IA48" s="143"/>
      <c r="IB48" s="143"/>
      <c r="IC48" s="143"/>
      <c r="ID48" s="143"/>
      <c r="IE48" s="143"/>
      <c r="IF48" s="143"/>
      <c r="IG48" s="143"/>
      <c r="IH48" s="143"/>
      <c r="II48" s="143"/>
      <c r="IJ48" s="143"/>
      <c r="IK48" s="143"/>
      <c r="IL48" s="143"/>
      <c r="IM48" s="143"/>
      <c r="IN48" s="143"/>
      <c r="IO48" s="143"/>
      <c r="IP48" s="143"/>
      <c r="IQ48" s="143"/>
      <c r="IR48" s="143"/>
      <c r="IS48" s="143"/>
      <c r="IT48" s="143"/>
      <c r="IU48" s="143"/>
      <c r="IV48" s="143"/>
    </row>
    <row r="49" spans="1:256" s="72" customFormat="1" ht="15">
      <c r="A49" s="145" t="s">
        <v>265</v>
      </c>
      <c r="B49" s="146" t="s">
        <v>266</v>
      </c>
      <c r="C49" s="135">
        <f>SUM(C48)</f>
        <v>851268</v>
      </c>
      <c r="D49" s="135">
        <f aca="true" t="shared" si="16" ref="D49:N49">SUM(D48)</f>
        <v>0</v>
      </c>
      <c r="E49" s="135">
        <f t="shared" si="16"/>
        <v>0</v>
      </c>
      <c r="F49" s="135">
        <f t="shared" si="16"/>
        <v>0</v>
      </c>
      <c r="G49" s="135">
        <f t="shared" si="16"/>
        <v>0</v>
      </c>
      <c r="H49" s="135">
        <f t="shared" si="16"/>
        <v>0</v>
      </c>
      <c r="I49" s="135">
        <f t="shared" si="16"/>
        <v>0</v>
      </c>
      <c r="J49" s="135">
        <f t="shared" si="16"/>
        <v>0</v>
      </c>
      <c r="K49" s="135">
        <f t="shared" si="16"/>
        <v>0</v>
      </c>
      <c r="L49" s="135">
        <f t="shared" si="16"/>
        <v>0</v>
      </c>
      <c r="M49" s="135">
        <f t="shared" si="16"/>
        <v>0</v>
      </c>
      <c r="N49" s="135">
        <f t="shared" si="16"/>
        <v>0</v>
      </c>
      <c r="O49" s="93">
        <f>SUM(O48)</f>
        <v>851268</v>
      </c>
      <c r="P49" s="124"/>
      <c r="Q49" s="122"/>
      <c r="R49" s="90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/>
      <c r="EZ49" s="138"/>
      <c r="FA49" s="138"/>
      <c r="FB49" s="138"/>
      <c r="FC49" s="138"/>
      <c r="FD49" s="138"/>
      <c r="FE49" s="138"/>
      <c r="FF49" s="138"/>
      <c r="FG49" s="138"/>
      <c r="FH49" s="138"/>
      <c r="FI49" s="138"/>
      <c r="FJ49" s="138"/>
      <c r="FK49" s="138"/>
      <c r="FL49" s="138"/>
      <c r="FM49" s="138"/>
      <c r="FN49" s="138"/>
      <c r="FO49" s="138"/>
      <c r="FP49" s="138"/>
      <c r="FQ49" s="138"/>
      <c r="FR49" s="138"/>
      <c r="FS49" s="138"/>
      <c r="FT49" s="138"/>
      <c r="FU49" s="138"/>
      <c r="FV49" s="138"/>
      <c r="FW49" s="138"/>
      <c r="FX49" s="138"/>
      <c r="FY49" s="138"/>
      <c r="FZ49" s="138"/>
      <c r="GA49" s="138"/>
      <c r="GB49" s="138"/>
      <c r="GC49" s="138"/>
      <c r="GD49" s="138"/>
      <c r="GE49" s="138"/>
      <c r="GF49" s="138"/>
      <c r="GG49" s="138"/>
      <c r="GH49" s="138"/>
      <c r="GI49" s="138"/>
      <c r="GJ49" s="138"/>
      <c r="GK49" s="138"/>
      <c r="GL49" s="138"/>
      <c r="GM49" s="138"/>
      <c r="GN49" s="138"/>
      <c r="GO49" s="138"/>
      <c r="GP49" s="138"/>
      <c r="GQ49" s="138"/>
      <c r="GR49" s="138"/>
      <c r="GS49" s="138"/>
      <c r="GT49" s="138"/>
      <c r="GU49" s="138"/>
      <c r="GV49" s="138"/>
      <c r="GW49" s="138"/>
      <c r="GX49" s="138"/>
      <c r="GY49" s="138"/>
      <c r="GZ49" s="138"/>
      <c r="HA49" s="138"/>
      <c r="HB49" s="138"/>
      <c r="HC49" s="138"/>
      <c r="HD49" s="138"/>
      <c r="HE49" s="138"/>
      <c r="HF49" s="138"/>
      <c r="HG49" s="138"/>
      <c r="HH49" s="138"/>
      <c r="HI49" s="138"/>
      <c r="HJ49" s="138"/>
      <c r="HK49" s="138"/>
      <c r="HL49" s="138"/>
      <c r="HM49" s="138"/>
      <c r="HN49" s="138"/>
      <c r="HO49" s="138"/>
      <c r="HP49" s="138"/>
      <c r="HQ49" s="138"/>
      <c r="HR49" s="138"/>
      <c r="HS49" s="138"/>
      <c r="HT49" s="138"/>
      <c r="HU49" s="138"/>
      <c r="HV49" s="138"/>
      <c r="HW49" s="138"/>
      <c r="HX49" s="138"/>
      <c r="HY49" s="138"/>
      <c r="HZ49" s="138"/>
      <c r="IA49" s="138"/>
      <c r="IB49" s="138"/>
      <c r="IC49" s="138"/>
      <c r="ID49" s="138"/>
      <c r="IE49" s="138"/>
      <c r="IF49" s="138"/>
      <c r="IG49" s="138"/>
      <c r="IH49" s="138"/>
      <c r="II49" s="138"/>
      <c r="IJ49" s="138"/>
      <c r="IK49" s="138"/>
      <c r="IL49" s="138"/>
      <c r="IM49" s="138"/>
      <c r="IN49" s="138"/>
      <c r="IO49" s="138"/>
      <c r="IP49" s="138"/>
      <c r="IQ49" s="138"/>
      <c r="IR49" s="138"/>
      <c r="IS49" s="138"/>
      <c r="IT49" s="138"/>
      <c r="IU49" s="138"/>
      <c r="IV49" s="138"/>
    </row>
    <row r="50" spans="1:256" s="72" customFormat="1" ht="15">
      <c r="A50" s="147" t="s">
        <v>267</v>
      </c>
      <c r="B50" s="147"/>
      <c r="C50" s="135">
        <f>SUM(C47+C49)</f>
        <v>24565473</v>
      </c>
      <c r="D50" s="135">
        <f aca="true" t="shared" si="17" ref="D50:N50">SUM(D47+D49)</f>
        <v>1567127</v>
      </c>
      <c r="E50" s="135">
        <f t="shared" si="17"/>
        <v>9307515</v>
      </c>
      <c r="F50" s="135">
        <f t="shared" si="17"/>
        <v>2127127</v>
      </c>
      <c r="G50" s="135">
        <f t="shared" si="17"/>
        <v>14939093</v>
      </c>
      <c r="H50" s="135">
        <f t="shared" si="17"/>
        <v>5220512</v>
      </c>
      <c r="I50" s="135">
        <f t="shared" si="17"/>
        <v>1747127</v>
      </c>
      <c r="J50" s="135">
        <f t="shared" si="17"/>
        <v>2017127</v>
      </c>
      <c r="K50" s="135">
        <f t="shared" si="17"/>
        <v>2145522</v>
      </c>
      <c r="L50" s="135">
        <f t="shared" si="17"/>
        <v>1597128</v>
      </c>
      <c r="M50" s="135">
        <f t="shared" si="17"/>
        <v>1629379</v>
      </c>
      <c r="N50" s="135">
        <f t="shared" si="17"/>
        <v>2083263</v>
      </c>
      <c r="O50" s="93">
        <f>SUM(O47+O49)</f>
        <v>68946843</v>
      </c>
      <c r="P50" s="124"/>
      <c r="Q50" s="122"/>
      <c r="R50" s="90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38"/>
      <c r="FI50" s="138"/>
      <c r="FJ50" s="138"/>
      <c r="FK50" s="138"/>
      <c r="FL50" s="138"/>
      <c r="FM50" s="138"/>
      <c r="FN50" s="138"/>
      <c r="FO50" s="138"/>
      <c r="FP50" s="138"/>
      <c r="FQ50" s="138"/>
      <c r="FR50" s="138"/>
      <c r="FS50" s="138"/>
      <c r="FT50" s="138"/>
      <c r="FU50" s="138"/>
      <c r="FV50" s="138"/>
      <c r="FW50" s="138"/>
      <c r="FX50" s="138"/>
      <c r="FY50" s="138"/>
      <c r="FZ50" s="138"/>
      <c r="GA50" s="138"/>
      <c r="GB50" s="138"/>
      <c r="GC50" s="138"/>
      <c r="GD50" s="138"/>
      <c r="GE50" s="138"/>
      <c r="GF50" s="138"/>
      <c r="GG50" s="138"/>
      <c r="GH50" s="138"/>
      <c r="GI50" s="138"/>
      <c r="GJ50" s="138"/>
      <c r="GK50" s="138"/>
      <c r="GL50" s="138"/>
      <c r="GM50" s="138"/>
      <c r="GN50" s="138"/>
      <c r="GO50" s="138"/>
      <c r="GP50" s="138"/>
      <c r="GQ50" s="138"/>
      <c r="GR50" s="138"/>
      <c r="GS50" s="138"/>
      <c r="GT50" s="138"/>
      <c r="GU50" s="138"/>
      <c r="GV50" s="138"/>
      <c r="GW50" s="138"/>
      <c r="GX50" s="138"/>
      <c r="GY50" s="138"/>
      <c r="GZ50" s="138"/>
      <c r="HA50" s="138"/>
      <c r="HB50" s="138"/>
      <c r="HC50" s="138"/>
      <c r="HD50" s="138"/>
      <c r="HE50" s="138"/>
      <c r="HF50" s="138"/>
      <c r="HG50" s="138"/>
      <c r="HH50" s="138"/>
      <c r="HI50" s="138"/>
      <c r="HJ50" s="138"/>
      <c r="HK50" s="138"/>
      <c r="HL50" s="138"/>
      <c r="HM50" s="138"/>
      <c r="HN50" s="138"/>
      <c r="HO50" s="138"/>
      <c r="HP50" s="138"/>
      <c r="HQ50" s="138"/>
      <c r="HR50" s="138"/>
      <c r="HS50" s="138"/>
      <c r="HT50" s="138"/>
      <c r="HU50" s="138"/>
      <c r="HV50" s="138"/>
      <c r="HW50" s="138"/>
      <c r="HX50" s="138"/>
      <c r="HY50" s="138"/>
      <c r="HZ50" s="138"/>
      <c r="IA50" s="138"/>
      <c r="IB50" s="138"/>
      <c r="IC50" s="138"/>
      <c r="ID50" s="138"/>
      <c r="IE50" s="138"/>
      <c r="IF50" s="138"/>
      <c r="IG50" s="138"/>
      <c r="IH50" s="138"/>
      <c r="II50" s="138"/>
      <c r="IJ50" s="138"/>
      <c r="IK50" s="138"/>
      <c r="IL50" s="138"/>
      <c r="IM50" s="138"/>
      <c r="IN50" s="138"/>
      <c r="IO50" s="138"/>
      <c r="IP50" s="138"/>
      <c r="IQ50" s="138"/>
      <c r="IR50" s="138"/>
      <c r="IS50" s="138"/>
      <c r="IT50" s="138"/>
      <c r="IU50" s="138"/>
      <c r="IV50" s="138"/>
    </row>
    <row r="51" spans="1:256" s="72" customFormat="1" ht="15">
      <c r="A51" s="192"/>
      <c r="B51" s="192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4"/>
      <c r="P51" s="124"/>
      <c r="Q51" s="122"/>
      <c r="R51" s="90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8"/>
      <c r="EF51" s="138"/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8"/>
      <c r="ES51" s="138"/>
      <c r="ET51" s="138"/>
      <c r="EU51" s="138"/>
      <c r="EV51" s="138"/>
      <c r="EW51" s="138"/>
      <c r="EX51" s="138"/>
      <c r="EY51" s="138"/>
      <c r="EZ51" s="138"/>
      <c r="FA51" s="138"/>
      <c r="FB51" s="138"/>
      <c r="FC51" s="138"/>
      <c r="FD51" s="138"/>
      <c r="FE51" s="138"/>
      <c r="FF51" s="138"/>
      <c r="FG51" s="138"/>
      <c r="FH51" s="138"/>
      <c r="FI51" s="138"/>
      <c r="FJ51" s="138"/>
      <c r="FK51" s="138"/>
      <c r="FL51" s="138"/>
      <c r="FM51" s="138"/>
      <c r="FN51" s="138"/>
      <c r="FO51" s="138"/>
      <c r="FP51" s="138"/>
      <c r="FQ51" s="138"/>
      <c r="FR51" s="138"/>
      <c r="FS51" s="138"/>
      <c r="FT51" s="138"/>
      <c r="FU51" s="138"/>
      <c r="FV51" s="138"/>
      <c r="FW51" s="138"/>
      <c r="FX51" s="138"/>
      <c r="FY51" s="138"/>
      <c r="FZ51" s="138"/>
      <c r="GA51" s="138"/>
      <c r="GB51" s="138"/>
      <c r="GC51" s="138"/>
      <c r="GD51" s="138"/>
      <c r="GE51" s="138"/>
      <c r="GF51" s="138"/>
      <c r="GG51" s="138"/>
      <c r="GH51" s="138"/>
      <c r="GI51" s="138"/>
      <c r="GJ51" s="138"/>
      <c r="GK51" s="138"/>
      <c r="GL51" s="138"/>
      <c r="GM51" s="138"/>
      <c r="GN51" s="138"/>
      <c r="GO51" s="138"/>
      <c r="GP51" s="138"/>
      <c r="GQ51" s="138"/>
      <c r="GR51" s="138"/>
      <c r="GS51" s="138"/>
      <c r="GT51" s="138"/>
      <c r="GU51" s="138"/>
      <c r="GV51" s="138"/>
      <c r="GW51" s="138"/>
      <c r="GX51" s="138"/>
      <c r="GY51" s="138"/>
      <c r="GZ51" s="138"/>
      <c r="HA51" s="138"/>
      <c r="HB51" s="138"/>
      <c r="HC51" s="138"/>
      <c r="HD51" s="138"/>
      <c r="HE51" s="138"/>
      <c r="HF51" s="138"/>
      <c r="HG51" s="138"/>
      <c r="HH51" s="138"/>
      <c r="HI51" s="138"/>
      <c r="HJ51" s="138"/>
      <c r="HK51" s="138"/>
      <c r="HL51" s="138"/>
      <c r="HM51" s="138"/>
      <c r="HN51" s="138"/>
      <c r="HO51" s="138"/>
      <c r="HP51" s="138"/>
      <c r="HQ51" s="138"/>
      <c r="HR51" s="138"/>
      <c r="HS51" s="138"/>
      <c r="HT51" s="138"/>
      <c r="HU51" s="138"/>
      <c r="HV51" s="138"/>
      <c r="HW51" s="138"/>
      <c r="HX51" s="138"/>
      <c r="HY51" s="138"/>
      <c r="HZ51" s="138"/>
      <c r="IA51" s="138"/>
      <c r="IB51" s="138"/>
      <c r="IC51" s="138"/>
      <c r="ID51" s="138"/>
      <c r="IE51" s="138"/>
      <c r="IF51" s="138"/>
      <c r="IG51" s="138"/>
      <c r="IH51" s="138"/>
      <c r="II51" s="138"/>
      <c r="IJ51" s="138"/>
      <c r="IK51" s="138"/>
      <c r="IL51" s="138"/>
      <c r="IM51" s="138"/>
      <c r="IN51" s="138"/>
      <c r="IO51" s="138"/>
      <c r="IP51" s="138"/>
      <c r="IQ51" s="138"/>
      <c r="IR51" s="138"/>
      <c r="IS51" s="138"/>
      <c r="IT51" s="138"/>
      <c r="IU51" s="138"/>
      <c r="IV51" s="138"/>
    </row>
    <row r="52" spans="1:256" s="72" customFormat="1" ht="15">
      <c r="A52" s="192"/>
      <c r="B52" s="192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4"/>
      <c r="P52" s="124"/>
      <c r="Q52" s="122"/>
      <c r="R52" s="90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8"/>
      <c r="EN52" s="138"/>
      <c r="EO52" s="138"/>
      <c r="EP52" s="138"/>
      <c r="EQ52" s="138"/>
      <c r="ER52" s="138"/>
      <c r="ES52" s="138"/>
      <c r="ET52" s="138"/>
      <c r="EU52" s="138"/>
      <c r="EV52" s="138"/>
      <c r="EW52" s="138"/>
      <c r="EX52" s="138"/>
      <c r="EY52" s="138"/>
      <c r="EZ52" s="138"/>
      <c r="FA52" s="138"/>
      <c r="FB52" s="138"/>
      <c r="FC52" s="138"/>
      <c r="FD52" s="138"/>
      <c r="FE52" s="138"/>
      <c r="FF52" s="138"/>
      <c r="FG52" s="138"/>
      <c r="FH52" s="138"/>
      <c r="FI52" s="138"/>
      <c r="FJ52" s="138"/>
      <c r="FK52" s="138"/>
      <c r="FL52" s="138"/>
      <c r="FM52" s="138"/>
      <c r="FN52" s="138"/>
      <c r="FO52" s="138"/>
      <c r="FP52" s="138"/>
      <c r="FQ52" s="138"/>
      <c r="FR52" s="138"/>
      <c r="FS52" s="138"/>
      <c r="FT52" s="138"/>
      <c r="FU52" s="138"/>
      <c r="FV52" s="138"/>
      <c r="FW52" s="138"/>
      <c r="FX52" s="138"/>
      <c r="FY52" s="138"/>
      <c r="FZ52" s="138"/>
      <c r="GA52" s="138"/>
      <c r="GB52" s="138"/>
      <c r="GC52" s="138"/>
      <c r="GD52" s="138"/>
      <c r="GE52" s="138"/>
      <c r="GF52" s="138"/>
      <c r="GG52" s="138"/>
      <c r="GH52" s="138"/>
      <c r="GI52" s="138"/>
      <c r="GJ52" s="138"/>
      <c r="GK52" s="138"/>
      <c r="GL52" s="138"/>
      <c r="GM52" s="138"/>
      <c r="GN52" s="138"/>
      <c r="GO52" s="138"/>
      <c r="GP52" s="138"/>
      <c r="GQ52" s="138"/>
      <c r="GR52" s="138"/>
      <c r="GS52" s="138"/>
      <c r="GT52" s="138"/>
      <c r="GU52" s="138"/>
      <c r="GV52" s="138"/>
      <c r="GW52" s="138"/>
      <c r="GX52" s="138"/>
      <c r="GY52" s="138"/>
      <c r="GZ52" s="138"/>
      <c r="HA52" s="138"/>
      <c r="HB52" s="138"/>
      <c r="HC52" s="138"/>
      <c r="HD52" s="138"/>
      <c r="HE52" s="138"/>
      <c r="HF52" s="138"/>
      <c r="HG52" s="138"/>
      <c r="HH52" s="138"/>
      <c r="HI52" s="138"/>
      <c r="HJ52" s="138"/>
      <c r="HK52" s="138"/>
      <c r="HL52" s="138"/>
      <c r="HM52" s="138"/>
      <c r="HN52" s="138"/>
      <c r="HO52" s="138"/>
      <c r="HP52" s="138"/>
      <c r="HQ52" s="138"/>
      <c r="HR52" s="138"/>
      <c r="HS52" s="138"/>
      <c r="HT52" s="138"/>
      <c r="HU52" s="138"/>
      <c r="HV52" s="138"/>
      <c r="HW52" s="138"/>
      <c r="HX52" s="138"/>
      <c r="HY52" s="138"/>
      <c r="HZ52" s="138"/>
      <c r="IA52" s="138"/>
      <c r="IB52" s="138"/>
      <c r="IC52" s="138"/>
      <c r="ID52" s="138"/>
      <c r="IE52" s="138"/>
      <c r="IF52" s="138"/>
      <c r="IG52" s="138"/>
      <c r="IH52" s="138"/>
      <c r="II52" s="138"/>
      <c r="IJ52" s="138"/>
      <c r="IK52" s="138"/>
      <c r="IL52" s="138"/>
      <c r="IM52" s="138"/>
      <c r="IN52" s="138"/>
      <c r="IO52" s="138"/>
      <c r="IP52" s="138"/>
      <c r="IQ52" s="138"/>
      <c r="IR52" s="138"/>
      <c r="IS52" s="138"/>
      <c r="IT52" s="138"/>
      <c r="IU52" s="138"/>
      <c r="IV52" s="138"/>
    </row>
    <row r="53" spans="1:256" s="72" customFormat="1" ht="15">
      <c r="A53" s="192"/>
      <c r="B53" s="192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4"/>
      <c r="P53" s="124"/>
      <c r="Q53" s="122"/>
      <c r="R53" s="90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8"/>
      <c r="ES53" s="138"/>
      <c r="ET53" s="138"/>
      <c r="EU53" s="138"/>
      <c r="EV53" s="138"/>
      <c r="EW53" s="138"/>
      <c r="EX53" s="138"/>
      <c r="EY53" s="138"/>
      <c r="EZ53" s="138"/>
      <c r="FA53" s="138"/>
      <c r="FB53" s="138"/>
      <c r="FC53" s="138"/>
      <c r="FD53" s="138"/>
      <c r="FE53" s="138"/>
      <c r="FF53" s="138"/>
      <c r="FG53" s="138"/>
      <c r="FH53" s="138"/>
      <c r="FI53" s="138"/>
      <c r="FJ53" s="138"/>
      <c r="FK53" s="138"/>
      <c r="FL53" s="138"/>
      <c r="FM53" s="138"/>
      <c r="FN53" s="138"/>
      <c r="FO53" s="138"/>
      <c r="FP53" s="138"/>
      <c r="FQ53" s="138"/>
      <c r="FR53" s="138"/>
      <c r="FS53" s="138"/>
      <c r="FT53" s="138"/>
      <c r="FU53" s="138"/>
      <c r="FV53" s="138"/>
      <c r="FW53" s="138"/>
      <c r="FX53" s="138"/>
      <c r="FY53" s="138"/>
      <c r="FZ53" s="138"/>
      <c r="GA53" s="138"/>
      <c r="GB53" s="138"/>
      <c r="GC53" s="138"/>
      <c r="GD53" s="138"/>
      <c r="GE53" s="138"/>
      <c r="GF53" s="138"/>
      <c r="GG53" s="138"/>
      <c r="GH53" s="138"/>
      <c r="GI53" s="138"/>
      <c r="GJ53" s="138"/>
      <c r="GK53" s="138"/>
      <c r="GL53" s="138"/>
      <c r="GM53" s="138"/>
      <c r="GN53" s="138"/>
      <c r="GO53" s="138"/>
      <c r="GP53" s="138"/>
      <c r="GQ53" s="138"/>
      <c r="GR53" s="138"/>
      <c r="GS53" s="138"/>
      <c r="GT53" s="138"/>
      <c r="GU53" s="138"/>
      <c r="GV53" s="138"/>
      <c r="GW53" s="138"/>
      <c r="GX53" s="138"/>
      <c r="GY53" s="138"/>
      <c r="GZ53" s="138"/>
      <c r="HA53" s="138"/>
      <c r="HB53" s="138"/>
      <c r="HC53" s="138"/>
      <c r="HD53" s="138"/>
      <c r="HE53" s="138"/>
      <c r="HF53" s="138"/>
      <c r="HG53" s="138"/>
      <c r="HH53" s="138"/>
      <c r="HI53" s="138"/>
      <c r="HJ53" s="138"/>
      <c r="HK53" s="138"/>
      <c r="HL53" s="138"/>
      <c r="HM53" s="138"/>
      <c r="HN53" s="138"/>
      <c r="HO53" s="138"/>
      <c r="HP53" s="138"/>
      <c r="HQ53" s="138"/>
      <c r="HR53" s="138"/>
      <c r="HS53" s="138"/>
      <c r="HT53" s="138"/>
      <c r="HU53" s="138"/>
      <c r="HV53" s="138"/>
      <c r="HW53" s="138"/>
      <c r="HX53" s="138"/>
      <c r="HY53" s="138"/>
      <c r="HZ53" s="138"/>
      <c r="IA53" s="138"/>
      <c r="IB53" s="138"/>
      <c r="IC53" s="138"/>
      <c r="ID53" s="138"/>
      <c r="IE53" s="138"/>
      <c r="IF53" s="138"/>
      <c r="IG53" s="138"/>
      <c r="IH53" s="138"/>
      <c r="II53" s="138"/>
      <c r="IJ53" s="138"/>
      <c r="IK53" s="138"/>
      <c r="IL53" s="138"/>
      <c r="IM53" s="138"/>
      <c r="IN53" s="138"/>
      <c r="IO53" s="138"/>
      <c r="IP53" s="138"/>
      <c r="IQ53" s="138"/>
      <c r="IR53" s="138"/>
      <c r="IS53" s="138"/>
      <c r="IT53" s="138"/>
      <c r="IU53" s="138"/>
      <c r="IV53" s="138"/>
    </row>
    <row r="54" spans="1:256" s="72" customFormat="1" ht="15">
      <c r="A54" s="192"/>
      <c r="B54" s="192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4"/>
      <c r="P54" s="124"/>
      <c r="Q54" s="122"/>
      <c r="R54" s="90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38"/>
      <c r="EV54" s="138"/>
      <c r="EW54" s="138"/>
      <c r="EX54" s="138"/>
      <c r="EY54" s="138"/>
      <c r="EZ54" s="138"/>
      <c r="FA54" s="138"/>
      <c r="FB54" s="138"/>
      <c r="FC54" s="138"/>
      <c r="FD54" s="138"/>
      <c r="FE54" s="138"/>
      <c r="FF54" s="138"/>
      <c r="FG54" s="138"/>
      <c r="FH54" s="138"/>
      <c r="FI54" s="138"/>
      <c r="FJ54" s="138"/>
      <c r="FK54" s="138"/>
      <c r="FL54" s="138"/>
      <c r="FM54" s="138"/>
      <c r="FN54" s="138"/>
      <c r="FO54" s="138"/>
      <c r="FP54" s="138"/>
      <c r="FQ54" s="138"/>
      <c r="FR54" s="138"/>
      <c r="FS54" s="138"/>
      <c r="FT54" s="138"/>
      <c r="FU54" s="138"/>
      <c r="FV54" s="138"/>
      <c r="FW54" s="138"/>
      <c r="FX54" s="138"/>
      <c r="FY54" s="138"/>
      <c r="FZ54" s="138"/>
      <c r="GA54" s="138"/>
      <c r="GB54" s="138"/>
      <c r="GC54" s="138"/>
      <c r="GD54" s="138"/>
      <c r="GE54" s="138"/>
      <c r="GF54" s="138"/>
      <c r="GG54" s="138"/>
      <c r="GH54" s="138"/>
      <c r="GI54" s="138"/>
      <c r="GJ54" s="138"/>
      <c r="GK54" s="138"/>
      <c r="GL54" s="138"/>
      <c r="GM54" s="138"/>
      <c r="GN54" s="138"/>
      <c r="GO54" s="138"/>
      <c r="GP54" s="138"/>
      <c r="GQ54" s="138"/>
      <c r="GR54" s="138"/>
      <c r="GS54" s="138"/>
      <c r="GT54" s="138"/>
      <c r="GU54" s="138"/>
      <c r="GV54" s="138"/>
      <c r="GW54" s="138"/>
      <c r="GX54" s="138"/>
      <c r="GY54" s="138"/>
      <c r="GZ54" s="138"/>
      <c r="HA54" s="138"/>
      <c r="HB54" s="138"/>
      <c r="HC54" s="138"/>
      <c r="HD54" s="138"/>
      <c r="HE54" s="138"/>
      <c r="HF54" s="138"/>
      <c r="HG54" s="138"/>
      <c r="HH54" s="138"/>
      <c r="HI54" s="138"/>
      <c r="HJ54" s="138"/>
      <c r="HK54" s="138"/>
      <c r="HL54" s="138"/>
      <c r="HM54" s="138"/>
      <c r="HN54" s="138"/>
      <c r="HO54" s="138"/>
      <c r="HP54" s="138"/>
      <c r="HQ54" s="138"/>
      <c r="HR54" s="138"/>
      <c r="HS54" s="138"/>
      <c r="HT54" s="138"/>
      <c r="HU54" s="138"/>
      <c r="HV54" s="138"/>
      <c r="HW54" s="138"/>
      <c r="HX54" s="138"/>
      <c r="HY54" s="138"/>
      <c r="HZ54" s="138"/>
      <c r="IA54" s="138"/>
      <c r="IB54" s="138"/>
      <c r="IC54" s="138"/>
      <c r="ID54" s="138"/>
      <c r="IE54" s="138"/>
      <c r="IF54" s="138"/>
      <c r="IG54" s="138"/>
      <c r="IH54" s="138"/>
      <c r="II54" s="138"/>
      <c r="IJ54" s="138"/>
      <c r="IK54" s="138"/>
      <c r="IL54" s="138"/>
      <c r="IM54" s="138"/>
      <c r="IN54" s="138"/>
      <c r="IO54" s="138"/>
      <c r="IP54" s="138"/>
      <c r="IQ54" s="138"/>
      <c r="IR54" s="138"/>
      <c r="IS54" s="138"/>
      <c r="IT54" s="138"/>
      <c r="IU54" s="138"/>
      <c r="IV54" s="138"/>
    </row>
    <row r="55" spans="1:18" ht="28.5">
      <c r="A55" s="190" t="s">
        <v>159</v>
      </c>
      <c r="B55" s="191" t="s">
        <v>333</v>
      </c>
      <c r="C55" s="112" t="s">
        <v>308</v>
      </c>
      <c r="D55" s="112" t="s">
        <v>309</v>
      </c>
      <c r="E55" s="112" t="s">
        <v>310</v>
      </c>
      <c r="F55" s="112" t="s">
        <v>311</v>
      </c>
      <c r="G55" s="112" t="s">
        <v>312</v>
      </c>
      <c r="H55" s="112" t="s">
        <v>313</v>
      </c>
      <c r="I55" s="112" t="s">
        <v>314</v>
      </c>
      <c r="J55" s="112" t="s">
        <v>315</v>
      </c>
      <c r="K55" s="112" t="s">
        <v>316</v>
      </c>
      <c r="L55" s="112" t="s">
        <v>317</v>
      </c>
      <c r="M55" s="112" t="s">
        <v>318</v>
      </c>
      <c r="N55" s="112" t="s">
        <v>319</v>
      </c>
      <c r="O55" s="113" t="s">
        <v>320</v>
      </c>
      <c r="P55" s="124"/>
      <c r="Q55" s="109"/>
      <c r="R55" s="90"/>
    </row>
    <row r="56" spans="1:18" ht="15">
      <c r="A56" s="119" t="s">
        <v>64</v>
      </c>
      <c r="B56" s="123" t="s">
        <v>276</v>
      </c>
      <c r="C56" s="116">
        <v>1126539</v>
      </c>
      <c r="D56" s="116">
        <v>1126539</v>
      </c>
      <c r="E56" s="116">
        <v>1126539</v>
      </c>
      <c r="F56" s="116">
        <v>1126539</v>
      </c>
      <c r="G56" s="116">
        <v>1126539</v>
      </c>
      <c r="H56" s="116">
        <v>1126539</v>
      </c>
      <c r="I56" s="116">
        <v>1126539</v>
      </c>
      <c r="J56" s="116">
        <v>1126533</v>
      </c>
      <c r="K56" s="116">
        <v>1126539</v>
      </c>
      <c r="L56" s="116">
        <v>1126539</v>
      </c>
      <c r="M56" s="116">
        <v>1126539</v>
      </c>
      <c r="N56" s="116">
        <v>1126539</v>
      </c>
      <c r="O56" s="116">
        <v>13518462</v>
      </c>
      <c r="P56" s="124"/>
      <c r="Q56" s="124"/>
      <c r="R56" s="90"/>
    </row>
    <row r="57" spans="1:18" ht="30">
      <c r="A57" s="120" t="s">
        <v>334</v>
      </c>
      <c r="B57" s="123" t="s">
        <v>305</v>
      </c>
      <c r="C57" s="116">
        <v>496937</v>
      </c>
      <c r="D57" s="116">
        <v>496937</v>
      </c>
      <c r="E57" s="116">
        <v>496937</v>
      </c>
      <c r="F57" s="116">
        <v>496937</v>
      </c>
      <c r="G57" s="116">
        <v>496937</v>
      </c>
      <c r="H57" s="116">
        <v>496937</v>
      </c>
      <c r="I57" s="116">
        <v>496937</v>
      </c>
      <c r="J57" s="116">
        <v>496937</v>
      </c>
      <c r="K57" s="116">
        <v>496937</v>
      </c>
      <c r="L57" s="116">
        <v>496933</v>
      </c>
      <c r="M57" s="116">
        <v>496937</v>
      </c>
      <c r="N57" s="116">
        <v>496937</v>
      </c>
      <c r="O57" s="116">
        <v>5963240</v>
      </c>
      <c r="P57" s="124"/>
      <c r="Q57" s="124"/>
      <c r="R57" s="90"/>
    </row>
    <row r="58" spans="1:18" ht="15">
      <c r="A58" s="120" t="s">
        <v>66</v>
      </c>
      <c r="B58" s="123" t="s">
        <v>307</v>
      </c>
      <c r="C58" s="116">
        <v>150000</v>
      </c>
      <c r="D58" s="116">
        <v>150000</v>
      </c>
      <c r="E58" s="116">
        <v>150000</v>
      </c>
      <c r="F58" s="116">
        <v>150000</v>
      </c>
      <c r="G58" s="116">
        <v>150000</v>
      </c>
      <c r="H58" s="116">
        <v>150000</v>
      </c>
      <c r="I58" s="116">
        <v>150000</v>
      </c>
      <c r="J58" s="116">
        <v>150000</v>
      </c>
      <c r="K58" s="116">
        <v>150000</v>
      </c>
      <c r="L58" s="116">
        <v>150000</v>
      </c>
      <c r="M58" s="116">
        <v>150000</v>
      </c>
      <c r="N58" s="116">
        <v>150000</v>
      </c>
      <c r="O58" s="116">
        <v>1800000</v>
      </c>
      <c r="P58" s="124"/>
      <c r="Q58" s="124"/>
      <c r="R58" s="90"/>
    </row>
    <row r="59" spans="1:18" s="72" customFormat="1" ht="15">
      <c r="A59" s="75" t="s">
        <v>335</v>
      </c>
      <c r="B59" s="83" t="s">
        <v>336</v>
      </c>
      <c r="C59" s="93">
        <f>SUM(C56:C58)</f>
        <v>1773476</v>
      </c>
      <c r="D59" s="93">
        <f aca="true" t="shared" si="18" ref="D59:N59">SUM(D56:D58)</f>
        <v>1773476</v>
      </c>
      <c r="E59" s="93">
        <f t="shared" si="18"/>
        <v>1773476</v>
      </c>
      <c r="F59" s="93">
        <f t="shared" si="18"/>
        <v>1773476</v>
      </c>
      <c r="G59" s="93">
        <f t="shared" si="18"/>
        <v>1773476</v>
      </c>
      <c r="H59" s="93">
        <f t="shared" si="18"/>
        <v>1773476</v>
      </c>
      <c r="I59" s="93">
        <f t="shared" si="18"/>
        <v>1773476</v>
      </c>
      <c r="J59" s="93">
        <f t="shared" si="18"/>
        <v>1773470</v>
      </c>
      <c r="K59" s="93">
        <f t="shared" si="18"/>
        <v>1773476</v>
      </c>
      <c r="L59" s="93">
        <f t="shared" si="18"/>
        <v>1773472</v>
      </c>
      <c r="M59" s="93">
        <f t="shared" si="18"/>
        <v>1773476</v>
      </c>
      <c r="N59" s="93">
        <f t="shared" si="18"/>
        <v>1773476</v>
      </c>
      <c r="O59" s="93">
        <f>SUM(O56:O58)</f>
        <v>21281702</v>
      </c>
      <c r="P59" s="124"/>
      <c r="Q59" s="121"/>
      <c r="R59" s="90"/>
    </row>
    <row r="60" spans="1:18" ht="15">
      <c r="A60" s="120" t="s">
        <v>376</v>
      </c>
      <c r="B60" s="123" t="s">
        <v>380</v>
      </c>
      <c r="C60" s="116"/>
      <c r="D60" s="116"/>
      <c r="E60" s="116">
        <v>5201966</v>
      </c>
      <c r="F60" s="116"/>
      <c r="G60" s="116"/>
      <c r="H60" s="116"/>
      <c r="I60" s="116"/>
      <c r="J60" s="116"/>
      <c r="K60" s="116"/>
      <c r="L60" s="116"/>
      <c r="M60" s="116"/>
      <c r="N60" s="116"/>
      <c r="O60" s="116">
        <f>SUM(C60:N60)</f>
        <v>5201966</v>
      </c>
      <c r="P60" s="124"/>
      <c r="Q60" s="124"/>
      <c r="R60" s="90"/>
    </row>
    <row r="61" spans="1:18" s="72" customFormat="1" ht="15">
      <c r="A61" s="75" t="s">
        <v>383</v>
      </c>
      <c r="B61" s="83" t="s">
        <v>379</v>
      </c>
      <c r="C61" s="93">
        <f>SUM(C60)</f>
        <v>0</v>
      </c>
      <c r="D61" s="93">
        <f aca="true" t="shared" si="19" ref="D61:N61">SUM(D60)</f>
        <v>0</v>
      </c>
      <c r="E61" s="93">
        <f t="shared" si="19"/>
        <v>5201966</v>
      </c>
      <c r="F61" s="93">
        <f t="shared" si="19"/>
        <v>0</v>
      </c>
      <c r="G61" s="93">
        <f t="shared" si="19"/>
        <v>0</v>
      </c>
      <c r="H61" s="93">
        <f t="shared" si="19"/>
        <v>0</v>
      </c>
      <c r="I61" s="93">
        <f t="shared" si="19"/>
        <v>0</v>
      </c>
      <c r="J61" s="93">
        <f t="shared" si="19"/>
        <v>0</v>
      </c>
      <c r="K61" s="93">
        <f t="shared" si="19"/>
        <v>0</v>
      </c>
      <c r="L61" s="93">
        <f t="shared" si="19"/>
        <v>0</v>
      </c>
      <c r="M61" s="93">
        <f t="shared" si="19"/>
        <v>0</v>
      </c>
      <c r="N61" s="93">
        <f t="shared" si="19"/>
        <v>0</v>
      </c>
      <c r="O61" s="116">
        <f>SUM(C61:N61)</f>
        <v>5201966</v>
      </c>
      <c r="P61" s="124"/>
      <c r="Q61" s="121"/>
      <c r="R61" s="90"/>
    </row>
    <row r="62" spans="1:18" ht="15">
      <c r="A62" s="120" t="s">
        <v>278</v>
      </c>
      <c r="B62" s="123" t="s">
        <v>279</v>
      </c>
      <c r="C62" s="116"/>
      <c r="D62" s="116"/>
      <c r="E62" s="116">
        <v>711500</v>
      </c>
      <c r="F62" s="116"/>
      <c r="G62" s="116"/>
      <c r="H62" s="116"/>
      <c r="I62" s="116"/>
      <c r="J62" s="116"/>
      <c r="K62" s="116">
        <v>711500</v>
      </c>
      <c r="L62" s="116"/>
      <c r="M62" s="116"/>
      <c r="N62" s="116"/>
      <c r="O62" s="116">
        <v>1423000</v>
      </c>
      <c r="P62" s="124"/>
      <c r="Q62" s="124"/>
      <c r="R62" s="90"/>
    </row>
    <row r="63" spans="1:18" ht="15">
      <c r="A63" s="120" t="s">
        <v>280</v>
      </c>
      <c r="B63" s="123" t="s">
        <v>281</v>
      </c>
      <c r="C63" s="116"/>
      <c r="D63" s="116"/>
      <c r="E63" s="116"/>
      <c r="F63" s="116"/>
      <c r="G63" s="116">
        <v>3250000</v>
      </c>
      <c r="H63" s="116"/>
      <c r="I63" s="116"/>
      <c r="J63" s="116"/>
      <c r="K63" s="116"/>
      <c r="L63" s="116"/>
      <c r="M63" s="116"/>
      <c r="N63" s="116"/>
      <c r="O63" s="116">
        <v>3250000</v>
      </c>
      <c r="P63" s="124"/>
      <c r="Q63" s="124"/>
      <c r="R63" s="90"/>
    </row>
    <row r="64" spans="1:18" ht="15">
      <c r="A64" s="120" t="s">
        <v>282</v>
      </c>
      <c r="B64" s="123" t="s">
        <v>283</v>
      </c>
      <c r="C64" s="116"/>
      <c r="D64" s="116"/>
      <c r="E64" s="116">
        <v>500000</v>
      </c>
      <c r="F64" s="116"/>
      <c r="G64" s="116"/>
      <c r="H64" s="116"/>
      <c r="I64" s="116"/>
      <c r="J64" s="116"/>
      <c r="K64" s="116">
        <v>500000</v>
      </c>
      <c r="L64" s="116"/>
      <c r="M64" s="116"/>
      <c r="N64" s="116"/>
      <c r="O64" s="116">
        <v>1000000</v>
      </c>
      <c r="P64" s="124"/>
      <c r="Q64" s="124"/>
      <c r="R64" s="90"/>
    </row>
    <row r="65" spans="1:18" s="72" customFormat="1" ht="15">
      <c r="A65" s="75" t="s">
        <v>284</v>
      </c>
      <c r="B65" s="83" t="s">
        <v>285</v>
      </c>
      <c r="C65" s="93">
        <f>SUM(C62:C64)</f>
        <v>0</v>
      </c>
      <c r="D65" s="93">
        <f aca="true" t="shared" si="20" ref="D65:N65">SUM(D62:D64)</f>
        <v>0</v>
      </c>
      <c r="E65" s="93">
        <f t="shared" si="20"/>
        <v>1211500</v>
      </c>
      <c r="F65" s="93">
        <f t="shared" si="20"/>
        <v>0</v>
      </c>
      <c r="G65" s="93">
        <f t="shared" si="20"/>
        <v>3250000</v>
      </c>
      <c r="H65" s="93">
        <f t="shared" si="20"/>
        <v>0</v>
      </c>
      <c r="I65" s="93">
        <f t="shared" si="20"/>
        <v>0</v>
      </c>
      <c r="J65" s="93">
        <f t="shared" si="20"/>
        <v>0</v>
      </c>
      <c r="K65" s="93">
        <f t="shared" si="20"/>
        <v>1211500</v>
      </c>
      <c r="L65" s="93">
        <f t="shared" si="20"/>
        <v>0</v>
      </c>
      <c r="M65" s="93">
        <f t="shared" si="20"/>
        <v>0</v>
      </c>
      <c r="N65" s="93">
        <f t="shared" si="20"/>
        <v>0</v>
      </c>
      <c r="O65" s="93">
        <f>SUM(O62:O64)</f>
        <v>5673000</v>
      </c>
      <c r="P65" s="124"/>
      <c r="Q65" s="121"/>
      <c r="R65" s="90"/>
    </row>
    <row r="66" spans="1:18" ht="15">
      <c r="A66" s="125" t="s">
        <v>286</v>
      </c>
      <c r="B66" s="123" t="s">
        <v>287</v>
      </c>
      <c r="C66" s="116">
        <v>458333</v>
      </c>
      <c r="D66" s="116">
        <v>458333</v>
      </c>
      <c r="E66" s="116">
        <v>458333</v>
      </c>
      <c r="F66" s="116">
        <v>458333</v>
      </c>
      <c r="G66" s="116">
        <v>458333</v>
      </c>
      <c r="H66" s="116">
        <v>458333</v>
      </c>
      <c r="I66" s="116">
        <v>458337</v>
      </c>
      <c r="J66" s="116">
        <v>458333</v>
      </c>
      <c r="K66" s="116">
        <v>458333</v>
      </c>
      <c r="L66" s="116">
        <v>458333</v>
      </c>
      <c r="M66" s="116">
        <v>458333</v>
      </c>
      <c r="N66" s="116">
        <v>458333</v>
      </c>
      <c r="O66" s="116">
        <v>5500000</v>
      </c>
      <c r="P66" s="124"/>
      <c r="Q66" s="124"/>
      <c r="R66" s="90"/>
    </row>
    <row r="67" spans="1:18" ht="15">
      <c r="A67" s="125" t="s">
        <v>75</v>
      </c>
      <c r="B67" s="123" t="s">
        <v>288</v>
      </c>
      <c r="C67" s="116">
        <v>84524</v>
      </c>
      <c r="D67" s="116">
        <v>84524</v>
      </c>
      <c r="E67" s="116">
        <v>84524</v>
      </c>
      <c r="F67" s="116">
        <v>84524</v>
      </c>
      <c r="G67" s="116">
        <v>84524</v>
      </c>
      <c r="H67" s="116">
        <v>84524</v>
      </c>
      <c r="I67" s="116">
        <v>84527</v>
      </c>
      <c r="J67" s="116">
        <v>84524</v>
      </c>
      <c r="K67" s="116">
        <v>84524</v>
      </c>
      <c r="L67" s="116">
        <v>84524</v>
      </c>
      <c r="M67" s="116">
        <v>84524</v>
      </c>
      <c r="N67" s="116">
        <v>84524</v>
      </c>
      <c r="O67" s="116">
        <v>1014291</v>
      </c>
      <c r="P67" s="124"/>
      <c r="Q67" s="124"/>
      <c r="R67" s="90"/>
    </row>
    <row r="68" spans="1:18" ht="15">
      <c r="A68" s="125" t="s">
        <v>289</v>
      </c>
      <c r="B68" s="123" t="s">
        <v>290</v>
      </c>
      <c r="C68" s="116">
        <v>160667</v>
      </c>
      <c r="D68" s="116">
        <v>160667</v>
      </c>
      <c r="E68" s="116">
        <v>160667</v>
      </c>
      <c r="F68" s="116">
        <v>160667</v>
      </c>
      <c r="G68" s="116">
        <v>160667</v>
      </c>
      <c r="H68" s="116">
        <v>160667</v>
      </c>
      <c r="I68" s="116">
        <v>160667</v>
      </c>
      <c r="J68" s="116">
        <v>160667</v>
      </c>
      <c r="K68" s="116">
        <v>160663</v>
      </c>
      <c r="L68" s="116">
        <v>160667</v>
      </c>
      <c r="M68" s="116">
        <v>160667</v>
      </c>
      <c r="N68" s="116">
        <v>160667</v>
      </c>
      <c r="O68" s="116">
        <v>1928000</v>
      </c>
      <c r="P68" s="124"/>
      <c r="Q68" s="124"/>
      <c r="R68" s="90"/>
    </row>
    <row r="69" spans="1:18" s="72" customFormat="1" ht="15">
      <c r="A69" s="79" t="s">
        <v>291</v>
      </c>
      <c r="B69" s="83" t="s">
        <v>292</v>
      </c>
      <c r="C69" s="93">
        <f>SUM(C66:C68)</f>
        <v>703524</v>
      </c>
      <c r="D69" s="93">
        <f aca="true" t="shared" si="21" ref="D69:N69">SUM(D66:D68)</f>
        <v>703524</v>
      </c>
      <c r="E69" s="93">
        <f t="shared" si="21"/>
        <v>703524</v>
      </c>
      <c r="F69" s="93">
        <f t="shared" si="21"/>
        <v>703524</v>
      </c>
      <c r="G69" s="93">
        <f t="shared" si="21"/>
        <v>703524</v>
      </c>
      <c r="H69" s="93">
        <f t="shared" si="21"/>
        <v>703524</v>
      </c>
      <c r="I69" s="93">
        <f t="shared" si="21"/>
        <v>703531</v>
      </c>
      <c r="J69" s="93">
        <f t="shared" si="21"/>
        <v>703524</v>
      </c>
      <c r="K69" s="93">
        <f t="shared" si="21"/>
        <v>703520</v>
      </c>
      <c r="L69" s="93">
        <f t="shared" si="21"/>
        <v>703524</v>
      </c>
      <c r="M69" s="93">
        <f t="shared" si="21"/>
        <v>703524</v>
      </c>
      <c r="N69" s="93">
        <f t="shared" si="21"/>
        <v>703524</v>
      </c>
      <c r="O69" s="93">
        <f>SUM(O66:O68)</f>
        <v>8442291</v>
      </c>
      <c r="P69" s="124"/>
      <c r="Q69" s="122"/>
      <c r="R69" s="90"/>
    </row>
    <row r="70" spans="1:256" s="72" customFormat="1" ht="15">
      <c r="A70" s="148" t="s">
        <v>293</v>
      </c>
      <c r="B70" s="133" t="s">
        <v>294</v>
      </c>
      <c r="C70" s="135">
        <f>SUM(C69,C65,C61,C59)</f>
        <v>2477000</v>
      </c>
      <c r="D70" s="135">
        <f aca="true" t="shared" si="22" ref="D70:N70">SUM(D69,D65,D61,D59)</f>
        <v>2477000</v>
      </c>
      <c r="E70" s="135">
        <f t="shared" si="22"/>
        <v>8890466</v>
      </c>
      <c r="F70" s="135">
        <f t="shared" si="22"/>
        <v>2477000</v>
      </c>
      <c r="G70" s="135">
        <f t="shared" si="22"/>
        <v>5727000</v>
      </c>
      <c r="H70" s="135">
        <f t="shared" si="22"/>
        <v>2477000</v>
      </c>
      <c r="I70" s="135">
        <f t="shared" si="22"/>
        <v>2477007</v>
      </c>
      <c r="J70" s="135">
        <f t="shared" si="22"/>
        <v>2476994</v>
      </c>
      <c r="K70" s="135">
        <f t="shared" si="22"/>
        <v>3688496</v>
      </c>
      <c r="L70" s="135">
        <f t="shared" si="22"/>
        <v>2476996</v>
      </c>
      <c r="M70" s="135">
        <f t="shared" si="22"/>
        <v>2477000</v>
      </c>
      <c r="N70" s="135">
        <f t="shared" si="22"/>
        <v>2477000</v>
      </c>
      <c r="O70" s="93">
        <f>SUM(O69,O65,O59)</f>
        <v>35396993</v>
      </c>
      <c r="P70" s="124"/>
      <c r="Q70" s="137"/>
      <c r="R70" s="90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8"/>
      <c r="CL70" s="138"/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8"/>
      <c r="DE70" s="138"/>
      <c r="DF70" s="138"/>
      <c r="DG70" s="138"/>
      <c r="DH70" s="138"/>
      <c r="DI70" s="138"/>
      <c r="DJ70" s="138"/>
      <c r="DK70" s="138"/>
      <c r="DL70" s="138"/>
      <c r="DM70" s="138"/>
      <c r="DN70" s="138"/>
      <c r="DO70" s="138"/>
      <c r="DP70" s="138"/>
      <c r="DQ70" s="138"/>
      <c r="DR70" s="138"/>
      <c r="DS70" s="138"/>
      <c r="DT70" s="138"/>
      <c r="DU70" s="138"/>
      <c r="DV70" s="138"/>
      <c r="DW70" s="138"/>
      <c r="DX70" s="138"/>
      <c r="DY70" s="138"/>
      <c r="DZ70" s="138"/>
      <c r="EA70" s="138"/>
      <c r="EB70" s="138"/>
      <c r="EC70" s="138"/>
      <c r="ED70" s="138"/>
      <c r="EE70" s="138"/>
      <c r="EF70" s="138"/>
      <c r="EG70" s="138"/>
      <c r="EH70" s="138"/>
      <c r="EI70" s="138"/>
      <c r="EJ70" s="138"/>
      <c r="EK70" s="138"/>
      <c r="EL70" s="138"/>
      <c r="EM70" s="138"/>
      <c r="EN70" s="138"/>
      <c r="EO70" s="138"/>
      <c r="EP70" s="138"/>
      <c r="EQ70" s="138"/>
      <c r="ER70" s="138"/>
      <c r="ES70" s="138"/>
      <c r="ET70" s="138"/>
      <c r="EU70" s="138"/>
      <c r="EV70" s="138"/>
      <c r="EW70" s="138"/>
      <c r="EX70" s="138"/>
      <c r="EY70" s="138"/>
      <c r="EZ70" s="138"/>
      <c r="FA70" s="138"/>
      <c r="FB70" s="138"/>
      <c r="FC70" s="138"/>
      <c r="FD70" s="138"/>
      <c r="FE70" s="138"/>
      <c r="FF70" s="138"/>
      <c r="FG70" s="138"/>
      <c r="FH70" s="138"/>
      <c r="FI70" s="138"/>
      <c r="FJ70" s="138"/>
      <c r="FK70" s="138"/>
      <c r="FL70" s="138"/>
      <c r="FM70" s="138"/>
      <c r="FN70" s="138"/>
      <c r="FO70" s="138"/>
      <c r="FP70" s="138"/>
      <c r="FQ70" s="138"/>
      <c r="FR70" s="138"/>
      <c r="FS70" s="138"/>
      <c r="FT70" s="138"/>
      <c r="FU70" s="138"/>
      <c r="FV70" s="138"/>
      <c r="FW70" s="138"/>
      <c r="FX70" s="138"/>
      <c r="FY70" s="138"/>
      <c r="FZ70" s="138"/>
      <c r="GA70" s="138"/>
      <c r="GB70" s="138"/>
      <c r="GC70" s="138"/>
      <c r="GD70" s="138"/>
      <c r="GE70" s="138"/>
      <c r="GF70" s="138"/>
      <c r="GG70" s="138"/>
      <c r="GH70" s="138"/>
      <c r="GI70" s="138"/>
      <c r="GJ70" s="138"/>
      <c r="GK70" s="138"/>
      <c r="GL70" s="138"/>
      <c r="GM70" s="138"/>
      <c r="GN70" s="138"/>
      <c r="GO70" s="138"/>
      <c r="GP70" s="138"/>
      <c r="GQ70" s="138"/>
      <c r="GR70" s="138"/>
      <c r="GS70" s="138"/>
      <c r="GT70" s="138"/>
      <c r="GU70" s="138"/>
      <c r="GV70" s="138"/>
      <c r="GW70" s="138"/>
      <c r="GX70" s="138"/>
      <c r="GY70" s="138"/>
      <c r="GZ70" s="138"/>
      <c r="HA70" s="138"/>
      <c r="HB70" s="138"/>
      <c r="HC70" s="138"/>
      <c r="HD70" s="138"/>
      <c r="HE70" s="138"/>
      <c r="HF70" s="138"/>
      <c r="HG70" s="138"/>
      <c r="HH70" s="138"/>
      <c r="HI70" s="138"/>
      <c r="HJ70" s="138"/>
      <c r="HK70" s="138"/>
      <c r="HL70" s="138"/>
      <c r="HM70" s="138"/>
      <c r="HN70" s="138"/>
      <c r="HO70" s="138"/>
      <c r="HP70" s="138"/>
      <c r="HQ70" s="138"/>
      <c r="HR70" s="138"/>
      <c r="HS70" s="138"/>
      <c r="HT70" s="138"/>
      <c r="HU70" s="138"/>
      <c r="HV70" s="138"/>
      <c r="HW70" s="138"/>
      <c r="HX70" s="138"/>
      <c r="HY70" s="138"/>
      <c r="HZ70" s="138"/>
      <c r="IA70" s="138"/>
      <c r="IB70" s="138"/>
      <c r="IC70" s="138"/>
      <c r="ID70" s="138"/>
      <c r="IE70" s="138"/>
      <c r="IF70" s="138"/>
      <c r="IG70" s="138"/>
      <c r="IH70" s="138"/>
      <c r="II70" s="138"/>
      <c r="IJ70" s="138"/>
      <c r="IK70" s="138"/>
      <c r="IL70" s="138"/>
      <c r="IM70" s="138"/>
      <c r="IN70" s="138"/>
      <c r="IO70" s="138"/>
      <c r="IP70" s="138"/>
      <c r="IQ70" s="138"/>
      <c r="IR70" s="138"/>
      <c r="IS70" s="138"/>
      <c r="IT70" s="138"/>
      <c r="IU70" s="138"/>
      <c r="IV70" s="138"/>
    </row>
    <row r="71" spans="1:256" ht="15">
      <c r="A71" s="139" t="s">
        <v>337</v>
      </c>
      <c r="B71" s="140" t="s">
        <v>298</v>
      </c>
      <c r="C71" s="141">
        <v>28347884</v>
      </c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16">
        <v>28347884</v>
      </c>
      <c r="P71" s="124"/>
      <c r="Q71" s="142"/>
      <c r="R71" s="90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3"/>
      <c r="DL71" s="143"/>
      <c r="DM71" s="143"/>
      <c r="DN71" s="143"/>
      <c r="DO71" s="143"/>
      <c r="DP71" s="143"/>
      <c r="DQ71" s="143"/>
      <c r="DR71" s="143"/>
      <c r="DS71" s="143"/>
      <c r="DT71" s="143"/>
      <c r="DU71" s="143"/>
      <c r="DV71" s="143"/>
      <c r="DW71" s="143"/>
      <c r="DX71" s="143"/>
      <c r="DY71" s="143"/>
      <c r="DZ71" s="143"/>
      <c r="EA71" s="143"/>
      <c r="EB71" s="143"/>
      <c r="EC71" s="143"/>
      <c r="ED71" s="143"/>
      <c r="EE71" s="143"/>
      <c r="EF71" s="143"/>
      <c r="EG71" s="143"/>
      <c r="EH71" s="143"/>
      <c r="EI71" s="143"/>
      <c r="EJ71" s="143"/>
      <c r="EK71" s="143"/>
      <c r="EL71" s="143"/>
      <c r="EM71" s="143"/>
      <c r="EN71" s="143"/>
      <c r="EO71" s="143"/>
      <c r="EP71" s="143"/>
      <c r="EQ71" s="143"/>
      <c r="ER71" s="143"/>
      <c r="ES71" s="143"/>
      <c r="ET71" s="143"/>
      <c r="EU71" s="143"/>
      <c r="EV71" s="143"/>
      <c r="EW71" s="143"/>
      <c r="EX71" s="143"/>
      <c r="EY71" s="143"/>
      <c r="EZ71" s="143"/>
      <c r="FA71" s="143"/>
      <c r="FB71" s="143"/>
      <c r="FC71" s="143"/>
      <c r="FD71" s="143"/>
      <c r="FE71" s="143"/>
      <c r="FF71" s="143"/>
      <c r="FG71" s="143"/>
      <c r="FH71" s="143"/>
      <c r="FI71" s="143"/>
      <c r="FJ71" s="143"/>
      <c r="FK71" s="143"/>
      <c r="FL71" s="143"/>
      <c r="FM71" s="143"/>
      <c r="FN71" s="143"/>
      <c r="FO71" s="143"/>
      <c r="FP71" s="143"/>
      <c r="FQ71" s="143"/>
      <c r="FR71" s="143"/>
      <c r="FS71" s="143"/>
      <c r="FT71" s="143"/>
      <c r="FU71" s="143"/>
      <c r="FV71" s="143"/>
      <c r="FW71" s="143"/>
      <c r="FX71" s="143"/>
      <c r="FY71" s="143"/>
      <c r="FZ71" s="143"/>
      <c r="GA71" s="143"/>
      <c r="GB71" s="143"/>
      <c r="GC71" s="143"/>
      <c r="GD71" s="143"/>
      <c r="GE71" s="143"/>
      <c r="GF71" s="143"/>
      <c r="GG71" s="143"/>
      <c r="GH71" s="143"/>
      <c r="GI71" s="143"/>
      <c r="GJ71" s="143"/>
      <c r="GK71" s="143"/>
      <c r="GL71" s="143"/>
      <c r="GM71" s="143"/>
      <c r="GN71" s="143"/>
      <c r="GO71" s="143"/>
      <c r="GP71" s="143"/>
      <c r="GQ71" s="143"/>
      <c r="GR71" s="143"/>
      <c r="GS71" s="143"/>
      <c r="GT71" s="143"/>
      <c r="GU71" s="143"/>
      <c r="GV71" s="143"/>
      <c r="GW71" s="143"/>
      <c r="GX71" s="143"/>
      <c r="GY71" s="143"/>
      <c r="GZ71" s="143"/>
      <c r="HA71" s="143"/>
      <c r="HB71" s="143"/>
      <c r="HC71" s="143"/>
      <c r="HD71" s="143"/>
      <c r="HE71" s="143"/>
      <c r="HF71" s="143"/>
      <c r="HG71" s="143"/>
      <c r="HH71" s="143"/>
      <c r="HI71" s="143"/>
      <c r="HJ71" s="143"/>
      <c r="HK71" s="143"/>
      <c r="HL71" s="143"/>
      <c r="HM71" s="143"/>
      <c r="HN71" s="143"/>
      <c r="HO71" s="143"/>
      <c r="HP71" s="143"/>
      <c r="HQ71" s="143"/>
      <c r="HR71" s="143"/>
      <c r="HS71" s="143"/>
      <c r="HT71" s="143"/>
      <c r="HU71" s="143"/>
      <c r="HV71" s="143"/>
      <c r="HW71" s="143"/>
      <c r="HX71" s="143"/>
      <c r="HY71" s="143"/>
      <c r="HZ71" s="143"/>
      <c r="IA71" s="143"/>
      <c r="IB71" s="143"/>
      <c r="IC71" s="143"/>
      <c r="ID71" s="143"/>
      <c r="IE71" s="143"/>
      <c r="IF71" s="143"/>
      <c r="IG71" s="143"/>
      <c r="IH71" s="143"/>
      <c r="II71" s="143"/>
      <c r="IJ71" s="143"/>
      <c r="IK71" s="143"/>
      <c r="IL71" s="143"/>
      <c r="IM71" s="143"/>
      <c r="IN71" s="143"/>
      <c r="IO71" s="143"/>
      <c r="IP71" s="143"/>
      <c r="IQ71" s="143"/>
      <c r="IR71" s="143"/>
      <c r="IS71" s="143"/>
      <c r="IT71" s="143"/>
      <c r="IU71" s="143"/>
      <c r="IV71" s="143"/>
    </row>
    <row r="72" spans="1:256" s="72" customFormat="1" ht="15">
      <c r="A72" s="148" t="s">
        <v>338</v>
      </c>
      <c r="B72" s="146" t="s">
        <v>301</v>
      </c>
      <c r="C72" s="135">
        <f>SUM(C71)</f>
        <v>28347884</v>
      </c>
      <c r="D72" s="135">
        <f aca="true" t="shared" si="23" ref="D72:N72">SUM(D71)</f>
        <v>0</v>
      </c>
      <c r="E72" s="135">
        <f t="shared" si="23"/>
        <v>0</v>
      </c>
      <c r="F72" s="135">
        <f t="shared" si="23"/>
        <v>0</v>
      </c>
      <c r="G72" s="135">
        <f t="shared" si="23"/>
        <v>0</v>
      </c>
      <c r="H72" s="135">
        <f t="shared" si="23"/>
        <v>0</v>
      </c>
      <c r="I72" s="135">
        <f t="shared" si="23"/>
        <v>0</v>
      </c>
      <c r="J72" s="135">
        <f t="shared" si="23"/>
        <v>0</v>
      </c>
      <c r="K72" s="135">
        <f t="shared" si="23"/>
        <v>0</v>
      </c>
      <c r="L72" s="135">
        <f t="shared" si="23"/>
        <v>0</v>
      </c>
      <c r="M72" s="135">
        <f t="shared" si="23"/>
        <v>0</v>
      </c>
      <c r="N72" s="135">
        <f t="shared" si="23"/>
        <v>0</v>
      </c>
      <c r="O72" s="93">
        <f>SUM(O71)</f>
        <v>28347884</v>
      </c>
      <c r="P72" s="124"/>
      <c r="Q72" s="137"/>
      <c r="R72" s="90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  <c r="BO72" s="138"/>
      <c r="BP72" s="138"/>
      <c r="BQ72" s="138"/>
      <c r="BR72" s="138"/>
      <c r="BS72" s="138"/>
      <c r="BT72" s="138"/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8"/>
      <c r="CL72" s="138"/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8"/>
      <c r="DE72" s="138"/>
      <c r="DF72" s="138"/>
      <c r="DG72" s="138"/>
      <c r="DH72" s="138"/>
      <c r="DI72" s="138"/>
      <c r="DJ72" s="138"/>
      <c r="DK72" s="138"/>
      <c r="DL72" s="138"/>
      <c r="DM72" s="138"/>
      <c r="DN72" s="138"/>
      <c r="DO72" s="138"/>
      <c r="DP72" s="138"/>
      <c r="DQ72" s="138"/>
      <c r="DR72" s="138"/>
      <c r="DS72" s="138"/>
      <c r="DT72" s="138"/>
      <c r="DU72" s="138"/>
      <c r="DV72" s="138"/>
      <c r="DW72" s="138"/>
      <c r="DX72" s="138"/>
      <c r="DY72" s="138"/>
      <c r="DZ72" s="138"/>
      <c r="EA72" s="138"/>
      <c r="EB72" s="138"/>
      <c r="EC72" s="138"/>
      <c r="ED72" s="138"/>
      <c r="EE72" s="138"/>
      <c r="EF72" s="138"/>
      <c r="EG72" s="138"/>
      <c r="EH72" s="138"/>
      <c r="EI72" s="138"/>
      <c r="EJ72" s="138"/>
      <c r="EK72" s="138"/>
      <c r="EL72" s="138"/>
      <c r="EM72" s="138"/>
      <c r="EN72" s="138"/>
      <c r="EO72" s="138"/>
      <c r="EP72" s="138"/>
      <c r="EQ72" s="138"/>
      <c r="ER72" s="138"/>
      <c r="ES72" s="138"/>
      <c r="ET72" s="138"/>
      <c r="EU72" s="138"/>
      <c r="EV72" s="138"/>
      <c r="EW72" s="138"/>
      <c r="EX72" s="138"/>
      <c r="EY72" s="138"/>
      <c r="EZ72" s="138"/>
      <c r="FA72" s="138"/>
      <c r="FB72" s="138"/>
      <c r="FC72" s="138"/>
      <c r="FD72" s="138"/>
      <c r="FE72" s="138"/>
      <c r="FF72" s="138"/>
      <c r="FG72" s="138"/>
      <c r="FH72" s="138"/>
      <c r="FI72" s="138"/>
      <c r="FJ72" s="138"/>
      <c r="FK72" s="138"/>
      <c r="FL72" s="138"/>
      <c r="FM72" s="138"/>
      <c r="FN72" s="138"/>
      <c r="FO72" s="138"/>
      <c r="FP72" s="138"/>
      <c r="FQ72" s="138"/>
      <c r="FR72" s="138"/>
      <c r="FS72" s="138"/>
      <c r="FT72" s="138"/>
      <c r="FU72" s="138"/>
      <c r="FV72" s="138"/>
      <c r="FW72" s="138"/>
      <c r="FX72" s="138"/>
      <c r="FY72" s="138"/>
      <c r="FZ72" s="138"/>
      <c r="GA72" s="138"/>
      <c r="GB72" s="138"/>
      <c r="GC72" s="138"/>
      <c r="GD72" s="138"/>
      <c r="GE72" s="138"/>
      <c r="GF72" s="138"/>
      <c r="GG72" s="138"/>
      <c r="GH72" s="138"/>
      <c r="GI72" s="138"/>
      <c r="GJ72" s="138"/>
      <c r="GK72" s="138"/>
      <c r="GL72" s="138"/>
      <c r="GM72" s="138"/>
      <c r="GN72" s="138"/>
      <c r="GO72" s="138"/>
      <c r="GP72" s="138"/>
      <c r="GQ72" s="138"/>
      <c r="GR72" s="138"/>
      <c r="GS72" s="138"/>
      <c r="GT72" s="138"/>
      <c r="GU72" s="138"/>
      <c r="GV72" s="138"/>
      <c r="GW72" s="138"/>
      <c r="GX72" s="138"/>
      <c r="GY72" s="138"/>
      <c r="GZ72" s="138"/>
      <c r="HA72" s="138"/>
      <c r="HB72" s="138"/>
      <c r="HC72" s="138"/>
      <c r="HD72" s="138"/>
      <c r="HE72" s="138"/>
      <c r="HF72" s="138"/>
      <c r="HG72" s="138"/>
      <c r="HH72" s="138"/>
      <c r="HI72" s="138"/>
      <c r="HJ72" s="138"/>
      <c r="HK72" s="138"/>
      <c r="HL72" s="138"/>
      <c r="HM72" s="138"/>
      <c r="HN72" s="138"/>
      <c r="HO72" s="138"/>
      <c r="HP72" s="138"/>
      <c r="HQ72" s="138"/>
      <c r="HR72" s="138"/>
      <c r="HS72" s="138"/>
      <c r="HT72" s="138"/>
      <c r="HU72" s="138"/>
      <c r="HV72" s="138"/>
      <c r="HW72" s="138"/>
      <c r="HX72" s="138"/>
      <c r="HY72" s="138"/>
      <c r="HZ72" s="138"/>
      <c r="IA72" s="138"/>
      <c r="IB72" s="138"/>
      <c r="IC72" s="138"/>
      <c r="ID72" s="138"/>
      <c r="IE72" s="138"/>
      <c r="IF72" s="138"/>
      <c r="IG72" s="138"/>
      <c r="IH72" s="138"/>
      <c r="II72" s="138"/>
      <c r="IJ72" s="138"/>
      <c r="IK72" s="138"/>
      <c r="IL72" s="138"/>
      <c r="IM72" s="138"/>
      <c r="IN72" s="138"/>
      <c r="IO72" s="138"/>
      <c r="IP72" s="138"/>
      <c r="IQ72" s="138"/>
      <c r="IR72" s="138"/>
      <c r="IS72" s="138"/>
      <c r="IT72" s="138"/>
      <c r="IU72" s="138"/>
      <c r="IV72" s="138"/>
    </row>
    <row r="73" spans="1:256" s="72" customFormat="1" ht="15">
      <c r="A73" s="147" t="s">
        <v>302</v>
      </c>
      <c r="B73" s="147"/>
      <c r="C73" s="135">
        <f>SUM(C70+C72)</f>
        <v>30824884</v>
      </c>
      <c r="D73" s="135">
        <f aca="true" t="shared" si="24" ref="D73:N73">SUM(D70+D72)</f>
        <v>2477000</v>
      </c>
      <c r="E73" s="135">
        <f t="shared" si="24"/>
        <v>8890466</v>
      </c>
      <c r="F73" s="135">
        <f t="shared" si="24"/>
        <v>2477000</v>
      </c>
      <c r="G73" s="135">
        <f t="shared" si="24"/>
        <v>5727000</v>
      </c>
      <c r="H73" s="135">
        <f t="shared" si="24"/>
        <v>2477000</v>
      </c>
      <c r="I73" s="135">
        <f t="shared" si="24"/>
        <v>2477007</v>
      </c>
      <c r="J73" s="135">
        <f t="shared" si="24"/>
        <v>2476994</v>
      </c>
      <c r="K73" s="135">
        <f t="shared" si="24"/>
        <v>3688496</v>
      </c>
      <c r="L73" s="135">
        <f t="shared" si="24"/>
        <v>2476996</v>
      </c>
      <c r="M73" s="135">
        <f t="shared" si="24"/>
        <v>2477000</v>
      </c>
      <c r="N73" s="135">
        <f t="shared" si="24"/>
        <v>2477000</v>
      </c>
      <c r="O73" s="93">
        <f>SUM(C73:N73)</f>
        <v>68946843</v>
      </c>
      <c r="P73" s="124"/>
      <c r="Q73" s="136"/>
      <c r="R73" s="90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  <c r="BJ73" s="138"/>
      <c r="BK73" s="138"/>
      <c r="BL73" s="138"/>
      <c r="BM73" s="138"/>
      <c r="BN73" s="138"/>
      <c r="BO73" s="138"/>
      <c r="BP73" s="138"/>
      <c r="BQ73" s="138"/>
      <c r="BR73" s="138"/>
      <c r="BS73" s="138"/>
      <c r="BT73" s="138"/>
      <c r="BU73" s="138"/>
      <c r="BV73" s="138"/>
      <c r="BW73" s="138"/>
      <c r="BX73" s="138"/>
      <c r="BY73" s="138"/>
      <c r="BZ73" s="138"/>
      <c r="CA73" s="138"/>
      <c r="CB73" s="138"/>
      <c r="CC73" s="138"/>
      <c r="CD73" s="138"/>
      <c r="CE73" s="138"/>
      <c r="CF73" s="138"/>
      <c r="CG73" s="138"/>
      <c r="CH73" s="138"/>
      <c r="CI73" s="138"/>
      <c r="CJ73" s="138"/>
      <c r="CK73" s="138"/>
      <c r="CL73" s="138"/>
      <c r="CM73" s="138"/>
      <c r="CN73" s="138"/>
      <c r="CO73" s="138"/>
      <c r="CP73" s="138"/>
      <c r="CQ73" s="138"/>
      <c r="CR73" s="138"/>
      <c r="CS73" s="138"/>
      <c r="CT73" s="138"/>
      <c r="CU73" s="138"/>
      <c r="CV73" s="138"/>
      <c r="CW73" s="138"/>
      <c r="CX73" s="138"/>
      <c r="CY73" s="138"/>
      <c r="CZ73" s="138"/>
      <c r="DA73" s="138"/>
      <c r="DB73" s="138"/>
      <c r="DC73" s="138"/>
      <c r="DD73" s="138"/>
      <c r="DE73" s="138"/>
      <c r="DF73" s="138"/>
      <c r="DG73" s="138"/>
      <c r="DH73" s="138"/>
      <c r="DI73" s="138"/>
      <c r="DJ73" s="138"/>
      <c r="DK73" s="138"/>
      <c r="DL73" s="138"/>
      <c r="DM73" s="138"/>
      <c r="DN73" s="138"/>
      <c r="DO73" s="138"/>
      <c r="DP73" s="138"/>
      <c r="DQ73" s="138"/>
      <c r="DR73" s="138"/>
      <c r="DS73" s="138"/>
      <c r="DT73" s="138"/>
      <c r="DU73" s="138"/>
      <c r="DV73" s="138"/>
      <c r="DW73" s="138"/>
      <c r="DX73" s="138"/>
      <c r="DY73" s="138"/>
      <c r="DZ73" s="138"/>
      <c r="EA73" s="138"/>
      <c r="EB73" s="138"/>
      <c r="EC73" s="138"/>
      <c r="ED73" s="138"/>
      <c r="EE73" s="138"/>
      <c r="EF73" s="138"/>
      <c r="EG73" s="138"/>
      <c r="EH73" s="138"/>
      <c r="EI73" s="138"/>
      <c r="EJ73" s="138"/>
      <c r="EK73" s="138"/>
      <c r="EL73" s="138"/>
      <c r="EM73" s="138"/>
      <c r="EN73" s="138"/>
      <c r="EO73" s="138"/>
      <c r="EP73" s="138"/>
      <c r="EQ73" s="138"/>
      <c r="ER73" s="138"/>
      <c r="ES73" s="138"/>
      <c r="ET73" s="138"/>
      <c r="EU73" s="138"/>
      <c r="EV73" s="138"/>
      <c r="EW73" s="138"/>
      <c r="EX73" s="138"/>
      <c r="EY73" s="138"/>
      <c r="EZ73" s="138"/>
      <c r="FA73" s="138"/>
      <c r="FB73" s="138"/>
      <c r="FC73" s="138"/>
      <c r="FD73" s="138"/>
      <c r="FE73" s="138"/>
      <c r="FF73" s="138"/>
      <c r="FG73" s="138"/>
      <c r="FH73" s="138"/>
      <c r="FI73" s="138"/>
      <c r="FJ73" s="138"/>
      <c r="FK73" s="138"/>
      <c r="FL73" s="138"/>
      <c r="FM73" s="138"/>
      <c r="FN73" s="138"/>
      <c r="FO73" s="138"/>
      <c r="FP73" s="138"/>
      <c r="FQ73" s="138"/>
      <c r="FR73" s="138"/>
      <c r="FS73" s="138"/>
      <c r="FT73" s="138"/>
      <c r="FU73" s="138"/>
      <c r="FV73" s="138"/>
      <c r="FW73" s="138"/>
      <c r="FX73" s="138"/>
      <c r="FY73" s="138"/>
      <c r="FZ73" s="138"/>
      <c r="GA73" s="138"/>
      <c r="GB73" s="138"/>
      <c r="GC73" s="138"/>
      <c r="GD73" s="138"/>
      <c r="GE73" s="138"/>
      <c r="GF73" s="138"/>
      <c r="GG73" s="138"/>
      <c r="GH73" s="138"/>
      <c r="GI73" s="138"/>
      <c r="GJ73" s="138"/>
      <c r="GK73" s="138"/>
      <c r="GL73" s="138"/>
      <c r="GM73" s="138"/>
      <c r="GN73" s="138"/>
      <c r="GO73" s="138"/>
      <c r="GP73" s="138"/>
      <c r="GQ73" s="138"/>
      <c r="GR73" s="138"/>
      <c r="GS73" s="138"/>
      <c r="GT73" s="138"/>
      <c r="GU73" s="138"/>
      <c r="GV73" s="138"/>
      <c r="GW73" s="138"/>
      <c r="GX73" s="138"/>
      <c r="GY73" s="138"/>
      <c r="GZ73" s="138"/>
      <c r="HA73" s="138"/>
      <c r="HB73" s="138"/>
      <c r="HC73" s="138"/>
      <c r="HD73" s="138"/>
      <c r="HE73" s="138"/>
      <c r="HF73" s="138"/>
      <c r="HG73" s="138"/>
      <c r="HH73" s="138"/>
      <c r="HI73" s="138"/>
      <c r="HJ73" s="138"/>
      <c r="HK73" s="138"/>
      <c r="HL73" s="138"/>
      <c r="HM73" s="138"/>
      <c r="HN73" s="138"/>
      <c r="HO73" s="138"/>
      <c r="HP73" s="138"/>
      <c r="HQ73" s="138"/>
      <c r="HR73" s="138"/>
      <c r="HS73" s="138"/>
      <c r="HT73" s="138"/>
      <c r="HU73" s="138"/>
      <c r="HV73" s="138"/>
      <c r="HW73" s="138"/>
      <c r="HX73" s="138"/>
      <c r="HY73" s="138"/>
      <c r="HZ73" s="138"/>
      <c r="IA73" s="138"/>
      <c r="IB73" s="138"/>
      <c r="IC73" s="138"/>
      <c r="ID73" s="138"/>
      <c r="IE73" s="138"/>
      <c r="IF73" s="138"/>
      <c r="IG73" s="138"/>
      <c r="IH73" s="138"/>
      <c r="II73" s="138"/>
      <c r="IJ73" s="138"/>
      <c r="IK73" s="138"/>
      <c r="IL73" s="138"/>
      <c r="IM73" s="138"/>
      <c r="IN73" s="138"/>
      <c r="IO73" s="138"/>
      <c r="IP73" s="138"/>
      <c r="IQ73" s="138"/>
      <c r="IR73" s="138"/>
      <c r="IS73" s="138"/>
      <c r="IT73" s="138"/>
      <c r="IU73" s="138"/>
      <c r="IV73" s="138"/>
    </row>
    <row r="74" spans="2:17" ht="15"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24"/>
      <c r="Q74" s="109"/>
    </row>
    <row r="75" spans="1:17" ht="15">
      <c r="A75" s="215">
        <v>2</v>
      </c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124"/>
      <c r="Q75" s="109"/>
    </row>
    <row r="76" spans="2:17" ht="15"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24"/>
      <c r="Q76" s="109"/>
    </row>
    <row r="77" spans="2:17" ht="15"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24"/>
      <c r="Q77" s="109"/>
    </row>
    <row r="78" spans="2:17" ht="15"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24"/>
      <c r="Q78" s="109"/>
    </row>
    <row r="79" spans="2:17" ht="15"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24"/>
      <c r="Q79" s="109"/>
    </row>
    <row r="80" spans="2:17" ht="15"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24"/>
      <c r="Q80" s="109"/>
    </row>
    <row r="81" spans="2:17" ht="15"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24"/>
      <c r="Q81" s="109"/>
    </row>
    <row r="82" spans="2:17" ht="15"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24"/>
      <c r="Q82" s="109"/>
    </row>
    <row r="83" spans="2:17" ht="15"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24"/>
      <c r="Q83" s="109"/>
    </row>
    <row r="84" spans="2:17" ht="15"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24"/>
      <c r="Q84" s="109"/>
    </row>
    <row r="85" spans="2:17" ht="15"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24"/>
      <c r="Q85" s="109"/>
    </row>
    <row r="86" spans="2:17" ht="15"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24"/>
      <c r="Q86" s="109"/>
    </row>
  </sheetData>
  <sheetProtection/>
  <mergeCells count="3">
    <mergeCell ref="A1:O1"/>
    <mergeCell ref="A2:O2"/>
    <mergeCell ref="A75:O75"/>
  </mergeCells>
  <printOptions horizontalCentered="1"/>
  <pageMargins left="0" right="0" top="0.5511811023622047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Jegyző</cp:lastModifiedBy>
  <cp:lastPrinted>2018-02-21T10:39:17Z</cp:lastPrinted>
  <dcterms:created xsi:type="dcterms:W3CDTF">2017-01-31T10:05:53Z</dcterms:created>
  <dcterms:modified xsi:type="dcterms:W3CDTF">2018-03-01T09:34:04Z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