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20730" windowHeight="11760" activeTab="3"/>
  </bookViews>
  <sheets>
    <sheet name="kv.mérleg" sheetId="3" r:id="rId1"/>
    <sheet name="Kiadások cofogon-ként" sheetId="1" r:id="rId2"/>
    <sheet name="Bevételek cofogon-ként" sheetId="2" r:id="rId3"/>
    <sheet name="előirányzat felhaszn." sheetId="4" r:id="rId4"/>
  </sheets>
  <calcPr calcId="125725"/>
</workbook>
</file>

<file path=xl/calcChain.xml><?xml version="1.0" encoding="utf-8"?>
<calcChain xmlns="http://schemas.openxmlformats.org/spreadsheetml/2006/main">
  <c r="D127" i="4"/>
  <c r="E127"/>
  <c r="F127"/>
  <c r="G127"/>
  <c r="G162" s="1"/>
  <c r="G166" s="1"/>
  <c r="H127"/>
  <c r="I127"/>
  <c r="J127"/>
  <c r="K127"/>
  <c r="K162" s="1"/>
  <c r="K166" s="1"/>
  <c r="L127"/>
  <c r="M127"/>
  <c r="N127"/>
  <c r="C127"/>
  <c r="D162"/>
  <c r="D166" s="1"/>
  <c r="E162"/>
  <c r="F162"/>
  <c r="H162"/>
  <c r="H166" s="1"/>
  <c r="I162"/>
  <c r="J162"/>
  <c r="L162"/>
  <c r="L166" s="1"/>
  <c r="M162"/>
  <c r="M166" s="1"/>
  <c r="N162"/>
  <c r="E166"/>
  <c r="F166"/>
  <c r="I166"/>
  <c r="J166"/>
  <c r="N166"/>
  <c r="C166"/>
  <c r="C162"/>
  <c r="D143"/>
  <c r="E143"/>
  <c r="E145" s="1"/>
  <c r="F143"/>
  <c r="G143"/>
  <c r="H143"/>
  <c r="I143"/>
  <c r="I145" s="1"/>
  <c r="J143"/>
  <c r="K143"/>
  <c r="O143" s="1"/>
  <c r="O145" s="1"/>
  <c r="L143"/>
  <c r="M143"/>
  <c r="M145" s="1"/>
  <c r="N143"/>
  <c r="D155"/>
  <c r="E155"/>
  <c r="F155"/>
  <c r="G155"/>
  <c r="H155"/>
  <c r="I155"/>
  <c r="J155"/>
  <c r="K155"/>
  <c r="L155"/>
  <c r="M155"/>
  <c r="N155"/>
  <c r="C155"/>
  <c r="O137"/>
  <c r="O71"/>
  <c r="D74"/>
  <c r="E74"/>
  <c r="F74"/>
  <c r="G74"/>
  <c r="H74"/>
  <c r="I74"/>
  <c r="J74"/>
  <c r="K74"/>
  <c r="L74"/>
  <c r="M74"/>
  <c r="N74"/>
  <c r="O72"/>
  <c r="O165"/>
  <c r="O164"/>
  <c r="O149"/>
  <c r="O147"/>
  <c r="O127"/>
  <c r="D118"/>
  <c r="E118"/>
  <c r="F118"/>
  <c r="H118"/>
  <c r="I118"/>
  <c r="J118"/>
  <c r="L118"/>
  <c r="M118"/>
  <c r="N118"/>
  <c r="C118"/>
  <c r="D111"/>
  <c r="E111"/>
  <c r="F111"/>
  <c r="G111"/>
  <c r="G118" s="1"/>
  <c r="H111"/>
  <c r="I111"/>
  <c r="J111"/>
  <c r="K111"/>
  <c r="K118" s="1"/>
  <c r="L111"/>
  <c r="M111"/>
  <c r="N111"/>
  <c r="O111"/>
  <c r="O118" s="1"/>
  <c r="C111"/>
  <c r="O106"/>
  <c r="D86"/>
  <c r="E86"/>
  <c r="F86"/>
  <c r="G86"/>
  <c r="H86"/>
  <c r="I86"/>
  <c r="J86"/>
  <c r="K86"/>
  <c r="L86"/>
  <c r="M86"/>
  <c r="N86"/>
  <c r="C86"/>
  <c r="O86" s="1"/>
  <c r="O84"/>
  <c r="O82"/>
  <c r="O77"/>
  <c r="C74"/>
  <c r="O66"/>
  <c r="D60"/>
  <c r="E60"/>
  <c r="F60"/>
  <c r="G60"/>
  <c r="H60"/>
  <c r="I60"/>
  <c r="J60"/>
  <c r="K60"/>
  <c r="L60"/>
  <c r="M60"/>
  <c r="N60"/>
  <c r="C60"/>
  <c r="O59"/>
  <c r="O58"/>
  <c r="O50"/>
  <c r="D50"/>
  <c r="E50"/>
  <c r="F50"/>
  <c r="G50"/>
  <c r="H50"/>
  <c r="I50"/>
  <c r="J50"/>
  <c r="K50"/>
  <c r="L50"/>
  <c r="M50"/>
  <c r="N50"/>
  <c r="D31"/>
  <c r="E31"/>
  <c r="F31"/>
  <c r="G31"/>
  <c r="H31"/>
  <c r="I31"/>
  <c r="J31"/>
  <c r="K31"/>
  <c r="L31"/>
  <c r="M31"/>
  <c r="N31"/>
  <c r="C31"/>
  <c r="D18"/>
  <c r="E18"/>
  <c r="F18"/>
  <c r="G18"/>
  <c r="H18"/>
  <c r="I18"/>
  <c r="J18"/>
  <c r="K18"/>
  <c r="L18"/>
  <c r="M18"/>
  <c r="N18"/>
  <c r="D22"/>
  <c r="E22"/>
  <c r="F22"/>
  <c r="G22"/>
  <c r="H22"/>
  <c r="I22"/>
  <c r="J22"/>
  <c r="K22"/>
  <c r="L22"/>
  <c r="M22"/>
  <c r="N22"/>
  <c r="O22"/>
  <c r="O17"/>
  <c r="S16" i="1"/>
  <c r="S12"/>
  <c r="S9"/>
  <c r="O161" i="4"/>
  <c r="N161"/>
  <c r="M161"/>
  <c r="L161"/>
  <c r="K161"/>
  <c r="J161"/>
  <c r="I161"/>
  <c r="H161"/>
  <c r="G161"/>
  <c r="F161"/>
  <c r="E161"/>
  <c r="D161"/>
  <c r="C161"/>
  <c r="N145"/>
  <c r="L145"/>
  <c r="K145"/>
  <c r="J145"/>
  <c r="H145"/>
  <c r="G145"/>
  <c r="F145"/>
  <c r="D145"/>
  <c r="C143"/>
  <c r="C145" s="1"/>
  <c r="O95"/>
  <c r="N95"/>
  <c r="M95"/>
  <c r="L95"/>
  <c r="K95"/>
  <c r="J95"/>
  <c r="I95"/>
  <c r="H95"/>
  <c r="G95"/>
  <c r="F95"/>
  <c r="E95"/>
  <c r="D95"/>
  <c r="C95"/>
  <c r="O85"/>
  <c r="N83"/>
  <c r="M83"/>
  <c r="L83"/>
  <c r="K83"/>
  <c r="J83"/>
  <c r="I83"/>
  <c r="H83"/>
  <c r="G83"/>
  <c r="F83"/>
  <c r="E83"/>
  <c r="D83"/>
  <c r="C83"/>
  <c r="C45"/>
  <c r="C50" s="1"/>
  <c r="O41"/>
  <c r="N41"/>
  <c r="M41"/>
  <c r="L41"/>
  <c r="K41"/>
  <c r="J41"/>
  <c r="I41"/>
  <c r="H41"/>
  <c r="G41"/>
  <c r="F41"/>
  <c r="E41"/>
  <c r="D41"/>
  <c r="C35"/>
  <c r="C41" s="1"/>
  <c r="O34"/>
  <c r="N34"/>
  <c r="M34"/>
  <c r="L34"/>
  <c r="K34"/>
  <c r="J34"/>
  <c r="I34"/>
  <c r="H34"/>
  <c r="G34"/>
  <c r="F34"/>
  <c r="E34"/>
  <c r="D34"/>
  <c r="C34"/>
  <c r="C19"/>
  <c r="O166" l="1"/>
  <c r="O162"/>
  <c r="L51"/>
  <c r="H51"/>
  <c r="D51"/>
  <c r="O60"/>
  <c r="O155"/>
  <c r="I51"/>
  <c r="M51"/>
  <c r="N51"/>
  <c r="J51"/>
  <c r="F51"/>
  <c r="O74"/>
  <c r="E51"/>
  <c r="N23"/>
  <c r="N75" s="1"/>
  <c r="N119" s="1"/>
  <c r="J23"/>
  <c r="J75" s="1"/>
  <c r="J119" s="1"/>
  <c r="F23"/>
  <c r="K51"/>
  <c r="G51"/>
  <c r="C51"/>
  <c r="M23"/>
  <c r="I23"/>
  <c r="E23"/>
  <c r="E75" s="1"/>
  <c r="E119" s="1"/>
  <c r="O83"/>
  <c r="C22"/>
  <c r="K23"/>
  <c r="K75" s="1"/>
  <c r="K119" s="1"/>
  <c r="G23"/>
  <c r="L23"/>
  <c r="H23"/>
  <c r="H75" s="1"/>
  <c r="H119" s="1"/>
  <c r="D23"/>
  <c r="D75" s="1"/>
  <c r="D119" s="1"/>
  <c r="O31"/>
  <c r="O51" s="1"/>
  <c r="L75" l="1"/>
  <c r="L119" s="1"/>
  <c r="G75"/>
  <c r="G119" s="1"/>
  <c r="I75"/>
  <c r="I119" s="1"/>
  <c r="F97"/>
  <c r="F75"/>
  <c r="F119" s="1"/>
  <c r="N97"/>
  <c r="M75"/>
  <c r="M119" s="1"/>
  <c r="D97"/>
  <c r="M97"/>
  <c r="H97"/>
  <c r="K97"/>
  <c r="G97"/>
  <c r="L97"/>
  <c r="J97"/>
  <c r="E97"/>
  <c r="I97"/>
  <c r="C116" i="3" l="1"/>
  <c r="C65"/>
  <c r="C43"/>
  <c r="C37"/>
  <c r="C24"/>
  <c r="C15"/>
  <c r="C9"/>
  <c r="I15" i="2"/>
  <c r="D103" i="3"/>
  <c r="D116" s="1"/>
  <c r="D75"/>
  <c r="D68"/>
  <c r="D65"/>
  <c r="D15"/>
  <c r="D49"/>
  <c r="D47"/>
  <c r="D43"/>
  <c r="D37"/>
  <c r="D24"/>
  <c r="D9"/>
  <c r="D94" l="1"/>
  <c r="D77"/>
  <c r="D50"/>
  <c r="D96" s="1"/>
  <c r="D38"/>
  <c r="D52"/>
  <c r="E12" i="1"/>
  <c r="C16" i="2"/>
  <c r="C83" i="3"/>
  <c r="C93" s="1"/>
  <c r="C75"/>
  <c r="C68"/>
  <c r="C49"/>
  <c r="C47"/>
  <c r="H28" i="2"/>
  <c r="I28" s="1"/>
  <c r="I27"/>
  <c r="I13"/>
  <c r="I14"/>
  <c r="I17"/>
  <c r="I18"/>
  <c r="I19"/>
  <c r="I20"/>
  <c r="I21"/>
  <c r="I23"/>
  <c r="I24"/>
  <c r="I25"/>
  <c r="I12"/>
  <c r="G26"/>
  <c r="G29" s="1"/>
  <c r="F26"/>
  <c r="F29" s="1"/>
  <c r="E26"/>
  <c r="E29" s="1"/>
  <c r="D29"/>
  <c r="D26"/>
  <c r="C22"/>
  <c r="I22" s="1"/>
  <c r="S10" i="1"/>
  <c r="S11"/>
  <c r="S13"/>
  <c r="S14"/>
  <c r="S17"/>
  <c r="S18"/>
  <c r="S19"/>
  <c r="S21"/>
  <c r="S22"/>
  <c r="S23"/>
  <c r="S24"/>
  <c r="S26"/>
  <c r="S27"/>
  <c r="S28"/>
  <c r="S29"/>
  <c r="S30"/>
  <c r="S31"/>
  <c r="S32"/>
  <c r="S33"/>
  <c r="S34"/>
  <c r="S35"/>
  <c r="S36"/>
  <c r="S37"/>
  <c r="S38"/>
  <c r="S39"/>
  <c r="S40"/>
  <c r="S41"/>
  <c r="S43"/>
  <c r="S44"/>
  <c r="S45"/>
  <c r="S47"/>
  <c r="S48"/>
  <c r="S49"/>
  <c r="S50"/>
  <c r="S51"/>
  <c r="S53"/>
  <c r="S54"/>
  <c r="S56"/>
  <c r="S57"/>
  <c r="S59"/>
  <c r="S61"/>
  <c r="S8"/>
  <c r="R62"/>
  <c r="R63" s="1"/>
  <c r="Q60"/>
  <c r="S60" s="1"/>
  <c r="P58"/>
  <c r="P55"/>
  <c r="P63" s="1"/>
  <c r="O46"/>
  <c r="O63"/>
  <c r="Q63"/>
  <c r="J63"/>
  <c r="L63"/>
  <c r="N63"/>
  <c r="N46"/>
  <c r="M46"/>
  <c r="M63" s="1"/>
  <c r="L42"/>
  <c r="K42"/>
  <c r="K63" s="1"/>
  <c r="J42"/>
  <c r="I42"/>
  <c r="I25"/>
  <c r="I63" s="1"/>
  <c r="H63"/>
  <c r="H42"/>
  <c r="G42"/>
  <c r="G20"/>
  <c r="G15"/>
  <c r="G16" s="1"/>
  <c r="G63" s="1"/>
  <c r="F25"/>
  <c r="F20"/>
  <c r="F12"/>
  <c r="F16" s="1"/>
  <c r="F63" s="1"/>
  <c r="E58"/>
  <c r="S58" s="1"/>
  <c r="E52"/>
  <c r="E42"/>
  <c r="E28"/>
  <c r="E25"/>
  <c r="E20"/>
  <c r="D16"/>
  <c r="D63" s="1"/>
  <c r="E16"/>
  <c r="D42"/>
  <c r="S42" s="1"/>
  <c r="D25"/>
  <c r="S25" s="1"/>
  <c r="C20"/>
  <c r="S20" s="1"/>
  <c r="C15"/>
  <c r="S15" s="1"/>
  <c r="C12"/>
  <c r="D117" i="3" l="1"/>
  <c r="D95"/>
  <c r="I16" i="2"/>
  <c r="I29" s="1"/>
  <c r="I26"/>
  <c r="C50" i="3"/>
  <c r="C16" i="1"/>
  <c r="S55"/>
  <c r="S46"/>
  <c r="H29" i="2"/>
  <c r="C77" i="3"/>
  <c r="C94" s="1"/>
  <c r="C96"/>
  <c r="E63" i="1"/>
  <c r="S62"/>
  <c r="C29" i="2"/>
  <c r="C38" i="3"/>
  <c r="C52" s="1"/>
  <c r="C117"/>
  <c r="S52" i="1"/>
  <c r="C95" i="3" l="1"/>
  <c r="S63" i="1"/>
  <c r="C63"/>
  <c r="C5" i="4"/>
  <c r="C18" l="1"/>
  <c r="C23" l="1"/>
  <c r="C97" s="1"/>
  <c r="O18"/>
  <c r="O23" l="1"/>
  <c r="C75"/>
  <c r="C119" s="1"/>
  <c r="O97" l="1"/>
  <c r="O75"/>
  <c r="O119" s="1"/>
</calcChain>
</file>

<file path=xl/sharedStrings.xml><?xml version="1.0" encoding="utf-8"?>
<sst xmlns="http://schemas.openxmlformats.org/spreadsheetml/2006/main" count="670" uniqueCount="510">
  <si>
    <t>2. mell</t>
  </si>
  <si>
    <t>Főkvi. szám</t>
  </si>
  <si>
    <t>Megnevezés</t>
  </si>
  <si>
    <t>Önkorm. Igazgatás</t>
  </si>
  <si>
    <t>Zöldterület kezelés</t>
  </si>
  <si>
    <t>Községgazdálkodás</t>
  </si>
  <si>
    <t>Közfoglalkoztatás</t>
  </si>
  <si>
    <t>Könyvtári szolgáltatás</t>
  </si>
  <si>
    <t>szoc. Étkeztetés</t>
  </si>
  <si>
    <t>Önkorm.rendezvény</t>
  </si>
  <si>
    <t>Köztemető fenntartás</t>
  </si>
  <si>
    <t>Közvilágítás</t>
  </si>
  <si>
    <t>műv.ház</t>
  </si>
  <si>
    <t>temetési segély</t>
  </si>
  <si>
    <t>Önkorm. segély</t>
  </si>
  <si>
    <t>Bursa H. ösztöndíj</t>
  </si>
  <si>
    <t>szvcs. működtetés</t>
  </si>
  <si>
    <t>Lakáshoz jutási tám.</t>
  </si>
  <si>
    <t>Mindösszesen</t>
  </si>
  <si>
    <t>MT. Alá tartozó részmunkaidős munkavállaló személyi juttatása</t>
  </si>
  <si>
    <t>Béren kívüli juttatás (Erzsébet-utalvány)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</si>
  <si>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</si>
  <si>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</si>
  <si>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</si>
  <si>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</si>
  <si>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Személyi juttatások összesen</t>
  </si>
  <si>
    <t>Szociális hozzájárulási adó</t>
  </si>
  <si>
    <t>Egészségügyi hozzájárulás</t>
  </si>
  <si>
    <t>Munkáltatói szja</t>
  </si>
  <si>
    <t>Munkáltatói járulék</t>
  </si>
  <si>
    <t xml:space="preserve">munkaruha </t>
  </si>
  <si>
    <t>Élelmiszer</t>
  </si>
  <si>
    <t>Hajtó- és kenőanyagok</t>
  </si>
  <si>
    <t xml:space="preserve">Egyéb üzemeltetési anyagok (tisztítószer, vegyszer, karbantartási és  egyéb anyag) </t>
  </si>
  <si>
    <t>Készletbeszerzés</t>
  </si>
  <si>
    <t>Internetdíj</t>
  </si>
  <si>
    <t>Egyéb kommunikációs szolgáltatás</t>
  </si>
  <si>
    <t>Kommunikációs szolgáltatások</t>
  </si>
  <si>
    <t>Villamosenergia szolg.</t>
  </si>
  <si>
    <t>Gázdíj</t>
  </si>
  <si>
    <t>Víz- és csatornadíj</t>
  </si>
  <si>
    <t>vásárolt élelmezés (szoc. Étkezők  650 Ft/adag*15 fő*251 étkezési nap)</t>
  </si>
  <si>
    <t>karbantartás, kisjavítási szolgáltatások</t>
  </si>
  <si>
    <t xml:space="preserve">Postaktg. (csekkes befizetések költsége) </t>
  </si>
  <si>
    <t>Biztosítási díjak</t>
  </si>
  <si>
    <t xml:space="preserve">Szállítás (hulladékszáll., lomtalanítás, erzsébet-utalványok ktg., </t>
  </si>
  <si>
    <t>Kéményseprés</t>
  </si>
  <si>
    <t>Más egyéb szolgáltatás (tárhelyi szolg. , tűz- és munkavédelem, rendezvény fellépői)</t>
  </si>
  <si>
    <t>Működési áfa</t>
  </si>
  <si>
    <t xml:space="preserve">Egyéb dologi jellegű kiadások (bankköltség, kerekítési különbözetek) </t>
  </si>
  <si>
    <t>Kamatkiadások</t>
  </si>
  <si>
    <t>Dologi kiadások</t>
  </si>
  <si>
    <t xml:space="preserve">Temetési segély Szoc. Tv. 46. </t>
  </si>
  <si>
    <t>Önkormányzat által hatáskörben adott pénzügyi ellátás</t>
  </si>
  <si>
    <t>Ellátottak pénzbeli juttatása</t>
  </si>
  <si>
    <t>Visszatérítendő működési támogatás törlesztése áh.belülre</t>
  </si>
  <si>
    <t>Működési c. támogatás áh. Belülre önkormányzatoknak és kv.szerveknek</t>
  </si>
  <si>
    <t>Tartalékok</t>
  </si>
  <si>
    <t>Egyéb működési célú kiadások</t>
  </si>
  <si>
    <t xml:space="preserve">Ingatlan beszerzés létesítés (buszváró) </t>
  </si>
  <si>
    <t>Beruházások áfa-ja</t>
  </si>
  <si>
    <t xml:space="preserve">Beruházások </t>
  </si>
  <si>
    <t xml:space="preserve">Ingatlanfelújítás </t>
  </si>
  <si>
    <t>Felújítások előzetesen felszámított áfa</t>
  </si>
  <si>
    <t xml:space="preserve">Felújítások </t>
  </si>
  <si>
    <t>Lakástámogatás</t>
  </si>
  <si>
    <t>Felhalmozási c. pe. Átadás áh. Kívülre</t>
  </si>
  <si>
    <t>Államháztartáson belüli megelőlegezések visszafizetése</t>
  </si>
  <si>
    <t>Finanszírozási kiadások</t>
  </si>
  <si>
    <t>Kiadások összesen</t>
  </si>
  <si>
    <t>Egyéb működési támogatás áh. Belülre társulásnak</t>
  </si>
  <si>
    <t>Egyéb működési támogatás áh.kívülre civil szervezetnek</t>
  </si>
  <si>
    <t>Közfoglalkoztatott személyi juttatása</t>
  </si>
  <si>
    <t>Int.ellátottak pénzb.juttat.oktatásban résztvevők pénzb.juttat.</t>
  </si>
  <si>
    <t>3. mell</t>
  </si>
  <si>
    <t>Főkvi szám.</t>
  </si>
  <si>
    <t>Kormányzati funkció megnevezése, száma</t>
  </si>
  <si>
    <t>Önkormányzati finanszírozás</t>
  </si>
  <si>
    <t>szvcs. Működtetése</t>
  </si>
  <si>
    <t>Köztemető fenntartása</t>
  </si>
  <si>
    <t>Szoc.étkezés</t>
  </si>
  <si>
    <t>Helyi önkormányzatok működésének általános támogatása</t>
  </si>
  <si>
    <t>Települési önkormányzatok szoc.és gyermekj. Támogatása</t>
  </si>
  <si>
    <t>Települési önkormányzatok kulturális feladatainak támogatása</t>
  </si>
  <si>
    <t>Működési célú támogatások államháztartáson belülről</t>
  </si>
  <si>
    <t>Építményadó</t>
  </si>
  <si>
    <t>Telekadó</t>
  </si>
  <si>
    <t>Iparűzési adó</t>
  </si>
  <si>
    <t>Gépjárműadó</t>
  </si>
  <si>
    <t>Közhatalmi bevételek</t>
  </si>
  <si>
    <t>Tárgyi eszközök bérbeadásából származó bevételek</t>
  </si>
  <si>
    <t>Ellátási díjak</t>
  </si>
  <si>
    <t>Kiszámlázott áfa</t>
  </si>
  <si>
    <t>Működési bevételek</t>
  </si>
  <si>
    <t>Bevételek összesen</t>
  </si>
  <si>
    <t>Völcsej Község Önkormányzat 2016. évi tervezett kiadásai előirányzat csoport és kormányzati funkció megoszlásban</t>
  </si>
  <si>
    <t>Völcsej Község Önkormányzatának 2016. évre tervezett bevételei</t>
  </si>
  <si>
    <t>Magánszemélyek kommunális adója</t>
  </si>
  <si>
    <t xml:space="preserve">Finanszírozási bevételek </t>
  </si>
  <si>
    <t>Előző évi kv. Maradvány igénybevétele</t>
  </si>
  <si>
    <t xml:space="preserve">Községgazd. </t>
  </si>
  <si>
    <t>A helyi önkormányzat költségvetési mérlege közgazdasági tagolásban (E Ft)</t>
  </si>
  <si>
    <t>1. sz. melléklet</t>
  </si>
  <si>
    <t>Rovat megnevezése</t>
  </si>
  <si>
    <t>Rovat-szám</t>
  </si>
  <si>
    <t>2015. évi ei.tervezet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</si>
  <si>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</si>
  <si>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</si>
  <si>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</si>
  <si>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</si>
  <si>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</si>
  <si>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</si>
  <si>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</si>
  <si>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</si>
  <si>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</si>
  <si>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</si>
  <si>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</si>
  <si>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</si>
  <si>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</si>
  <si>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</si>
  <si>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</si>
  <si>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</si>
  <si>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</si>
  <si>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</si>
  <si>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</si>
  <si>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</si>
  <si>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</si>
  <si>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</si>
  <si>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</si>
  <si>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</si>
  <si>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</si>
  <si>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</si>
  <si>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</si>
  <si>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</si>
  <si>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</si>
  <si>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</si>
  <si>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</si>
  <si>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</si>
  <si>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</si>
  <si>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</si>
  <si>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</si>
  <si>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</si>
  <si>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</si>
  <si>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</si>
  <si>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</si>
  <si>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</si>
  <si>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</si>
  <si>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</si>
  <si>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</si>
  <si>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</si>
  <si>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</si>
  <si>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</si>
  <si>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</si>
  <si>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</si>
  <si>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</si>
  <si>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</si>
  <si>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</si>
  <si>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</si>
  <si>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</si>
  <si>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</si>
  <si>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</si>
  <si>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</si>
  <si>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</si>
  <si>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</si>
  <si>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</si>
  <si>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</si>
  <si>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</si>
  <si>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</si>
  <si>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</si>
  <si>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</si>
  <si>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</si>
  <si>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</si>
  <si>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</si>
  <si>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Beruházási célú előzetesen felszámított általános forgalmi adó</t>
  </si>
  <si>
    <t>K67</t>
  </si>
  <si>
    <t>K6</t>
  </si>
  <si>
    <t>Ingatlanok felújítása</t>
  </si>
  <si>
    <t>K71</t>
  </si>
  <si>
    <t>Felújítási célú előzetesen felszámított általános forgalmi adó</t>
  </si>
  <si>
    <t>K74</t>
  </si>
  <si>
    <t>K7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</si>
  <si>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</si>
  <si>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</si>
  <si>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</si>
  <si>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</si>
  <si>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</si>
  <si>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</si>
  <si>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</si>
  <si>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</si>
  <si>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</si>
  <si>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</si>
  <si>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</si>
  <si>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</si>
  <si>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</si>
  <si>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</si>
  <si>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</si>
  <si>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</si>
  <si>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B1</t>
  </si>
  <si>
    <t xml:space="preserve">Vagyoni tipusú adók </t>
  </si>
  <si>
    <t>B34</t>
  </si>
  <si>
    <t xml:space="preserve">Termékek és szolgáltatások adói </t>
  </si>
  <si>
    <t>B35</t>
  </si>
  <si>
    <t xml:space="preserve">Közhatalmi bevételek </t>
  </si>
  <si>
    <t>B3</t>
  </si>
  <si>
    <t>Szolgáltatások ellenértéke</t>
  </si>
  <si>
    <t>B402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</si>
  <si>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</si>
  <si>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</si>
  <si>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</si>
  <si>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</si>
  <si>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</si>
  <si>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</si>
  <si>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</si>
  <si>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</si>
  <si>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</si>
  <si>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</si>
  <si>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</si>
  <si>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</si>
  <si>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</si>
  <si>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</si>
  <si>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</si>
  <si>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</si>
  <si>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</si>
  <si>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</si>
  <si>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</si>
  <si>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</si>
  <si>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</si>
  <si>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</si>
  <si>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</si>
  <si>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</si>
  <si>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</si>
  <si>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</si>
  <si>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</si>
  <si>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</si>
  <si>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</si>
  <si>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</si>
  <si>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</si>
  <si>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</si>
  <si>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</si>
  <si>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</si>
  <si>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</si>
  <si>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</si>
  <si>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</si>
  <si>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</si>
  <si>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</si>
  <si>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</si>
  <si>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</si>
  <si>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</si>
  <si>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</si>
  <si>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</si>
  <si>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</si>
  <si>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</si>
  <si>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</si>
  <si>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</si>
  <si>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</si>
  <si>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</si>
  <si>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</si>
  <si>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</si>
  <si>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</si>
  <si>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</si>
  <si>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</si>
  <si>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</si>
  <si>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</si>
  <si>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</si>
  <si>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</si>
  <si>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</si>
  <si>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</si>
  <si>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</si>
  <si>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</si>
  <si>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</si>
  <si>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</si>
  <si>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</si>
  <si>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</si>
  <si>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</si>
  <si>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</si>
  <si>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</si>
  <si>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</si>
  <si>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</si>
  <si>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</si>
  <si>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</si>
  <si>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</si>
  <si>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</si>
  <si>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</si>
  <si>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</si>
  <si>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</si>
  <si>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</si>
  <si>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</si>
  <si>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</si>
  <si>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</si>
  <si>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</si>
  <si>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</si>
  <si>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>B8</t>
  </si>
  <si>
    <t>BEVÉTELEK ÖSSZESEN (B1-8)</t>
  </si>
  <si>
    <t>2016. évi ei. tervezet</t>
  </si>
  <si>
    <t>Önkorm.elszámolása közp.kv. felé</t>
  </si>
  <si>
    <t>Működési c.kiegészítő támogtás (2015.évi áthúzódó bérkomp.)</t>
  </si>
  <si>
    <t>Foglalkoztatottak egyéb személyi juttatása</t>
  </si>
  <si>
    <t xml:space="preserve"> </t>
  </si>
  <si>
    <t>Egyéb dologi jellegű kiadások</t>
  </si>
  <si>
    <t>2015. évi ei.</t>
  </si>
  <si>
    <t>Immat javak beszerezése</t>
  </si>
  <si>
    <t>K61</t>
  </si>
  <si>
    <t>Egyéb tárgyi eszköz b eszerzés</t>
  </si>
  <si>
    <t>K64</t>
  </si>
  <si>
    <t>Egyéb tárgyi eszköz felújítása</t>
  </si>
  <si>
    <t>K73</t>
  </si>
  <si>
    <t>Egyéb mködési támogatás áh.belülről</t>
  </si>
  <si>
    <t>B16</t>
  </si>
  <si>
    <t>Völcsej Község Önkormányzat 2016. évi költségvetése</t>
  </si>
  <si>
    <t>Előirányzat felhasználási terv (E Ft)</t>
  </si>
  <si>
    <t>4.mell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</si>
  <si>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</si>
  <si>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</si>
  <si>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</si>
  <si>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</si>
  <si>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</si>
  <si>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</si>
  <si>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</si>
  <si>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</si>
  <si>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</si>
  <si>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</si>
  <si>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</si>
  <si>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</si>
  <si>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</si>
  <si>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</si>
  <si>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</si>
  <si>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</si>
  <si>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</si>
  <si>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</si>
  <si>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</si>
  <si>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</si>
  <si>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</si>
  <si>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</si>
  <si>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</si>
  <si>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</si>
  <si>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</si>
  <si>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</si>
  <si>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</si>
  <si>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</si>
  <si>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</si>
  <si>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</si>
  <si>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</si>
  <si>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</si>
  <si>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</si>
  <si>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</si>
  <si>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</si>
  <si>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</si>
  <si>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</si>
  <si>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</si>
  <si>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</si>
  <si>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</si>
  <si>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</si>
  <si>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</si>
  <si>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</si>
  <si>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Szakmai anyagok beszerzése</t>
  </si>
  <si>
    <t>K311</t>
  </si>
  <si>
    <t>Munkaruha</t>
  </si>
  <si>
    <t>K312</t>
  </si>
  <si>
    <t>Árubeszerzés</t>
  </si>
  <si>
    <t>K313</t>
  </si>
  <si>
    <t>Informatikai szolgáltatások igénybevétele</t>
  </si>
  <si>
    <t>K321</t>
  </si>
  <si>
    <t>Egyéb kommunikációs szolgáltatások</t>
  </si>
  <si>
    <t>K322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</si>
  <si>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</si>
  <si>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</si>
  <si>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</si>
  <si>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</si>
  <si>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</si>
  <si>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</si>
  <si>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</si>
  <si>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</si>
  <si>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 xml:space="preserve">Szakmai tevékenységet segítő szolgáltatások </t>
  </si>
  <si>
    <t>K336</t>
  </si>
  <si>
    <t>Egyéb szolgáltatások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</si>
  <si>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</si>
  <si>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</si>
  <si>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</si>
  <si>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</si>
  <si>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</si>
  <si>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</si>
  <si>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</si>
  <si>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</si>
  <si>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</si>
  <si>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</si>
  <si>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</si>
  <si>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</si>
  <si>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</si>
  <si>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</si>
  <si>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</si>
  <si>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Tartalékok-cél</t>
  </si>
  <si>
    <t>Immateriális javak beszerzése, létesítése</t>
  </si>
  <si>
    <t>Informatikai eszközök beszerzése, létesítése</t>
  </si>
  <si>
    <t>K63</t>
  </si>
  <si>
    <t>Egyéb tárgyi eszközök beszerzése, létesítése</t>
  </si>
  <si>
    <t>Részesedések beszerzése</t>
  </si>
  <si>
    <t>K65</t>
  </si>
  <si>
    <t>Meglévő részesedések növeléséhez kapcsolódó kiadások</t>
  </si>
  <si>
    <t>K66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</si>
  <si>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</si>
  <si>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</si>
  <si>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</si>
  <si>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</si>
  <si>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</si>
  <si>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</si>
  <si>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</si>
  <si>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</si>
  <si>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</si>
  <si>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</si>
  <si>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</si>
  <si>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</si>
  <si>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 xml:space="preserve">Egyéb felhalmozási célú támogatások államháztartáson kívülre </t>
  </si>
  <si>
    <t>K88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</si>
  <si>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</si>
  <si>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</si>
  <si>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</si>
  <si>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</si>
  <si>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</si>
  <si>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</si>
  <si>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</si>
  <si>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</si>
  <si>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</si>
  <si>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</si>
  <si>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</si>
  <si>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</si>
  <si>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</si>
  <si>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</si>
  <si>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</si>
  <si>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</si>
  <si>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</si>
  <si>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</si>
  <si>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</si>
  <si>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</si>
  <si>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</si>
  <si>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</si>
  <si>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</si>
  <si>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</si>
  <si>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</si>
  <si>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</si>
  <si>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</si>
  <si>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</si>
  <si>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</si>
  <si>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</si>
  <si>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</si>
  <si>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</si>
  <si>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</si>
  <si>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</si>
  <si>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</si>
  <si>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</si>
  <si>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</si>
  <si>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</si>
  <si>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</si>
  <si>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</si>
  <si>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</si>
  <si>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>Rovat
száma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</si>
  <si>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</si>
  <si>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</si>
  <si>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</si>
  <si>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</si>
  <si>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</si>
  <si>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B114</t>
  </si>
  <si>
    <t>Működési célú központosított előirányzatok</t>
  </si>
  <si>
    <t>B115</t>
  </si>
  <si>
    <t>Helyi önkormányzatok kiegészítő támogatásai</t>
  </si>
  <si>
    <t>B116</t>
  </si>
  <si>
    <t>Egyéb működési célú támogatások bevételei államháztartáson belülről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</si>
  <si>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</si>
  <si>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</si>
  <si>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</si>
  <si>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</si>
  <si>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</si>
  <si>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</si>
  <si>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</si>
  <si>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</si>
  <si>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</si>
  <si>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</si>
  <si>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</si>
  <si>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</si>
  <si>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</si>
  <si>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</si>
  <si>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</si>
  <si>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</si>
  <si>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</si>
  <si>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</si>
  <si>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</si>
  <si>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</si>
  <si>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Egyéb közhatalmi bevételek </t>
  </si>
  <si>
    <t>B36</t>
  </si>
  <si>
    <t>Áru- és készletértékesítés ellenértéke</t>
  </si>
  <si>
    <t>B401</t>
  </si>
  <si>
    <t>Tulajdonosi bevételek</t>
  </si>
  <si>
    <t>B404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</si>
  <si>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</si>
  <si>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</si>
  <si>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</si>
  <si>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</si>
  <si>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</si>
  <si>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</si>
  <si>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Egyéb felhalmozási célú támogatás áh.belülről</t>
  </si>
  <si>
    <t>B251</t>
  </si>
  <si>
    <t>Felhalmozási támogatás áh.belülről</t>
  </si>
  <si>
    <t xml:space="preserve">Hosszú lejáratú hitelek, kölcsönök felvétele </t>
  </si>
  <si>
    <t>B8111</t>
  </si>
  <si>
    <t xml:space="preserve"> Völcsej Község Önkormányzat 2016. évi költségvetése</t>
  </si>
  <si>
    <t>K11131</t>
  </si>
  <si>
    <t xml:space="preserve">Egyéb üzemelétetési anyagok </t>
  </si>
  <si>
    <t>K3123</t>
  </si>
  <si>
    <t>K3126</t>
  </si>
  <si>
    <t>Előző évi kv.maradvány igénybevétele</t>
  </si>
  <si>
    <t>Finanszírozási bevételek</t>
  </si>
</sst>
</file>

<file path=xl/styles.xml><?xml version="1.0" encoding="utf-8"?>
<styleSheet xmlns="http://schemas.openxmlformats.org/spreadsheetml/2006/main">
  <numFmts count="4">
    <numFmt numFmtId="164" formatCode="\ ##########"/>
    <numFmt numFmtId="165" formatCode="0__"/>
    <numFmt numFmtId="166" formatCode="#&quot; &quot;?/2"/>
    <numFmt numFmtId="167" formatCode="[$-40E]yyyy/\ mmmm;@"/>
  </numFmts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0" fillId="0" borderId="3" xfId="0" applyNumberForma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3" fontId="1" fillId="2" borderId="3" xfId="0" applyNumberFormat="1" applyFont="1" applyFill="1" applyBorder="1"/>
    <xf numFmtId="3" fontId="1" fillId="0" borderId="0" xfId="0" applyNumberFormat="1" applyFont="1"/>
    <xf numFmtId="3" fontId="3" fillId="2" borderId="1" xfId="0" applyNumberFormat="1" applyFont="1" applyFill="1" applyBorder="1"/>
    <xf numFmtId="0" fontId="0" fillId="0" borderId="1" xfId="0" applyBorder="1" applyAlignment="1">
      <alignment wrapText="1"/>
    </xf>
    <xf numFmtId="3" fontId="0" fillId="0" borderId="0" xfId="0" applyNumberFormat="1"/>
    <xf numFmtId="0" fontId="0" fillId="0" borderId="1" xfId="0" applyFill="1" applyBorder="1"/>
    <xf numFmtId="0" fontId="0" fillId="3" borderId="1" xfId="0" applyFont="1" applyFill="1" applyBorder="1"/>
    <xf numFmtId="0" fontId="0" fillId="3" borderId="1" xfId="0" applyFill="1" applyBorder="1"/>
    <xf numFmtId="3" fontId="0" fillId="3" borderId="1" xfId="0" applyNumberFormat="1" applyFont="1" applyFill="1" applyBorder="1"/>
    <xf numFmtId="3" fontId="0" fillId="3" borderId="3" xfId="0" applyNumberFormat="1" applyFont="1" applyFill="1" applyBorder="1"/>
    <xf numFmtId="3" fontId="0" fillId="3" borderId="0" xfId="0" applyNumberFormat="1" applyFont="1" applyFill="1"/>
    <xf numFmtId="0" fontId="0" fillId="3" borderId="0" xfId="0" applyFont="1" applyFill="1"/>
    <xf numFmtId="0" fontId="0" fillId="0" borderId="1" xfId="0" applyFont="1" applyFill="1" applyBorder="1"/>
    <xf numFmtId="3" fontId="0" fillId="0" borderId="1" xfId="0" applyNumberFormat="1" applyFont="1" applyBorder="1"/>
    <xf numFmtId="3" fontId="0" fillId="0" borderId="3" xfId="0" applyNumberFormat="1" applyFont="1" applyBorder="1"/>
    <xf numFmtId="0" fontId="0" fillId="0" borderId="0" xfId="0" applyFont="1"/>
    <xf numFmtId="0" fontId="0" fillId="0" borderId="1" xfId="0" applyFont="1" applyBorder="1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1" xfId="0" applyFont="1" applyFill="1" applyBorder="1"/>
    <xf numFmtId="3" fontId="4" fillId="4" borderId="1" xfId="0" applyNumberFormat="1" applyFont="1" applyFill="1" applyBorder="1"/>
    <xf numFmtId="3" fontId="4" fillId="4" borderId="3" xfId="0" applyNumberFormat="1" applyFont="1" applyFill="1" applyBorder="1"/>
    <xf numFmtId="0" fontId="4" fillId="3" borderId="0" xfId="0" applyFont="1" applyFill="1"/>
    <xf numFmtId="3" fontId="2" fillId="2" borderId="1" xfId="0" applyNumberFormat="1" applyFont="1" applyFill="1" applyBorder="1"/>
    <xf numFmtId="3" fontId="0" fillId="5" borderId="1" xfId="0" applyNumberFormat="1" applyFont="1" applyFill="1" applyBorder="1"/>
    <xf numFmtId="0" fontId="0" fillId="5" borderId="1" xfId="0" applyFill="1" applyBorder="1"/>
    <xf numFmtId="0" fontId="0" fillId="0" borderId="5" xfId="0" applyBorder="1" applyAlignment="1">
      <alignment horizontal="center"/>
    </xf>
    <xf numFmtId="3" fontId="0" fillId="0" borderId="0" xfId="0" applyNumberFormat="1" applyBorder="1"/>
    <xf numFmtId="0" fontId="6" fillId="3" borderId="0" xfId="0" applyFont="1" applyFill="1" applyAlignment="1">
      <alignment horizontal="center" wrapText="1"/>
    </xf>
    <xf numFmtId="0" fontId="6" fillId="3" borderId="0" xfId="0" applyFont="1" applyFill="1"/>
    <xf numFmtId="3" fontId="6" fillId="3" borderId="0" xfId="0" applyNumberFormat="1" applyFont="1" applyFill="1"/>
    <xf numFmtId="0" fontId="8" fillId="3" borderId="0" xfId="0" applyFont="1" applyFill="1"/>
    <xf numFmtId="0" fontId="6" fillId="3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/>
    <xf numFmtId="0" fontId="10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164" fontId="11" fillId="3" borderId="1" xfId="0" applyNumberFormat="1" applyFont="1" applyFill="1" applyBorder="1" applyAlignment="1">
      <alignment vertical="center"/>
    </xf>
    <xf numFmtId="3" fontId="11" fillId="3" borderId="1" xfId="0" applyNumberFormat="1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0" fontId="14" fillId="3" borderId="1" xfId="0" applyFont="1" applyFill="1" applyBorder="1"/>
    <xf numFmtId="164" fontId="15" fillId="3" borderId="1" xfId="0" applyNumberFormat="1" applyFont="1" applyFill="1" applyBorder="1" applyAlignment="1">
      <alignment vertical="center"/>
    </xf>
    <xf numFmtId="3" fontId="15" fillId="3" borderId="1" xfId="0" applyNumberFormat="1" applyFont="1" applyFill="1" applyBorder="1"/>
    <xf numFmtId="165" fontId="10" fillId="3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 wrapText="1"/>
    </xf>
    <xf numFmtId="3" fontId="18" fillId="3" borderId="1" xfId="0" applyNumberFormat="1" applyFont="1" applyFill="1" applyBorder="1" applyAlignment="1">
      <alignment horizontal="right" vertical="center"/>
    </xf>
    <xf numFmtId="0" fontId="17" fillId="3" borderId="0" xfId="0" applyFont="1" applyFill="1" applyBorder="1"/>
    <xf numFmtId="3" fontId="11" fillId="3" borderId="0" xfId="0" applyNumberFormat="1" applyFont="1" applyFill="1" applyBorder="1"/>
    <xf numFmtId="3" fontId="6" fillId="3" borderId="1" xfId="0" applyNumberFormat="1" applyFont="1" applyFill="1" applyBorder="1"/>
    <xf numFmtId="3" fontId="19" fillId="3" borderId="1" xfId="0" applyNumberFormat="1" applyFont="1" applyFill="1" applyBorder="1"/>
    <xf numFmtId="0" fontId="15" fillId="3" borderId="1" xfId="0" applyFont="1" applyFill="1" applyBorder="1" applyAlignment="1">
      <alignment horizontal="left" vertical="center"/>
    </xf>
    <xf numFmtId="3" fontId="20" fillId="3" borderId="1" xfId="0" applyNumberFormat="1" applyFont="1" applyFill="1" applyBorder="1"/>
    <xf numFmtId="0" fontId="16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/>
    <xf numFmtId="0" fontId="1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6" fillId="0" borderId="0" xfId="0" applyFont="1"/>
    <xf numFmtId="0" fontId="6" fillId="0" borderId="1" xfId="0" applyFont="1" applyBorder="1"/>
    <xf numFmtId="3" fontId="6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9" fillId="0" borderId="1" xfId="0" applyFont="1" applyBorder="1"/>
    <xf numFmtId="0" fontId="20" fillId="0" borderId="1" xfId="0" applyFont="1" applyBorder="1"/>
    <xf numFmtId="0" fontId="21" fillId="0" borderId="1" xfId="0" applyFont="1" applyBorder="1" applyAlignment="1">
      <alignment vertical="center"/>
    </xf>
    <xf numFmtId="0" fontId="22" fillId="3" borderId="1" xfId="0" applyFont="1" applyFill="1" applyBorder="1"/>
    <xf numFmtId="164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19" fillId="0" borderId="0" xfId="0" applyFont="1"/>
    <xf numFmtId="0" fontId="8" fillId="0" borderId="0" xfId="0" applyFo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7" fontId="24" fillId="0" borderId="1" xfId="0" applyNumberFormat="1" applyFont="1" applyBorder="1" applyAlignment="1">
      <alignment horizontal="center"/>
    </xf>
    <xf numFmtId="167" fontId="25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Border="1"/>
    <xf numFmtId="0" fontId="8" fillId="0" borderId="1" xfId="0" applyFont="1" applyBorder="1"/>
    <xf numFmtId="16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Border="1"/>
    <xf numFmtId="3" fontId="11" fillId="0" borderId="0" xfId="0" applyNumberFormat="1" applyFont="1"/>
    <xf numFmtId="0" fontId="11" fillId="0" borderId="0" xfId="0" applyFont="1"/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8" fillId="0" borderId="0" xfId="0" applyNumberFormat="1" applyFont="1"/>
    <xf numFmtId="0" fontId="26" fillId="0" borderId="1" xfId="0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15" fillId="3" borderId="1" xfId="0" applyFont="1" applyFill="1" applyBorder="1"/>
    <xf numFmtId="0" fontId="15" fillId="3" borderId="0" xfId="0" applyFont="1" applyFill="1"/>
    <xf numFmtId="0" fontId="20" fillId="3" borderId="0" xfId="0" applyFont="1" applyFill="1"/>
    <xf numFmtId="165" fontId="8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3" fontId="11" fillId="3" borderId="0" xfId="0" applyNumberFormat="1" applyFont="1" applyFill="1"/>
    <xf numFmtId="0" fontId="11" fillId="3" borderId="0" xfId="0" applyFont="1" applyFill="1"/>
    <xf numFmtId="0" fontId="19" fillId="3" borderId="0" xfId="0" applyFont="1" applyFill="1"/>
    <xf numFmtId="0" fontId="26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1" fillId="3" borderId="1" xfId="0" applyFont="1" applyFill="1" applyBorder="1"/>
    <xf numFmtId="3" fontId="19" fillId="0" borderId="0" xfId="0" applyNumberFormat="1" applyFont="1"/>
    <xf numFmtId="166" fontId="17" fillId="3" borderId="7" xfId="0" applyNumberFormat="1" applyFont="1" applyFill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2" fontId="6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7"/>
  <sheetViews>
    <sheetView workbookViewId="0">
      <selection activeCell="L19" sqref="L19"/>
    </sheetView>
  </sheetViews>
  <sheetFormatPr defaultRowHeight="15"/>
  <cols>
    <col min="1" max="1" width="49.42578125" style="82" customWidth="1"/>
    <col min="2" max="2" width="9.85546875" style="82" bestFit="1" customWidth="1"/>
    <col min="3" max="3" width="16.5703125" style="82" bestFit="1" customWidth="1"/>
    <col min="4" max="4" width="17" style="82" bestFit="1" customWidth="1"/>
    <col min="5" max="16384" width="9.140625" style="82"/>
  </cols>
  <sheetData>
    <row r="2" spans="1:5" ht="15.75">
      <c r="A2" s="142" t="s">
        <v>308</v>
      </c>
      <c r="B2" s="143"/>
      <c r="C2" s="143"/>
      <c r="D2" s="144"/>
      <c r="E2" s="40"/>
    </row>
    <row r="3" spans="1:5" ht="16.5">
      <c r="A3" s="145" t="s">
        <v>101</v>
      </c>
      <c r="B3" s="143"/>
      <c r="C3" s="143"/>
      <c r="D3" s="144"/>
      <c r="E3" s="40"/>
    </row>
    <row r="4" spans="1:5">
      <c r="A4" s="41"/>
      <c r="B4" s="41"/>
      <c r="C4" s="41"/>
      <c r="D4" s="41"/>
      <c r="E4" s="42"/>
    </row>
    <row r="5" spans="1:5">
      <c r="A5" s="43"/>
      <c r="B5" s="41"/>
      <c r="D5" s="44" t="s">
        <v>102</v>
      </c>
      <c r="E5" s="42"/>
    </row>
    <row r="6" spans="1:5" ht="31.5" customHeight="1">
      <c r="A6" s="45" t="s">
        <v>103</v>
      </c>
      <c r="B6" s="46" t="s">
        <v>104</v>
      </c>
      <c r="C6" s="47" t="s">
        <v>299</v>
      </c>
      <c r="D6" s="97" t="s">
        <v>293</v>
      </c>
    </row>
    <row r="7" spans="1:5">
      <c r="A7" s="48" t="s">
        <v>106</v>
      </c>
      <c r="B7" s="49" t="s">
        <v>107</v>
      </c>
      <c r="C7" s="50">
        <v>3559</v>
      </c>
      <c r="D7" s="83">
        <v>2045</v>
      </c>
    </row>
    <row r="8" spans="1:5">
      <c r="A8" s="51" t="s">
        <v>108</v>
      </c>
      <c r="B8" s="49" t="s">
        <v>109</v>
      </c>
      <c r="C8" s="50">
        <v>1223</v>
      </c>
      <c r="D8" s="83">
        <v>1224</v>
      </c>
    </row>
    <row r="9" spans="1:5">
      <c r="A9" s="52" t="s">
        <v>110</v>
      </c>
      <c r="B9" s="53" t="s">
        <v>111</v>
      </c>
      <c r="C9" s="54">
        <f>SUM(C7:C8)</f>
        <v>4782</v>
      </c>
      <c r="D9" s="95">
        <f>SUM(D7:D8)</f>
        <v>3269</v>
      </c>
    </row>
    <row r="10" spans="1:5" ht="28.5">
      <c r="A10" s="55" t="s">
        <v>112</v>
      </c>
      <c r="B10" s="53" t="s">
        <v>113</v>
      </c>
      <c r="C10" s="54">
        <v>1239</v>
      </c>
      <c r="D10" s="95">
        <v>922</v>
      </c>
    </row>
    <row r="11" spans="1:5">
      <c r="A11" s="51" t="s">
        <v>114</v>
      </c>
      <c r="B11" s="49" t="s">
        <v>115</v>
      </c>
      <c r="C11" s="50">
        <v>730</v>
      </c>
      <c r="D11" s="83">
        <v>1337</v>
      </c>
    </row>
    <row r="12" spans="1:5">
      <c r="A12" s="51" t="s">
        <v>116</v>
      </c>
      <c r="B12" s="49" t="s">
        <v>117</v>
      </c>
      <c r="C12" s="50">
        <v>247</v>
      </c>
      <c r="D12" s="83">
        <v>202</v>
      </c>
    </row>
    <row r="13" spans="1:5">
      <c r="A13" s="51" t="s">
        <v>118</v>
      </c>
      <c r="B13" s="49" t="s">
        <v>119</v>
      </c>
      <c r="C13" s="50">
        <v>6921</v>
      </c>
      <c r="D13" s="83">
        <v>11372</v>
      </c>
    </row>
    <row r="14" spans="1:5" ht="14.25" customHeight="1">
      <c r="A14" s="51" t="s">
        <v>298</v>
      </c>
      <c r="B14" s="49" t="s">
        <v>123</v>
      </c>
      <c r="C14" s="50">
        <v>3966</v>
      </c>
      <c r="D14" s="83">
        <v>50</v>
      </c>
    </row>
    <row r="15" spans="1:5">
      <c r="A15" s="55" t="s">
        <v>124</v>
      </c>
      <c r="B15" s="53" t="s">
        <v>125</v>
      </c>
      <c r="C15" s="54">
        <f>SUM(C11:C14)</f>
        <v>11864</v>
      </c>
      <c r="D15" s="95">
        <f>SUM(D11:D14)</f>
        <v>12961</v>
      </c>
    </row>
    <row r="16" spans="1:5" hidden="1">
      <c r="A16" s="56" t="s">
        <v>126</v>
      </c>
      <c r="B16" s="49" t="s">
        <v>127</v>
      </c>
      <c r="C16" s="50"/>
      <c r="D16" s="83"/>
    </row>
    <row r="17" spans="1:4" hidden="1">
      <c r="A17" s="56" t="s">
        <v>128</v>
      </c>
      <c r="B17" s="49" t="s">
        <v>129</v>
      </c>
      <c r="C17" s="50"/>
      <c r="D17" s="83"/>
    </row>
    <row r="18" spans="1:4" hidden="1">
      <c r="A18" s="56" t="s">
        <v>130</v>
      </c>
      <c r="B18" s="49" t="s">
        <v>131</v>
      </c>
      <c r="C18" s="50"/>
      <c r="D18" s="83"/>
    </row>
    <row r="19" spans="1:4" ht="18" customHeight="1">
      <c r="A19" s="56" t="s">
        <v>132</v>
      </c>
      <c r="B19" s="49" t="s">
        <v>133</v>
      </c>
      <c r="C19" s="50">
        <v>20</v>
      </c>
      <c r="D19" s="83"/>
    </row>
    <row r="20" spans="1:4" ht="18" hidden="1" customHeight="1">
      <c r="A20" s="56" t="s">
        <v>134</v>
      </c>
      <c r="B20" s="49" t="s">
        <v>135</v>
      </c>
      <c r="C20" s="50"/>
      <c r="D20" s="83"/>
    </row>
    <row r="21" spans="1:4" ht="15.75" hidden="1" customHeight="1">
      <c r="A21" s="56" t="s">
        <v>136</v>
      </c>
      <c r="B21" s="49" t="s">
        <v>137</v>
      </c>
      <c r="C21" s="50"/>
      <c r="D21" s="83"/>
    </row>
    <row r="22" spans="1:4">
      <c r="A22" s="56" t="s">
        <v>138</v>
      </c>
      <c r="B22" s="49" t="s">
        <v>139</v>
      </c>
      <c r="C22" s="50">
        <v>120</v>
      </c>
      <c r="D22" s="83">
        <v>160</v>
      </c>
    </row>
    <row r="23" spans="1:4">
      <c r="A23" s="56" t="s">
        <v>140</v>
      </c>
      <c r="B23" s="49" t="s">
        <v>141</v>
      </c>
      <c r="C23" s="50">
        <v>390</v>
      </c>
      <c r="D23" s="83">
        <v>500</v>
      </c>
    </row>
    <row r="24" spans="1:4">
      <c r="A24" s="57" t="s">
        <v>142</v>
      </c>
      <c r="B24" s="53" t="s">
        <v>143</v>
      </c>
      <c r="C24" s="54">
        <f>SUM(C19:C23)</f>
        <v>530</v>
      </c>
      <c r="D24" s="95">
        <f>SUM(D19:D23)</f>
        <v>660</v>
      </c>
    </row>
    <row r="25" spans="1:4" hidden="1">
      <c r="A25" s="58" t="s">
        <v>144</v>
      </c>
      <c r="B25" s="49" t="s">
        <v>145</v>
      </c>
      <c r="C25" s="50"/>
      <c r="D25" s="83"/>
    </row>
    <row r="26" spans="1:4">
      <c r="A26" s="58" t="s">
        <v>146</v>
      </c>
      <c r="B26" s="49" t="s">
        <v>147</v>
      </c>
      <c r="C26" s="50">
        <v>29</v>
      </c>
      <c r="D26" s="83"/>
    </row>
    <row r="27" spans="1:4" ht="25.5" hidden="1">
      <c r="A27" s="58" t="s">
        <v>148</v>
      </c>
      <c r="B27" s="49" t="s">
        <v>149</v>
      </c>
      <c r="C27" s="50"/>
      <c r="D27" s="83"/>
    </row>
    <row r="28" spans="1:4" ht="25.5" hidden="1">
      <c r="A28" s="58" t="s">
        <v>150</v>
      </c>
      <c r="B28" s="49" t="s">
        <v>151</v>
      </c>
      <c r="C28" s="50"/>
      <c r="D28" s="83"/>
    </row>
    <row r="29" spans="1:4" ht="25.5" hidden="1">
      <c r="A29" s="58" t="s">
        <v>152</v>
      </c>
      <c r="B29" s="49" t="s">
        <v>153</v>
      </c>
      <c r="C29" s="50"/>
      <c r="D29" s="83"/>
    </row>
    <row r="30" spans="1:4">
      <c r="A30" s="58" t="s">
        <v>154</v>
      </c>
      <c r="B30" s="49" t="s">
        <v>155</v>
      </c>
      <c r="C30" s="50">
        <v>2339</v>
      </c>
      <c r="D30" s="83">
        <v>400</v>
      </c>
    </row>
    <row r="31" spans="1:4" ht="25.5" hidden="1">
      <c r="A31" s="58" t="s">
        <v>156</v>
      </c>
      <c r="B31" s="49" t="s">
        <v>157</v>
      </c>
      <c r="C31" s="50"/>
      <c r="D31" s="83"/>
    </row>
    <row r="32" spans="1:4" ht="25.5" hidden="1">
      <c r="A32" s="58" t="s">
        <v>158</v>
      </c>
      <c r="B32" s="49" t="s">
        <v>159</v>
      </c>
      <c r="C32" s="50"/>
      <c r="D32" s="83"/>
    </row>
    <row r="33" spans="1:8" hidden="1">
      <c r="A33" s="58" t="s">
        <v>160</v>
      </c>
      <c r="B33" s="49" t="s">
        <v>161</v>
      </c>
      <c r="C33" s="50"/>
      <c r="D33" s="83"/>
    </row>
    <row r="34" spans="1:8" hidden="1">
      <c r="A34" s="59" t="s">
        <v>162</v>
      </c>
      <c r="B34" s="49" t="s">
        <v>163</v>
      </c>
      <c r="C34" s="50"/>
      <c r="D34" s="83"/>
    </row>
    <row r="35" spans="1:8">
      <c r="A35" s="58" t="s">
        <v>164</v>
      </c>
      <c r="B35" s="49" t="s">
        <v>165</v>
      </c>
      <c r="C35" s="50">
        <v>750</v>
      </c>
      <c r="D35" s="83">
        <v>870</v>
      </c>
      <c r="H35" s="84"/>
    </row>
    <row r="36" spans="1:8" ht="21" customHeight="1">
      <c r="A36" s="59" t="s">
        <v>166</v>
      </c>
      <c r="B36" s="49" t="s">
        <v>167</v>
      </c>
      <c r="C36" s="50">
        <v>13671</v>
      </c>
      <c r="D36" s="83">
        <v>2182</v>
      </c>
    </row>
    <row r="37" spans="1:8" ht="24" customHeight="1">
      <c r="A37" s="57" t="s">
        <v>168</v>
      </c>
      <c r="B37" s="53" t="s">
        <v>169</v>
      </c>
      <c r="C37" s="54">
        <f>SUM(C26:C36)</f>
        <v>16789</v>
      </c>
      <c r="D37" s="95">
        <f>SUM(D29:D36)</f>
        <v>3452</v>
      </c>
    </row>
    <row r="38" spans="1:8" ht="21" customHeight="1">
      <c r="A38" s="60" t="s">
        <v>170</v>
      </c>
      <c r="B38" s="61"/>
      <c r="C38" s="62">
        <f>SUM(C9+C10+C15+C24+C37)</f>
        <v>35204</v>
      </c>
      <c r="D38" s="96">
        <f>SUM(D9+D10+D15+D24+D37)</f>
        <v>21264</v>
      </c>
    </row>
    <row r="39" spans="1:8" ht="21" customHeight="1">
      <c r="A39" s="98" t="s">
        <v>300</v>
      </c>
      <c r="B39" s="99" t="s">
        <v>301</v>
      </c>
      <c r="C39" s="50">
        <v>20</v>
      </c>
      <c r="D39" s="83"/>
    </row>
    <row r="40" spans="1:8" ht="23.25" customHeight="1">
      <c r="A40" s="63" t="s">
        <v>171</v>
      </c>
      <c r="B40" s="49" t="s">
        <v>172</v>
      </c>
      <c r="C40" s="50">
        <v>9382</v>
      </c>
      <c r="D40" s="83">
        <v>3000</v>
      </c>
    </row>
    <row r="41" spans="1:8" ht="23.25" customHeight="1">
      <c r="A41" s="63" t="s">
        <v>302</v>
      </c>
      <c r="B41" s="49" t="s">
        <v>303</v>
      </c>
      <c r="C41" s="50">
        <v>708</v>
      </c>
      <c r="D41" s="83"/>
    </row>
    <row r="42" spans="1:8" ht="27" customHeight="1">
      <c r="A42" s="64" t="s">
        <v>173</v>
      </c>
      <c r="B42" s="49" t="s">
        <v>174</v>
      </c>
      <c r="C42" s="50">
        <v>2588</v>
      </c>
      <c r="D42" s="83">
        <v>810</v>
      </c>
    </row>
    <row r="43" spans="1:8" ht="21.75" customHeight="1">
      <c r="A43" s="65" t="s">
        <v>61</v>
      </c>
      <c r="B43" s="53" t="s">
        <v>175</v>
      </c>
      <c r="C43" s="54">
        <f>SUM(C39:C42)</f>
        <v>12698</v>
      </c>
      <c r="D43" s="95">
        <f>SUM(D40:D42)</f>
        <v>3810</v>
      </c>
    </row>
    <row r="44" spans="1:8" ht="26.25" customHeight="1">
      <c r="A44" s="56" t="s">
        <v>176</v>
      </c>
      <c r="B44" s="49" t="s">
        <v>177</v>
      </c>
      <c r="C44" s="50">
        <v>4043</v>
      </c>
      <c r="D44" s="83">
        <v>8000</v>
      </c>
    </row>
    <row r="45" spans="1:8" ht="26.25" customHeight="1">
      <c r="A45" s="56" t="s">
        <v>304</v>
      </c>
      <c r="B45" s="49" t="s">
        <v>305</v>
      </c>
      <c r="C45" s="50">
        <v>210</v>
      </c>
      <c r="D45" s="83"/>
    </row>
    <row r="46" spans="1:8" ht="19.5" customHeight="1">
      <c r="A46" s="56" t="s">
        <v>178</v>
      </c>
      <c r="B46" s="49" t="s">
        <v>179</v>
      </c>
      <c r="C46" s="50">
        <v>2152</v>
      </c>
      <c r="D46" s="83">
        <v>2160</v>
      </c>
    </row>
    <row r="47" spans="1:8" ht="21.75" customHeight="1">
      <c r="A47" s="57" t="s">
        <v>64</v>
      </c>
      <c r="B47" s="53" t="s">
        <v>180</v>
      </c>
      <c r="C47" s="54">
        <f>SUM(C44:C46)</f>
        <v>6405</v>
      </c>
      <c r="D47" s="95">
        <f>SUM(D44:D46)</f>
        <v>10160</v>
      </c>
    </row>
    <row r="48" spans="1:8" ht="25.5" customHeight="1">
      <c r="A48" s="56" t="s">
        <v>65</v>
      </c>
      <c r="B48" s="49" t="s">
        <v>181</v>
      </c>
      <c r="C48" s="50">
        <v>200</v>
      </c>
      <c r="D48" s="83">
        <v>200</v>
      </c>
    </row>
    <row r="49" spans="1:9">
      <c r="A49" s="57" t="s">
        <v>182</v>
      </c>
      <c r="B49" s="53" t="s">
        <v>183</v>
      </c>
      <c r="C49" s="54">
        <f>SUM(C48)</f>
        <v>200</v>
      </c>
      <c r="D49" s="95">
        <f>SUM(D48)</f>
        <v>200</v>
      </c>
    </row>
    <row r="50" spans="1:9" ht="15.75">
      <c r="A50" s="60" t="s">
        <v>184</v>
      </c>
      <c r="B50" s="61"/>
      <c r="C50" s="62">
        <f>SUM(C43+C47+C49)</f>
        <v>19303</v>
      </c>
      <c r="D50" s="96">
        <f>SUM(D43+D47+D49)</f>
        <v>14170</v>
      </c>
    </row>
    <row r="51" spans="1:9" ht="15.75">
      <c r="A51" s="66" t="s">
        <v>185</v>
      </c>
      <c r="B51" s="67" t="s">
        <v>186</v>
      </c>
      <c r="C51" s="68">
        <v>495</v>
      </c>
      <c r="D51" s="95">
        <v>544</v>
      </c>
    </row>
    <row r="52" spans="1:9" ht="15.75">
      <c r="A52" s="77" t="s">
        <v>187</v>
      </c>
      <c r="B52" s="77"/>
      <c r="C52" s="54">
        <f>SUM(C38+C50+C51)</f>
        <v>55002</v>
      </c>
      <c r="D52" s="95">
        <f>SUM(D9+D10+D15+D24+D37+D43+D47+D49+D51)</f>
        <v>35978</v>
      </c>
    </row>
    <row r="53" spans="1:9" ht="15.75">
      <c r="A53" s="69"/>
      <c r="B53" s="69"/>
      <c r="C53" s="70"/>
    </row>
    <row r="54" spans="1:9" ht="15.75">
      <c r="A54" s="69"/>
      <c r="B54" s="69"/>
      <c r="C54" s="70"/>
    </row>
    <row r="55" spans="1:9" ht="15.75">
      <c r="A55" s="69"/>
      <c r="B55" s="69"/>
      <c r="C55" s="70"/>
    </row>
    <row r="56" spans="1:9" ht="15.75">
      <c r="A56" s="69"/>
      <c r="B56" s="69"/>
      <c r="C56" s="70"/>
    </row>
    <row r="57" spans="1:9" ht="15.75">
      <c r="A57" s="69"/>
      <c r="B57" s="69"/>
      <c r="C57" s="70"/>
    </row>
    <row r="58" spans="1:9" ht="15.75">
      <c r="A58" s="140">
        <v>0.5</v>
      </c>
      <c r="B58" s="141"/>
      <c r="C58" s="141"/>
      <c r="I58" s="82" t="s">
        <v>297</v>
      </c>
    </row>
    <row r="59" spans="1:9" ht="36" customHeight="1">
      <c r="A59" s="45" t="s">
        <v>103</v>
      </c>
      <c r="B59" s="46" t="s">
        <v>188</v>
      </c>
      <c r="C59" s="47" t="s">
        <v>105</v>
      </c>
      <c r="D59" s="97" t="s">
        <v>293</v>
      </c>
    </row>
    <row r="60" spans="1:9">
      <c r="A60" s="51" t="s">
        <v>189</v>
      </c>
      <c r="B60" s="64" t="s">
        <v>190</v>
      </c>
      <c r="C60" s="71">
        <v>12905</v>
      </c>
      <c r="D60" s="83">
        <v>13936</v>
      </c>
    </row>
    <row r="61" spans="1:9" hidden="1">
      <c r="A61" s="51" t="s">
        <v>191</v>
      </c>
      <c r="B61" s="64" t="s">
        <v>192</v>
      </c>
      <c r="C61" s="71"/>
      <c r="D61" s="83"/>
    </row>
    <row r="62" spans="1:9" ht="25.5" hidden="1">
      <c r="A62" s="51" t="s">
        <v>193</v>
      </c>
      <c r="B62" s="64" t="s">
        <v>194</v>
      </c>
      <c r="C62" s="71"/>
      <c r="D62" s="83"/>
    </row>
    <row r="63" spans="1:9" ht="25.5" hidden="1">
      <c r="A63" s="51" t="s">
        <v>195</v>
      </c>
      <c r="B63" s="64" t="s">
        <v>196</v>
      </c>
      <c r="C63" s="71"/>
      <c r="D63" s="83"/>
    </row>
    <row r="64" spans="1:9">
      <c r="A64" s="51" t="s">
        <v>306</v>
      </c>
      <c r="B64" s="64" t="s">
        <v>307</v>
      </c>
      <c r="C64" s="71">
        <v>1142</v>
      </c>
      <c r="D64" s="83"/>
    </row>
    <row r="65" spans="1:4" ht="28.5">
      <c r="A65" s="55" t="s">
        <v>84</v>
      </c>
      <c r="B65" s="65" t="s">
        <v>197</v>
      </c>
      <c r="C65" s="72">
        <f>SUM(C60:C64)</f>
        <v>14047</v>
      </c>
      <c r="D65" s="95">
        <f>SUM(D60:D63)</f>
        <v>13936</v>
      </c>
    </row>
    <row r="66" spans="1:4">
      <c r="A66" s="51" t="s">
        <v>198</v>
      </c>
      <c r="B66" s="64" t="s">
        <v>199</v>
      </c>
      <c r="C66" s="71">
        <v>815</v>
      </c>
      <c r="D66" s="83">
        <v>1599</v>
      </c>
    </row>
    <row r="67" spans="1:4">
      <c r="A67" s="51" t="s">
        <v>200</v>
      </c>
      <c r="B67" s="64" t="s">
        <v>201</v>
      </c>
      <c r="C67" s="71">
        <v>3300</v>
      </c>
      <c r="D67" s="83">
        <v>3300</v>
      </c>
    </row>
    <row r="68" spans="1:4">
      <c r="A68" s="55" t="s">
        <v>202</v>
      </c>
      <c r="B68" s="65" t="s">
        <v>203</v>
      </c>
      <c r="C68" s="72">
        <f>SUM(C66:C67)</f>
        <v>4115</v>
      </c>
      <c r="D68" s="95">
        <f>SUM(D66:D67)</f>
        <v>4899</v>
      </c>
    </row>
    <row r="69" spans="1:4">
      <c r="A69" s="56" t="s">
        <v>204</v>
      </c>
      <c r="B69" s="64" t="s">
        <v>205</v>
      </c>
      <c r="C69" s="71">
        <v>5789</v>
      </c>
      <c r="D69" s="83">
        <v>4622</v>
      </c>
    </row>
    <row r="70" spans="1:4">
      <c r="A70" s="56" t="s">
        <v>91</v>
      </c>
      <c r="B70" s="64" t="s">
        <v>206</v>
      </c>
      <c r="C70" s="71">
        <v>1690</v>
      </c>
      <c r="D70" s="83">
        <v>1802</v>
      </c>
    </row>
    <row r="71" spans="1:4">
      <c r="A71" s="56" t="s">
        <v>207</v>
      </c>
      <c r="B71" s="64" t="s">
        <v>208</v>
      </c>
      <c r="C71" s="71">
        <v>1992</v>
      </c>
      <c r="D71" s="83">
        <v>1708</v>
      </c>
    </row>
    <row r="72" spans="1:4" hidden="1">
      <c r="A72" s="56" t="s">
        <v>211</v>
      </c>
      <c r="B72" s="64" t="s">
        <v>212</v>
      </c>
      <c r="C72" s="71"/>
      <c r="D72" s="83"/>
    </row>
    <row r="73" spans="1:4" hidden="1">
      <c r="A73" s="56" t="s">
        <v>213</v>
      </c>
      <c r="B73" s="64" t="s">
        <v>214</v>
      </c>
      <c r="C73" s="71"/>
      <c r="D73" s="83"/>
    </row>
    <row r="74" spans="1:4" hidden="1">
      <c r="A74" s="56" t="s">
        <v>215</v>
      </c>
      <c r="B74" s="64" t="s">
        <v>216</v>
      </c>
      <c r="C74" s="71"/>
      <c r="D74" s="83"/>
    </row>
    <row r="75" spans="1:4">
      <c r="A75" s="57" t="s">
        <v>217</v>
      </c>
      <c r="B75" s="65" t="s">
        <v>218</v>
      </c>
      <c r="C75" s="72">
        <f>SUM(C69:C74)</f>
        <v>9471</v>
      </c>
      <c r="D75" s="95">
        <f>SUM(D69:D74)</f>
        <v>8132</v>
      </c>
    </row>
    <row r="76" spans="1:4" hidden="1">
      <c r="A76" s="55" t="s">
        <v>219</v>
      </c>
      <c r="B76" s="65" t="s">
        <v>220</v>
      </c>
      <c r="C76" s="72"/>
      <c r="D76" s="83"/>
    </row>
    <row r="77" spans="1:4" ht="15.75">
      <c r="A77" s="60" t="s">
        <v>170</v>
      </c>
      <c r="B77" s="73"/>
      <c r="C77" s="74">
        <f>SUM(C75,C68,C65)</f>
        <v>27633</v>
      </c>
      <c r="D77" s="96">
        <f>SUM(D65+D68+D75)</f>
        <v>26967</v>
      </c>
    </row>
    <row r="78" spans="1:4" hidden="1">
      <c r="A78" s="51" t="s">
        <v>221</v>
      </c>
      <c r="B78" s="64" t="s">
        <v>222</v>
      </c>
      <c r="C78" s="71"/>
      <c r="D78" s="83"/>
    </row>
    <row r="79" spans="1:4" ht="25.5" hidden="1">
      <c r="A79" s="51" t="s">
        <v>223</v>
      </c>
      <c r="B79" s="64" t="s">
        <v>224</v>
      </c>
      <c r="C79" s="71"/>
      <c r="D79" s="83"/>
    </row>
    <row r="80" spans="1:4" ht="25.5" hidden="1">
      <c r="A80" s="51" t="s">
        <v>225</v>
      </c>
      <c r="B80" s="64" t="s">
        <v>226</v>
      </c>
      <c r="C80" s="71"/>
      <c r="D80" s="83"/>
    </row>
    <row r="81" spans="1:4" ht="25.5" hidden="1">
      <c r="A81" s="51" t="s">
        <v>227</v>
      </c>
      <c r="B81" s="64" t="s">
        <v>228</v>
      </c>
      <c r="C81" s="71"/>
      <c r="D81" s="83"/>
    </row>
    <row r="82" spans="1:4" ht="25.5" hidden="1">
      <c r="A82" s="51" t="s">
        <v>229</v>
      </c>
      <c r="B82" s="64" t="s">
        <v>230</v>
      </c>
      <c r="C82" s="71">
        <v>7500</v>
      </c>
      <c r="D82" s="83"/>
    </row>
    <row r="83" spans="1:4" ht="28.5">
      <c r="A83" s="55" t="s">
        <v>231</v>
      </c>
      <c r="B83" s="65" t="s">
        <v>232</v>
      </c>
      <c r="C83" s="72">
        <f>SUM(C82)</f>
        <v>7500</v>
      </c>
      <c r="D83" s="95">
        <v>0</v>
      </c>
    </row>
    <row r="84" spans="1:4" hidden="1">
      <c r="A84" s="56" t="s">
        <v>233</v>
      </c>
      <c r="B84" s="64" t="s">
        <v>234</v>
      </c>
      <c r="C84" s="71"/>
      <c r="D84" s="83"/>
    </row>
    <row r="85" spans="1:4" hidden="1">
      <c r="A85" s="56" t="s">
        <v>235</v>
      </c>
      <c r="B85" s="64" t="s">
        <v>236</v>
      </c>
      <c r="C85" s="71"/>
      <c r="D85" s="83"/>
    </row>
    <row r="86" spans="1:4" hidden="1">
      <c r="A86" s="56" t="s">
        <v>237</v>
      </c>
      <c r="B86" s="64" t="s">
        <v>238</v>
      </c>
      <c r="C86" s="71"/>
      <c r="D86" s="83"/>
    </row>
    <row r="87" spans="1:4" hidden="1">
      <c r="A87" s="56" t="s">
        <v>239</v>
      </c>
      <c r="B87" s="64" t="s">
        <v>240</v>
      </c>
      <c r="C87" s="71"/>
      <c r="D87" s="83"/>
    </row>
    <row r="88" spans="1:4" hidden="1">
      <c r="A88" s="56" t="s">
        <v>241</v>
      </c>
      <c r="B88" s="64" t="s">
        <v>242</v>
      </c>
      <c r="C88" s="71"/>
      <c r="D88" s="83"/>
    </row>
    <row r="89" spans="1:4">
      <c r="A89" s="55" t="s">
        <v>243</v>
      </c>
      <c r="B89" s="65" t="s">
        <v>244</v>
      </c>
      <c r="C89" s="71"/>
      <c r="D89" s="83">
        <v>0</v>
      </c>
    </row>
    <row r="90" spans="1:4" ht="25.5" hidden="1">
      <c r="A90" s="56" t="s">
        <v>245</v>
      </c>
      <c r="B90" s="64" t="s">
        <v>246</v>
      </c>
      <c r="C90" s="71"/>
      <c r="D90" s="83"/>
    </row>
    <row r="91" spans="1:4" ht="25.5" hidden="1">
      <c r="A91" s="51" t="s">
        <v>247</v>
      </c>
      <c r="B91" s="64" t="s">
        <v>248</v>
      </c>
      <c r="C91" s="71"/>
      <c r="D91" s="83"/>
    </row>
    <row r="92" spans="1:4" hidden="1">
      <c r="A92" s="56" t="s">
        <v>249</v>
      </c>
      <c r="B92" s="64" t="s">
        <v>250</v>
      </c>
      <c r="C92" s="71"/>
      <c r="D92" s="83"/>
    </row>
    <row r="93" spans="1:4" ht="15.75">
      <c r="A93" s="60" t="s">
        <v>184</v>
      </c>
      <c r="B93" s="73"/>
      <c r="C93" s="74">
        <f>SUM(C83)</f>
        <v>7500</v>
      </c>
      <c r="D93" s="96">
        <v>0</v>
      </c>
    </row>
    <row r="94" spans="1:4" ht="15.75">
      <c r="A94" s="75" t="s">
        <v>251</v>
      </c>
      <c r="B94" s="76" t="s">
        <v>252</v>
      </c>
      <c r="C94" s="72">
        <f>SUM(C77+C93)</f>
        <v>35133</v>
      </c>
      <c r="D94" s="95">
        <f>SUM(D65+D68+D75)</f>
        <v>26967</v>
      </c>
    </row>
    <row r="95" spans="1:4" ht="15.75">
      <c r="A95" s="77" t="s">
        <v>253</v>
      </c>
      <c r="B95" s="76"/>
      <c r="C95" s="72">
        <f>SUM(C77-C38)</f>
        <v>-7571</v>
      </c>
      <c r="D95" s="95">
        <f>SUM(D77-D38)</f>
        <v>5703</v>
      </c>
    </row>
    <row r="96" spans="1:4" ht="15.75">
      <c r="A96" s="77" t="s">
        <v>254</v>
      </c>
      <c r="B96" s="76"/>
      <c r="C96" s="72">
        <f>SUM(C93-C50)</f>
        <v>-11803</v>
      </c>
      <c r="D96" s="95">
        <f>SUM(D93-D50)</f>
        <v>-14170</v>
      </c>
    </row>
    <row r="97" spans="1:4" hidden="1">
      <c r="A97" s="78" t="s">
        <v>255</v>
      </c>
      <c r="B97" s="79" t="s">
        <v>256</v>
      </c>
      <c r="C97" s="72"/>
      <c r="D97" s="83"/>
    </row>
    <row r="98" spans="1:4" hidden="1">
      <c r="A98" s="80" t="s">
        <v>257</v>
      </c>
      <c r="B98" s="79" t="s">
        <v>258</v>
      </c>
      <c r="C98" s="71"/>
      <c r="D98" s="83"/>
    </row>
    <row r="99" spans="1:4" ht="25.5">
      <c r="A99" s="51" t="s">
        <v>259</v>
      </c>
      <c r="B99" s="51" t="s">
        <v>260</v>
      </c>
      <c r="C99" s="71"/>
      <c r="D99" s="83">
        <v>9011</v>
      </c>
    </row>
    <row r="100" spans="1:4" ht="25.5" hidden="1">
      <c r="A100" s="51" t="s">
        <v>261</v>
      </c>
      <c r="B100" s="51" t="s">
        <v>260</v>
      </c>
      <c r="C100" s="71"/>
      <c r="D100" s="83"/>
    </row>
    <row r="101" spans="1:4" ht="25.5" hidden="1">
      <c r="A101" s="51" t="s">
        <v>262</v>
      </c>
      <c r="B101" s="51" t="s">
        <v>263</v>
      </c>
      <c r="C101" s="71"/>
      <c r="D101" s="83"/>
    </row>
    <row r="102" spans="1:4" ht="25.5" hidden="1">
      <c r="A102" s="51" t="s">
        <v>264</v>
      </c>
      <c r="B102" s="51" t="s">
        <v>263</v>
      </c>
      <c r="C102" s="71"/>
      <c r="D102" s="83"/>
    </row>
    <row r="103" spans="1:4">
      <c r="A103" s="79" t="s">
        <v>265</v>
      </c>
      <c r="B103" s="79" t="s">
        <v>266</v>
      </c>
      <c r="C103" s="72">
        <v>19869</v>
      </c>
      <c r="D103" s="95">
        <f>SUM(D99:D102)</f>
        <v>9011</v>
      </c>
    </row>
    <row r="104" spans="1:4" hidden="1">
      <c r="A104" s="81" t="s">
        <v>267</v>
      </c>
      <c r="B104" s="51" t="s">
        <v>268</v>
      </c>
      <c r="C104" s="71"/>
      <c r="D104" s="83"/>
    </row>
    <row r="105" spans="1:4" hidden="1">
      <c r="A105" s="81" t="s">
        <v>269</v>
      </c>
      <c r="B105" s="51" t="s">
        <v>270</v>
      </c>
      <c r="C105" s="71"/>
      <c r="D105" s="83"/>
    </row>
    <row r="106" spans="1:4" hidden="1">
      <c r="A106" s="81" t="s">
        <v>271</v>
      </c>
      <c r="B106" s="51" t="s">
        <v>272</v>
      </c>
      <c r="C106" s="71"/>
      <c r="D106" s="83"/>
    </row>
    <row r="107" spans="1:4" hidden="1">
      <c r="A107" s="81" t="s">
        <v>273</v>
      </c>
      <c r="B107" s="51" t="s">
        <v>274</v>
      </c>
      <c r="C107" s="71"/>
      <c r="D107" s="83"/>
    </row>
    <row r="108" spans="1:4" hidden="1">
      <c r="A108" s="56" t="s">
        <v>275</v>
      </c>
      <c r="B108" s="51" t="s">
        <v>276</v>
      </c>
      <c r="C108" s="71"/>
      <c r="D108" s="83"/>
    </row>
    <row r="109" spans="1:4" hidden="1">
      <c r="A109" s="78" t="s">
        <v>277</v>
      </c>
      <c r="B109" s="79" t="s">
        <v>278</v>
      </c>
      <c r="C109" s="72"/>
      <c r="D109" s="83"/>
    </row>
    <row r="110" spans="1:4" hidden="1">
      <c r="A110" s="56" t="s">
        <v>279</v>
      </c>
      <c r="B110" s="51" t="s">
        <v>280</v>
      </c>
      <c r="C110" s="71"/>
      <c r="D110" s="83"/>
    </row>
    <row r="111" spans="1:4" hidden="1">
      <c r="A111" s="56" t="s">
        <v>281</v>
      </c>
      <c r="B111" s="51" t="s">
        <v>282</v>
      </c>
      <c r="C111" s="71"/>
      <c r="D111" s="83"/>
    </row>
    <row r="112" spans="1:4" hidden="1">
      <c r="A112" s="81" t="s">
        <v>283</v>
      </c>
      <c r="B112" s="51" t="s">
        <v>284</v>
      </c>
      <c r="C112" s="71"/>
      <c r="D112" s="83"/>
    </row>
    <row r="113" spans="1:4" hidden="1">
      <c r="A113" s="81" t="s">
        <v>285</v>
      </c>
      <c r="B113" s="51" t="s">
        <v>286</v>
      </c>
      <c r="C113" s="71"/>
      <c r="D113" s="83"/>
    </row>
    <row r="114" spans="1:4" hidden="1">
      <c r="A114" s="80" t="s">
        <v>287</v>
      </c>
      <c r="B114" s="79" t="s">
        <v>288</v>
      </c>
      <c r="C114" s="71"/>
      <c r="D114" s="83"/>
    </row>
    <row r="115" spans="1:4" hidden="1">
      <c r="A115" s="78" t="s">
        <v>289</v>
      </c>
      <c r="B115" s="79" t="s">
        <v>290</v>
      </c>
      <c r="C115" s="71"/>
      <c r="D115" s="83"/>
    </row>
    <row r="116" spans="1:4" ht="15.75">
      <c r="A116" s="66" t="s">
        <v>98</v>
      </c>
      <c r="B116" s="67" t="s">
        <v>291</v>
      </c>
      <c r="C116" s="72">
        <f>SUM(C103:C115)</f>
        <v>19869</v>
      </c>
      <c r="D116" s="95">
        <f>SUM(D103)</f>
        <v>9011</v>
      </c>
    </row>
    <row r="117" spans="1:4" ht="15.75">
      <c r="A117" s="77" t="s">
        <v>292</v>
      </c>
      <c r="B117" s="77"/>
      <c r="C117" s="72">
        <f>SUM(C65+C68+C75+C83+C116)</f>
        <v>55002</v>
      </c>
      <c r="D117" s="95">
        <f>SUM(D77+D116)</f>
        <v>35978</v>
      </c>
    </row>
  </sheetData>
  <mergeCells count="3">
    <mergeCell ref="A58:C58"/>
    <mergeCell ref="A2:D2"/>
    <mergeCell ref="A3:D3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>
      <selection activeCell="G23" sqref="G23"/>
    </sheetView>
  </sheetViews>
  <sheetFormatPr defaultRowHeight="15"/>
  <cols>
    <col min="1" max="1" width="11.140625" bestFit="1" customWidth="1"/>
    <col min="2" max="2" width="66.7109375" bestFit="1" customWidth="1"/>
    <col min="3" max="3" width="12.42578125" bestFit="1" customWidth="1"/>
    <col min="4" max="4" width="11" bestFit="1" customWidth="1"/>
    <col min="5" max="5" width="17.7109375" customWidth="1"/>
    <col min="6" max="6" width="16.5703125" bestFit="1" customWidth="1"/>
    <col min="7" max="7" width="11.28515625" bestFit="1" customWidth="1"/>
    <col min="8" max="8" width="15.140625" bestFit="1" customWidth="1"/>
    <col min="9" max="9" width="14.140625" bestFit="1" customWidth="1"/>
    <col min="10" max="10" width="10.7109375" bestFit="1" customWidth="1"/>
    <col min="11" max="11" width="12.42578125" bestFit="1" customWidth="1"/>
    <col min="12" max="13" width="10.42578125" bestFit="1" customWidth="1"/>
    <col min="14" max="14" width="12.5703125" customWidth="1"/>
    <col min="15" max="15" width="14.7109375" customWidth="1"/>
    <col min="16" max="16" width="13.28515625" customWidth="1"/>
    <col min="17" max="18" width="14.85546875" customWidth="1"/>
    <col min="19" max="20" width="14.140625" bestFit="1" customWidth="1"/>
    <col min="21" max="21" width="10.42578125" bestFit="1" customWidth="1"/>
    <col min="258" max="258" width="11.140625" bestFit="1" customWidth="1"/>
    <col min="259" max="259" width="66.7109375" bestFit="1" customWidth="1"/>
    <col min="260" max="260" width="16.7109375" customWidth="1"/>
    <col min="261" max="261" width="13" customWidth="1"/>
    <col min="262" max="262" width="17.85546875" customWidth="1"/>
    <col min="263" max="263" width="17.42578125" customWidth="1"/>
    <col min="264" max="264" width="14.85546875" customWidth="1"/>
    <col min="265" max="265" width="17" customWidth="1"/>
    <col min="266" max="266" width="14.5703125" customWidth="1"/>
    <col min="267" max="267" width="15.85546875" customWidth="1"/>
    <col min="268" max="268" width="13.28515625" customWidth="1"/>
    <col min="269" max="269" width="12.140625" customWidth="1"/>
    <col min="270" max="270" width="14.7109375" customWidth="1"/>
    <col min="271" max="271" width="12.5703125" customWidth="1"/>
    <col min="272" max="272" width="14.7109375" customWidth="1"/>
    <col min="273" max="273" width="13.28515625" customWidth="1"/>
    <col min="274" max="274" width="14.85546875" customWidth="1"/>
    <col min="275" max="275" width="13.85546875" bestFit="1" customWidth="1"/>
    <col min="276" max="276" width="14" bestFit="1" customWidth="1"/>
    <col min="514" max="514" width="11.140625" bestFit="1" customWidth="1"/>
    <col min="515" max="515" width="66.7109375" bestFit="1" customWidth="1"/>
    <col min="516" max="516" width="16.7109375" customWidth="1"/>
    <col min="517" max="517" width="13" customWidth="1"/>
    <col min="518" max="518" width="17.85546875" customWidth="1"/>
    <col min="519" max="519" width="17.42578125" customWidth="1"/>
    <col min="520" max="520" width="14.85546875" customWidth="1"/>
    <col min="521" max="521" width="17" customWidth="1"/>
    <col min="522" max="522" width="14.5703125" customWidth="1"/>
    <col min="523" max="523" width="15.85546875" customWidth="1"/>
    <col min="524" max="524" width="13.28515625" customWidth="1"/>
    <col min="525" max="525" width="12.140625" customWidth="1"/>
    <col min="526" max="526" width="14.7109375" customWidth="1"/>
    <col min="527" max="527" width="12.5703125" customWidth="1"/>
    <col min="528" max="528" width="14.7109375" customWidth="1"/>
    <col min="529" max="529" width="13.28515625" customWidth="1"/>
    <col min="530" max="530" width="14.85546875" customWidth="1"/>
    <col min="531" max="531" width="13.85546875" bestFit="1" customWidth="1"/>
    <col min="532" max="532" width="14" bestFit="1" customWidth="1"/>
    <col min="770" max="770" width="11.140625" bestFit="1" customWidth="1"/>
    <col min="771" max="771" width="66.7109375" bestFit="1" customWidth="1"/>
    <col min="772" max="772" width="16.7109375" customWidth="1"/>
    <col min="773" max="773" width="13" customWidth="1"/>
    <col min="774" max="774" width="17.85546875" customWidth="1"/>
    <col min="775" max="775" width="17.42578125" customWidth="1"/>
    <col min="776" max="776" width="14.85546875" customWidth="1"/>
    <col min="777" max="777" width="17" customWidth="1"/>
    <col min="778" max="778" width="14.5703125" customWidth="1"/>
    <col min="779" max="779" width="15.85546875" customWidth="1"/>
    <col min="780" max="780" width="13.28515625" customWidth="1"/>
    <col min="781" max="781" width="12.140625" customWidth="1"/>
    <col min="782" max="782" width="14.7109375" customWidth="1"/>
    <col min="783" max="783" width="12.5703125" customWidth="1"/>
    <col min="784" max="784" width="14.7109375" customWidth="1"/>
    <col min="785" max="785" width="13.28515625" customWidth="1"/>
    <col min="786" max="786" width="14.85546875" customWidth="1"/>
    <col min="787" max="787" width="13.85546875" bestFit="1" customWidth="1"/>
    <col min="788" max="788" width="14" bestFit="1" customWidth="1"/>
    <col min="1026" max="1026" width="11.140625" bestFit="1" customWidth="1"/>
    <col min="1027" max="1027" width="66.7109375" bestFit="1" customWidth="1"/>
    <col min="1028" max="1028" width="16.7109375" customWidth="1"/>
    <col min="1029" max="1029" width="13" customWidth="1"/>
    <col min="1030" max="1030" width="17.85546875" customWidth="1"/>
    <col min="1031" max="1031" width="17.42578125" customWidth="1"/>
    <col min="1032" max="1032" width="14.85546875" customWidth="1"/>
    <col min="1033" max="1033" width="17" customWidth="1"/>
    <col min="1034" max="1034" width="14.5703125" customWidth="1"/>
    <col min="1035" max="1035" width="15.85546875" customWidth="1"/>
    <col min="1036" max="1036" width="13.28515625" customWidth="1"/>
    <col min="1037" max="1037" width="12.140625" customWidth="1"/>
    <col min="1038" max="1038" width="14.7109375" customWidth="1"/>
    <col min="1039" max="1039" width="12.5703125" customWidth="1"/>
    <col min="1040" max="1040" width="14.7109375" customWidth="1"/>
    <col min="1041" max="1041" width="13.28515625" customWidth="1"/>
    <col min="1042" max="1042" width="14.85546875" customWidth="1"/>
    <col min="1043" max="1043" width="13.85546875" bestFit="1" customWidth="1"/>
    <col min="1044" max="1044" width="14" bestFit="1" customWidth="1"/>
    <col min="1282" max="1282" width="11.140625" bestFit="1" customWidth="1"/>
    <col min="1283" max="1283" width="66.7109375" bestFit="1" customWidth="1"/>
    <col min="1284" max="1284" width="16.7109375" customWidth="1"/>
    <col min="1285" max="1285" width="13" customWidth="1"/>
    <col min="1286" max="1286" width="17.85546875" customWidth="1"/>
    <col min="1287" max="1287" width="17.42578125" customWidth="1"/>
    <col min="1288" max="1288" width="14.85546875" customWidth="1"/>
    <col min="1289" max="1289" width="17" customWidth="1"/>
    <col min="1290" max="1290" width="14.5703125" customWidth="1"/>
    <col min="1291" max="1291" width="15.85546875" customWidth="1"/>
    <col min="1292" max="1292" width="13.28515625" customWidth="1"/>
    <col min="1293" max="1293" width="12.140625" customWidth="1"/>
    <col min="1294" max="1294" width="14.7109375" customWidth="1"/>
    <col min="1295" max="1295" width="12.5703125" customWidth="1"/>
    <col min="1296" max="1296" width="14.7109375" customWidth="1"/>
    <col min="1297" max="1297" width="13.28515625" customWidth="1"/>
    <col min="1298" max="1298" width="14.85546875" customWidth="1"/>
    <col min="1299" max="1299" width="13.85546875" bestFit="1" customWidth="1"/>
    <col min="1300" max="1300" width="14" bestFit="1" customWidth="1"/>
    <col min="1538" max="1538" width="11.140625" bestFit="1" customWidth="1"/>
    <col min="1539" max="1539" width="66.7109375" bestFit="1" customWidth="1"/>
    <col min="1540" max="1540" width="16.7109375" customWidth="1"/>
    <col min="1541" max="1541" width="13" customWidth="1"/>
    <col min="1542" max="1542" width="17.85546875" customWidth="1"/>
    <col min="1543" max="1543" width="17.42578125" customWidth="1"/>
    <col min="1544" max="1544" width="14.85546875" customWidth="1"/>
    <col min="1545" max="1545" width="17" customWidth="1"/>
    <col min="1546" max="1546" width="14.5703125" customWidth="1"/>
    <col min="1547" max="1547" width="15.85546875" customWidth="1"/>
    <col min="1548" max="1548" width="13.28515625" customWidth="1"/>
    <col min="1549" max="1549" width="12.140625" customWidth="1"/>
    <col min="1550" max="1550" width="14.7109375" customWidth="1"/>
    <col min="1551" max="1551" width="12.5703125" customWidth="1"/>
    <col min="1552" max="1552" width="14.7109375" customWidth="1"/>
    <col min="1553" max="1553" width="13.28515625" customWidth="1"/>
    <col min="1554" max="1554" width="14.85546875" customWidth="1"/>
    <col min="1555" max="1555" width="13.85546875" bestFit="1" customWidth="1"/>
    <col min="1556" max="1556" width="14" bestFit="1" customWidth="1"/>
    <col min="1794" max="1794" width="11.140625" bestFit="1" customWidth="1"/>
    <col min="1795" max="1795" width="66.7109375" bestFit="1" customWidth="1"/>
    <col min="1796" max="1796" width="16.7109375" customWidth="1"/>
    <col min="1797" max="1797" width="13" customWidth="1"/>
    <col min="1798" max="1798" width="17.85546875" customWidth="1"/>
    <col min="1799" max="1799" width="17.42578125" customWidth="1"/>
    <col min="1800" max="1800" width="14.85546875" customWidth="1"/>
    <col min="1801" max="1801" width="17" customWidth="1"/>
    <col min="1802" max="1802" width="14.5703125" customWidth="1"/>
    <col min="1803" max="1803" width="15.85546875" customWidth="1"/>
    <col min="1804" max="1804" width="13.28515625" customWidth="1"/>
    <col min="1805" max="1805" width="12.140625" customWidth="1"/>
    <col min="1806" max="1806" width="14.7109375" customWidth="1"/>
    <col min="1807" max="1807" width="12.5703125" customWidth="1"/>
    <col min="1808" max="1808" width="14.7109375" customWidth="1"/>
    <col min="1809" max="1809" width="13.28515625" customWidth="1"/>
    <col min="1810" max="1810" width="14.85546875" customWidth="1"/>
    <col min="1811" max="1811" width="13.85546875" bestFit="1" customWidth="1"/>
    <col min="1812" max="1812" width="14" bestFit="1" customWidth="1"/>
    <col min="2050" max="2050" width="11.140625" bestFit="1" customWidth="1"/>
    <col min="2051" max="2051" width="66.7109375" bestFit="1" customWidth="1"/>
    <col min="2052" max="2052" width="16.7109375" customWidth="1"/>
    <col min="2053" max="2053" width="13" customWidth="1"/>
    <col min="2054" max="2054" width="17.85546875" customWidth="1"/>
    <col min="2055" max="2055" width="17.42578125" customWidth="1"/>
    <col min="2056" max="2056" width="14.85546875" customWidth="1"/>
    <col min="2057" max="2057" width="17" customWidth="1"/>
    <col min="2058" max="2058" width="14.5703125" customWidth="1"/>
    <col min="2059" max="2059" width="15.85546875" customWidth="1"/>
    <col min="2060" max="2060" width="13.28515625" customWidth="1"/>
    <col min="2061" max="2061" width="12.140625" customWidth="1"/>
    <col min="2062" max="2062" width="14.7109375" customWidth="1"/>
    <col min="2063" max="2063" width="12.5703125" customWidth="1"/>
    <col min="2064" max="2064" width="14.7109375" customWidth="1"/>
    <col min="2065" max="2065" width="13.28515625" customWidth="1"/>
    <col min="2066" max="2066" width="14.85546875" customWidth="1"/>
    <col min="2067" max="2067" width="13.85546875" bestFit="1" customWidth="1"/>
    <col min="2068" max="2068" width="14" bestFit="1" customWidth="1"/>
    <col min="2306" max="2306" width="11.140625" bestFit="1" customWidth="1"/>
    <col min="2307" max="2307" width="66.7109375" bestFit="1" customWidth="1"/>
    <col min="2308" max="2308" width="16.7109375" customWidth="1"/>
    <col min="2309" max="2309" width="13" customWidth="1"/>
    <col min="2310" max="2310" width="17.85546875" customWidth="1"/>
    <col min="2311" max="2311" width="17.42578125" customWidth="1"/>
    <col min="2312" max="2312" width="14.85546875" customWidth="1"/>
    <col min="2313" max="2313" width="17" customWidth="1"/>
    <col min="2314" max="2314" width="14.5703125" customWidth="1"/>
    <col min="2315" max="2315" width="15.85546875" customWidth="1"/>
    <col min="2316" max="2316" width="13.28515625" customWidth="1"/>
    <col min="2317" max="2317" width="12.140625" customWidth="1"/>
    <col min="2318" max="2318" width="14.7109375" customWidth="1"/>
    <col min="2319" max="2319" width="12.5703125" customWidth="1"/>
    <col min="2320" max="2320" width="14.7109375" customWidth="1"/>
    <col min="2321" max="2321" width="13.28515625" customWidth="1"/>
    <col min="2322" max="2322" width="14.85546875" customWidth="1"/>
    <col min="2323" max="2323" width="13.85546875" bestFit="1" customWidth="1"/>
    <col min="2324" max="2324" width="14" bestFit="1" customWidth="1"/>
    <col min="2562" max="2562" width="11.140625" bestFit="1" customWidth="1"/>
    <col min="2563" max="2563" width="66.7109375" bestFit="1" customWidth="1"/>
    <col min="2564" max="2564" width="16.7109375" customWidth="1"/>
    <col min="2565" max="2565" width="13" customWidth="1"/>
    <col min="2566" max="2566" width="17.85546875" customWidth="1"/>
    <col min="2567" max="2567" width="17.42578125" customWidth="1"/>
    <col min="2568" max="2568" width="14.85546875" customWidth="1"/>
    <col min="2569" max="2569" width="17" customWidth="1"/>
    <col min="2570" max="2570" width="14.5703125" customWidth="1"/>
    <col min="2571" max="2571" width="15.85546875" customWidth="1"/>
    <col min="2572" max="2572" width="13.28515625" customWidth="1"/>
    <col min="2573" max="2573" width="12.140625" customWidth="1"/>
    <col min="2574" max="2574" width="14.7109375" customWidth="1"/>
    <col min="2575" max="2575" width="12.5703125" customWidth="1"/>
    <col min="2576" max="2576" width="14.7109375" customWidth="1"/>
    <col min="2577" max="2577" width="13.28515625" customWidth="1"/>
    <col min="2578" max="2578" width="14.85546875" customWidth="1"/>
    <col min="2579" max="2579" width="13.85546875" bestFit="1" customWidth="1"/>
    <col min="2580" max="2580" width="14" bestFit="1" customWidth="1"/>
    <col min="2818" max="2818" width="11.140625" bestFit="1" customWidth="1"/>
    <col min="2819" max="2819" width="66.7109375" bestFit="1" customWidth="1"/>
    <col min="2820" max="2820" width="16.7109375" customWidth="1"/>
    <col min="2821" max="2821" width="13" customWidth="1"/>
    <col min="2822" max="2822" width="17.85546875" customWidth="1"/>
    <col min="2823" max="2823" width="17.42578125" customWidth="1"/>
    <col min="2824" max="2824" width="14.85546875" customWidth="1"/>
    <col min="2825" max="2825" width="17" customWidth="1"/>
    <col min="2826" max="2826" width="14.5703125" customWidth="1"/>
    <col min="2827" max="2827" width="15.85546875" customWidth="1"/>
    <col min="2828" max="2828" width="13.28515625" customWidth="1"/>
    <col min="2829" max="2829" width="12.140625" customWidth="1"/>
    <col min="2830" max="2830" width="14.7109375" customWidth="1"/>
    <col min="2831" max="2831" width="12.5703125" customWidth="1"/>
    <col min="2832" max="2832" width="14.7109375" customWidth="1"/>
    <col min="2833" max="2833" width="13.28515625" customWidth="1"/>
    <col min="2834" max="2834" width="14.85546875" customWidth="1"/>
    <col min="2835" max="2835" width="13.85546875" bestFit="1" customWidth="1"/>
    <col min="2836" max="2836" width="14" bestFit="1" customWidth="1"/>
    <col min="3074" max="3074" width="11.140625" bestFit="1" customWidth="1"/>
    <col min="3075" max="3075" width="66.7109375" bestFit="1" customWidth="1"/>
    <col min="3076" max="3076" width="16.7109375" customWidth="1"/>
    <col min="3077" max="3077" width="13" customWidth="1"/>
    <col min="3078" max="3078" width="17.85546875" customWidth="1"/>
    <col min="3079" max="3079" width="17.42578125" customWidth="1"/>
    <col min="3080" max="3080" width="14.85546875" customWidth="1"/>
    <col min="3081" max="3081" width="17" customWidth="1"/>
    <col min="3082" max="3082" width="14.5703125" customWidth="1"/>
    <col min="3083" max="3083" width="15.85546875" customWidth="1"/>
    <col min="3084" max="3084" width="13.28515625" customWidth="1"/>
    <col min="3085" max="3085" width="12.140625" customWidth="1"/>
    <col min="3086" max="3086" width="14.7109375" customWidth="1"/>
    <col min="3087" max="3087" width="12.5703125" customWidth="1"/>
    <col min="3088" max="3088" width="14.7109375" customWidth="1"/>
    <col min="3089" max="3089" width="13.28515625" customWidth="1"/>
    <col min="3090" max="3090" width="14.85546875" customWidth="1"/>
    <col min="3091" max="3091" width="13.85546875" bestFit="1" customWidth="1"/>
    <col min="3092" max="3092" width="14" bestFit="1" customWidth="1"/>
    <col min="3330" max="3330" width="11.140625" bestFit="1" customWidth="1"/>
    <col min="3331" max="3331" width="66.7109375" bestFit="1" customWidth="1"/>
    <col min="3332" max="3332" width="16.7109375" customWidth="1"/>
    <col min="3333" max="3333" width="13" customWidth="1"/>
    <col min="3334" max="3334" width="17.85546875" customWidth="1"/>
    <col min="3335" max="3335" width="17.42578125" customWidth="1"/>
    <col min="3336" max="3336" width="14.85546875" customWidth="1"/>
    <col min="3337" max="3337" width="17" customWidth="1"/>
    <col min="3338" max="3338" width="14.5703125" customWidth="1"/>
    <col min="3339" max="3339" width="15.85546875" customWidth="1"/>
    <col min="3340" max="3340" width="13.28515625" customWidth="1"/>
    <col min="3341" max="3341" width="12.140625" customWidth="1"/>
    <col min="3342" max="3342" width="14.7109375" customWidth="1"/>
    <col min="3343" max="3343" width="12.5703125" customWidth="1"/>
    <col min="3344" max="3344" width="14.7109375" customWidth="1"/>
    <col min="3345" max="3345" width="13.28515625" customWidth="1"/>
    <col min="3346" max="3346" width="14.85546875" customWidth="1"/>
    <col min="3347" max="3347" width="13.85546875" bestFit="1" customWidth="1"/>
    <col min="3348" max="3348" width="14" bestFit="1" customWidth="1"/>
    <col min="3586" max="3586" width="11.140625" bestFit="1" customWidth="1"/>
    <col min="3587" max="3587" width="66.7109375" bestFit="1" customWidth="1"/>
    <col min="3588" max="3588" width="16.7109375" customWidth="1"/>
    <col min="3589" max="3589" width="13" customWidth="1"/>
    <col min="3590" max="3590" width="17.85546875" customWidth="1"/>
    <col min="3591" max="3591" width="17.42578125" customWidth="1"/>
    <col min="3592" max="3592" width="14.85546875" customWidth="1"/>
    <col min="3593" max="3593" width="17" customWidth="1"/>
    <col min="3594" max="3594" width="14.5703125" customWidth="1"/>
    <col min="3595" max="3595" width="15.85546875" customWidth="1"/>
    <col min="3596" max="3596" width="13.28515625" customWidth="1"/>
    <col min="3597" max="3597" width="12.140625" customWidth="1"/>
    <col min="3598" max="3598" width="14.7109375" customWidth="1"/>
    <col min="3599" max="3599" width="12.5703125" customWidth="1"/>
    <col min="3600" max="3600" width="14.7109375" customWidth="1"/>
    <col min="3601" max="3601" width="13.28515625" customWidth="1"/>
    <col min="3602" max="3602" width="14.85546875" customWidth="1"/>
    <col min="3603" max="3603" width="13.85546875" bestFit="1" customWidth="1"/>
    <col min="3604" max="3604" width="14" bestFit="1" customWidth="1"/>
    <col min="3842" max="3842" width="11.140625" bestFit="1" customWidth="1"/>
    <col min="3843" max="3843" width="66.7109375" bestFit="1" customWidth="1"/>
    <col min="3844" max="3844" width="16.7109375" customWidth="1"/>
    <col min="3845" max="3845" width="13" customWidth="1"/>
    <col min="3846" max="3846" width="17.85546875" customWidth="1"/>
    <col min="3847" max="3847" width="17.42578125" customWidth="1"/>
    <col min="3848" max="3848" width="14.85546875" customWidth="1"/>
    <col min="3849" max="3849" width="17" customWidth="1"/>
    <col min="3850" max="3850" width="14.5703125" customWidth="1"/>
    <col min="3851" max="3851" width="15.85546875" customWidth="1"/>
    <col min="3852" max="3852" width="13.28515625" customWidth="1"/>
    <col min="3853" max="3853" width="12.140625" customWidth="1"/>
    <col min="3854" max="3854" width="14.7109375" customWidth="1"/>
    <col min="3855" max="3855" width="12.5703125" customWidth="1"/>
    <col min="3856" max="3856" width="14.7109375" customWidth="1"/>
    <col min="3857" max="3857" width="13.28515625" customWidth="1"/>
    <col min="3858" max="3858" width="14.85546875" customWidth="1"/>
    <col min="3859" max="3859" width="13.85546875" bestFit="1" customWidth="1"/>
    <col min="3860" max="3860" width="14" bestFit="1" customWidth="1"/>
    <col min="4098" max="4098" width="11.140625" bestFit="1" customWidth="1"/>
    <col min="4099" max="4099" width="66.7109375" bestFit="1" customWidth="1"/>
    <col min="4100" max="4100" width="16.7109375" customWidth="1"/>
    <col min="4101" max="4101" width="13" customWidth="1"/>
    <col min="4102" max="4102" width="17.85546875" customWidth="1"/>
    <col min="4103" max="4103" width="17.42578125" customWidth="1"/>
    <col min="4104" max="4104" width="14.85546875" customWidth="1"/>
    <col min="4105" max="4105" width="17" customWidth="1"/>
    <col min="4106" max="4106" width="14.5703125" customWidth="1"/>
    <col min="4107" max="4107" width="15.85546875" customWidth="1"/>
    <col min="4108" max="4108" width="13.28515625" customWidth="1"/>
    <col min="4109" max="4109" width="12.140625" customWidth="1"/>
    <col min="4110" max="4110" width="14.7109375" customWidth="1"/>
    <col min="4111" max="4111" width="12.5703125" customWidth="1"/>
    <col min="4112" max="4112" width="14.7109375" customWidth="1"/>
    <col min="4113" max="4113" width="13.28515625" customWidth="1"/>
    <col min="4114" max="4114" width="14.85546875" customWidth="1"/>
    <col min="4115" max="4115" width="13.85546875" bestFit="1" customWidth="1"/>
    <col min="4116" max="4116" width="14" bestFit="1" customWidth="1"/>
    <col min="4354" max="4354" width="11.140625" bestFit="1" customWidth="1"/>
    <col min="4355" max="4355" width="66.7109375" bestFit="1" customWidth="1"/>
    <col min="4356" max="4356" width="16.7109375" customWidth="1"/>
    <col min="4357" max="4357" width="13" customWidth="1"/>
    <col min="4358" max="4358" width="17.85546875" customWidth="1"/>
    <col min="4359" max="4359" width="17.42578125" customWidth="1"/>
    <col min="4360" max="4360" width="14.85546875" customWidth="1"/>
    <col min="4361" max="4361" width="17" customWidth="1"/>
    <col min="4362" max="4362" width="14.5703125" customWidth="1"/>
    <col min="4363" max="4363" width="15.85546875" customWidth="1"/>
    <col min="4364" max="4364" width="13.28515625" customWidth="1"/>
    <col min="4365" max="4365" width="12.140625" customWidth="1"/>
    <col min="4366" max="4366" width="14.7109375" customWidth="1"/>
    <col min="4367" max="4367" width="12.5703125" customWidth="1"/>
    <col min="4368" max="4368" width="14.7109375" customWidth="1"/>
    <col min="4369" max="4369" width="13.28515625" customWidth="1"/>
    <col min="4370" max="4370" width="14.85546875" customWidth="1"/>
    <col min="4371" max="4371" width="13.85546875" bestFit="1" customWidth="1"/>
    <col min="4372" max="4372" width="14" bestFit="1" customWidth="1"/>
    <col min="4610" max="4610" width="11.140625" bestFit="1" customWidth="1"/>
    <col min="4611" max="4611" width="66.7109375" bestFit="1" customWidth="1"/>
    <col min="4612" max="4612" width="16.7109375" customWidth="1"/>
    <col min="4613" max="4613" width="13" customWidth="1"/>
    <col min="4614" max="4614" width="17.85546875" customWidth="1"/>
    <col min="4615" max="4615" width="17.42578125" customWidth="1"/>
    <col min="4616" max="4616" width="14.85546875" customWidth="1"/>
    <col min="4617" max="4617" width="17" customWidth="1"/>
    <col min="4618" max="4618" width="14.5703125" customWidth="1"/>
    <col min="4619" max="4619" width="15.85546875" customWidth="1"/>
    <col min="4620" max="4620" width="13.28515625" customWidth="1"/>
    <col min="4621" max="4621" width="12.140625" customWidth="1"/>
    <col min="4622" max="4622" width="14.7109375" customWidth="1"/>
    <col min="4623" max="4623" width="12.5703125" customWidth="1"/>
    <col min="4624" max="4624" width="14.7109375" customWidth="1"/>
    <col min="4625" max="4625" width="13.28515625" customWidth="1"/>
    <col min="4626" max="4626" width="14.85546875" customWidth="1"/>
    <col min="4627" max="4627" width="13.85546875" bestFit="1" customWidth="1"/>
    <col min="4628" max="4628" width="14" bestFit="1" customWidth="1"/>
    <col min="4866" max="4866" width="11.140625" bestFit="1" customWidth="1"/>
    <col min="4867" max="4867" width="66.7109375" bestFit="1" customWidth="1"/>
    <col min="4868" max="4868" width="16.7109375" customWidth="1"/>
    <col min="4869" max="4869" width="13" customWidth="1"/>
    <col min="4870" max="4870" width="17.85546875" customWidth="1"/>
    <col min="4871" max="4871" width="17.42578125" customWidth="1"/>
    <col min="4872" max="4872" width="14.85546875" customWidth="1"/>
    <col min="4873" max="4873" width="17" customWidth="1"/>
    <col min="4874" max="4874" width="14.5703125" customWidth="1"/>
    <col min="4875" max="4875" width="15.85546875" customWidth="1"/>
    <col min="4876" max="4876" width="13.28515625" customWidth="1"/>
    <col min="4877" max="4877" width="12.140625" customWidth="1"/>
    <col min="4878" max="4878" width="14.7109375" customWidth="1"/>
    <col min="4879" max="4879" width="12.5703125" customWidth="1"/>
    <col min="4880" max="4880" width="14.7109375" customWidth="1"/>
    <col min="4881" max="4881" width="13.28515625" customWidth="1"/>
    <col min="4882" max="4882" width="14.85546875" customWidth="1"/>
    <col min="4883" max="4883" width="13.85546875" bestFit="1" customWidth="1"/>
    <col min="4884" max="4884" width="14" bestFit="1" customWidth="1"/>
    <col min="5122" max="5122" width="11.140625" bestFit="1" customWidth="1"/>
    <col min="5123" max="5123" width="66.7109375" bestFit="1" customWidth="1"/>
    <col min="5124" max="5124" width="16.7109375" customWidth="1"/>
    <col min="5125" max="5125" width="13" customWidth="1"/>
    <col min="5126" max="5126" width="17.85546875" customWidth="1"/>
    <col min="5127" max="5127" width="17.42578125" customWidth="1"/>
    <col min="5128" max="5128" width="14.85546875" customWidth="1"/>
    <col min="5129" max="5129" width="17" customWidth="1"/>
    <col min="5130" max="5130" width="14.5703125" customWidth="1"/>
    <col min="5131" max="5131" width="15.85546875" customWidth="1"/>
    <col min="5132" max="5132" width="13.28515625" customWidth="1"/>
    <col min="5133" max="5133" width="12.140625" customWidth="1"/>
    <col min="5134" max="5134" width="14.7109375" customWidth="1"/>
    <col min="5135" max="5135" width="12.5703125" customWidth="1"/>
    <col min="5136" max="5136" width="14.7109375" customWidth="1"/>
    <col min="5137" max="5137" width="13.28515625" customWidth="1"/>
    <col min="5138" max="5138" width="14.85546875" customWidth="1"/>
    <col min="5139" max="5139" width="13.85546875" bestFit="1" customWidth="1"/>
    <col min="5140" max="5140" width="14" bestFit="1" customWidth="1"/>
    <col min="5378" max="5378" width="11.140625" bestFit="1" customWidth="1"/>
    <col min="5379" max="5379" width="66.7109375" bestFit="1" customWidth="1"/>
    <col min="5380" max="5380" width="16.7109375" customWidth="1"/>
    <col min="5381" max="5381" width="13" customWidth="1"/>
    <col min="5382" max="5382" width="17.85546875" customWidth="1"/>
    <col min="5383" max="5383" width="17.42578125" customWidth="1"/>
    <col min="5384" max="5384" width="14.85546875" customWidth="1"/>
    <col min="5385" max="5385" width="17" customWidth="1"/>
    <col min="5386" max="5386" width="14.5703125" customWidth="1"/>
    <col min="5387" max="5387" width="15.85546875" customWidth="1"/>
    <col min="5388" max="5388" width="13.28515625" customWidth="1"/>
    <col min="5389" max="5389" width="12.140625" customWidth="1"/>
    <col min="5390" max="5390" width="14.7109375" customWidth="1"/>
    <col min="5391" max="5391" width="12.5703125" customWidth="1"/>
    <col min="5392" max="5392" width="14.7109375" customWidth="1"/>
    <col min="5393" max="5393" width="13.28515625" customWidth="1"/>
    <col min="5394" max="5394" width="14.85546875" customWidth="1"/>
    <col min="5395" max="5395" width="13.85546875" bestFit="1" customWidth="1"/>
    <col min="5396" max="5396" width="14" bestFit="1" customWidth="1"/>
    <col min="5634" max="5634" width="11.140625" bestFit="1" customWidth="1"/>
    <col min="5635" max="5635" width="66.7109375" bestFit="1" customWidth="1"/>
    <col min="5636" max="5636" width="16.7109375" customWidth="1"/>
    <col min="5637" max="5637" width="13" customWidth="1"/>
    <col min="5638" max="5638" width="17.85546875" customWidth="1"/>
    <col min="5639" max="5639" width="17.42578125" customWidth="1"/>
    <col min="5640" max="5640" width="14.85546875" customWidth="1"/>
    <col min="5641" max="5641" width="17" customWidth="1"/>
    <col min="5642" max="5642" width="14.5703125" customWidth="1"/>
    <col min="5643" max="5643" width="15.85546875" customWidth="1"/>
    <col min="5644" max="5644" width="13.28515625" customWidth="1"/>
    <col min="5645" max="5645" width="12.140625" customWidth="1"/>
    <col min="5646" max="5646" width="14.7109375" customWidth="1"/>
    <col min="5647" max="5647" width="12.5703125" customWidth="1"/>
    <col min="5648" max="5648" width="14.7109375" customWidth="1"/>
    <col min="5649" max="5649" width="13.28515625" customWidth="1"/>
    <col min="5650" max="5650" width="14.85546875" customWidth="1"/>
    <col min="5651" max="5651" width="13.85546875" bestFit="1" customWidth="1"/>
    <col min="5652" max="5652" width="14" bestFit="1" customWidth="1"/>
    <col min="5890" max="5890" width="11.140625" bestFit="1" customWidth="1"/>
    <col min="5891" max="5891" width="66.7109375" bestFit="1" customWidth="1"/>
    <col min="5892" max="5892" width="16.7109375" customWidth="1"/>
    <col min="5893" max="5893" width="13" customWidth="1"/>
    <col min="5894" max="5894" width="17.85546875" customWidth="1"/>
    <col min="5895" max="5895" width="17.42578125" customWidth="1"/>
    <col min="5896" max="5896" width="14.85546875" customWidth="1"/>
    <col min="5897" max="5897" width="17" customWidth="1"/>
    <col min="5898" max="5898" width="14.5703125" customWidth="1"/>
    <col min="5899" max="5899" width="15.85546875" customWidth="1"/>
    <col min="5900" max="5900" width="13.28515625" customWidth="1"/>
    <col min="5901" max="5901" width="12.140625" customWidth="1"/>
    <col min="5902" max="5902" width="14.7109375" customWidth="1"/>
    <col min="5903" max="5903" width="12.5703125" customWidth="1"/>
    <col min="5904" max="5904" width="14.7109375" customWidth="1"/>
    <col min="5905" max="5905" width="13.28515625" customWidth="1"/>
    <col min="5906" max="5906" width="14.85546875" customWidth="1"/>
    <col min="5907" max="5907" width="13.85546875" bestFit="1" customWidth="1"/>
    <col min="5908" max="5908" width="14" bestFit="1" customWidth="1"/>
    <col min="6146" max="6146" width="11.140625" bestFit="1" customWidth="1"/>
    <col min="6147" max="6147" width="66.7109375" bestFit="1" customWidth="1"/>
    <col min="6148" max="6148" width="16.7109375" customWidth="1"/>
    <col min="6149" max="6149" width="13" customWidth="1"/>
    <col min="6150" max="6150" width="17.85546875" customWidth="1"/>
    <col min="6151" max="6151" width="17.42578125" customWidth="1"/>
    <col min="6152" max="6152" width="14.85546875" customWidth="1"/>
    <col min="6153" max="6153" width="17" customWidth="1"/>
    <col min="6154" max="6154" width="14.5703125" customWidth="1"/>
    <col min="6155" max="6155" width="15.85546875" customWidth="1"/>
    <col min="6156" max="6156" width="13.28515625" customWidth="1"/>
    <col min="6157" max="6157" width="12.140625" customWidth="1"/>
    <col min="6158" max="6158" width="14.7109375" customWidth="1"/>
    <col min="6159" max="6159" width="12.5703125" customWidth="1"/>
    <col min="6160" max="6160" width="14.7109375" customWidth="1"/>
    <col min="6161" max="6161" width="13.28515625" customWidth="1"/>
    <col min="6162" max="6162" width="14.85546875" customWidth="1"/>
    <col min="6163" max="6163" width="13.85546875" bestFit="1" customWidth="1"/>
    <col min="6164" max="6164" width="14" bestFit="1" customWidth="1"/>
    <col min="6402" max="6402" width="11.140625" bestFit="1" customWidth="1"/>
    <col min="6403" max="6403" width="66.7109375" bestFit="1" customWidth="1"/>
    <col min="6404" max="6404" width="16.7109375" customWidth="1"/>
    <col min="6405" max="6405" width="13" customWidth="1"/>
    <col min="6406" max="6406" width="17.85546875" customWidth="1"/>
    <col min="6407" max="6407" width="17.42578125" customWidth="1"/>
    <col min="6408" max="6408" width="14.85546875" customWidth="1"/>
    <col min="6409" max="6409" width="17" customWidth="1"/>
    <col min="6410" max="6410" width="14.5703125" customWidth="1"/>
    <col min="6411" max="6411" width="15.85546875" customWidth="1"/>
    <col min="6412" max="6412" width="13.28515625" customWidth="1"/>
    <col min="6413" max="6413" width="12.140625" customWidth="1"/>
    <col min="6414" max="6414" width="14.7109375" customWidth="1"/>
    <col min="6415" max="6415" width="12.5703125" customWidth="1"/>
    <col min="6416" max="6416" width="14.7109375" customWidth="1"/>
    <col min="6417" max="6417" width="13.28515625" customWidth="1"/>
    <col min="6418" max="6418" width="14.85546875" customWidth="1"/>
    <col min="6419" max="6419" width="13.85546875" bestFit="1" customWidth="1"/>
    <col min="6420" max="6420" width="14" bestFit="1" customWidth="1"/>
    <col min="6658" max="6658" width="11.140625" bestFit="1" customWidth="1"/>
    <col min="6659" max="6659" width="66.7109375" bestFit="1" customWidth="1"/>
    <col min="6660" max="6660" width="16.7109375" customWidth="1"/>
    <col min="6661" max="6661" width="13" customWidth="1"/>
    <col min="6662" max="6662" width="17.85546875" customWidth="1"/>
    <col min="6663" max="6663" width="17.42578125" customWidth="1"/>
    <col min="6664" max="6664" width="14.85546875" customWidth="1"/>
    <col min="6665" max="6665" width="17" customWidth="1"/>
    <col min="6666" max="6666" width="14.5703125" customWidth="1"/>
    <col min="6667" max="6667" width="15.85546875" customWidth="1"/>
    <col min="6668" max="6668" width="13.28515625" customWidth="1"/>
    <col min="6669" max="6669" width="12.140625" customWidth="1"/>
    <col min="6670" max="6670" width="14.7109375" customWidth="1"/>
    <col min="6671" max="6671" width="12.5703125" customWidth="1"/>
    <col min="6672" max="6672" width="14.7109375" customWidth="1"/>
    <col min="6673" max="6673" width="13.28515625" customWidth="1"/>
    <col min="6674" max="6674" width="14.85546875" customWidth="1"/>
    <col min="6675" max="6675" width="13.85546875" bestFit="1" customWidth="1"/>
    <col min="6676" max="6676" width="14" bestFit="1" customWidth="1"/>
    <col min="6914" max="6914" width="11.140625" bestFit="1" customWidth="1"/>
    <col min="6915" max="6915" width="66.7109375" bestFit="1" customWidth="1"/>
    <col min="6916" max="6916" width="16.7109375" customWidth="1"/>
    <col min="6917" max="6917" width="13" customWidth="1"/>
    <col min="6918" max="6918" width="17.85546875" customWidth="1"/>
    <col min="6919" max="6919" width="17.42578125" customWidth="1"/>
    <col min="6920" max="6920" width="14.85546875" customWidth="1"/>
    <col min="6921" max="6921" width="17" customWidth="1"/>
    <col min="6922" max="6922" width="14.5703125" customWidth="1"/>
    <col min="6923" max="6923" width="15.85546875" customWidth="1"/>
    <col min="6924" max="6924" width="13.28515625" customWidth="1"/>
    <col min="6925" max="6925" width="12.140625" customWidth="1"/>
    <col min="6926" max="6926" width="14.7109375" customWidth="1"/>
    <col min="6927" max="6927" width="12.5703125" customWidth="1"/>
    <col min="6928" max="6928" width="14.7109375" customWidth="1"/>
    <col min="6929" max="6929" width="13.28515625" customWidth="1"/>
    <col min="6930" max="6930" width="14.85546875" customWidth="1"/>
    <col min="6931" max="6931" width="13.85546875" bestFit="1" customWidth="1"/>
    <col min="6932" max="6932" width="14" bestFit="1" customWidth="1"/>
    <col min="7170" max="7170" width="11.140625" bestFit="1" customWidth="1"/>
    <col min="7171" max="7171" width="66.7109375" bestFit="1" customWidth="1"/>
    <col min="7172" max="7172" width="16.7109375" customWidth="1"/>
    <col min="7173" max="7173" width="13" customWidth="1"/>
    <col min="7174" max="7174" width="17.85546875" customWidth="1"/>
    <col min="7175" max="7175" width="17.42578125" customWidth="1"/>
    <col min="7176" max="7176" width="14.85546875" customWidth="1"/>
    <col min="7177" max="7177" width="17" customWidth="1"/>
    <col min="7178" max="7178" width="14.5703125" customWidth="1"/>
    <col min="7179" max="7179" width="15.85546875" customWidth="1"/>
    <col min="7180" max="7180" width="13.28515625" customWidth="1"/>
    <col min="7181" max="7181" width="12.140625" customWidth="1"/>
    <col min="7182" max="7182" width="14.7109375" customWidth="1"/>
    <col min="7183" max="7183" width="12.5703125" customWidth="1"/>
    <col min="7184" max="7184" width="14.7109375" customWidth="1"/>
    <col min="7185" max="7185" width="13.28515625" customWidth="1"/>
    <col min="7186" max="7186" width="14.85546875" customWidth="1"/>
    <col min="7187" max="7187" width="13.85546875" bestFit="1" customWidth="1"/>
    <col min="7188" max="7188" width="14" bestFit="1" customWidth="1"/>
    <col min="7426" max="7426" width="11.140625" bestFit="1" customWidth="1"/>
    <col min="7427" max="7427" width="66.7109375" bestFit="1" customWidth="1"/>
    <col min="7428" max="7428" width="16.7109375" customWidth="1"/>
    <col min="7429" max="7429" width="13" customWidth="1"/>
    <col min="7430" max="7430" width="17.85546875" customWidth="1"/>
    <col min="7431" max="7431" width="17.42578125" customWidth="1"/>
    <col min="7432" max="7432" width="14.85546875" customWidth="1"/>
    <col min="7433" max="7433" width="17" customWidth="1"/>
    <col min="7434" max="7434" width="14.5703125" customWidth="1"/>
    <col min="7435" max="7435" width="15.85546875" customWidth="1"/>
    <col min="7436" max="7436" width="13.28515625" customWidth="1"/>
    <col min="7437" max="7437" width="12.140625" customWidth="1"/>
    <col min="7438" max="7438" width="14.7109375" customWidth="1"/>
    <col min="7439" max="7439" width="12.5703125" customWidth="1"/>
    <col min="7440" max="7440" width="14.7109375" customWidth="1"/>
    <col min="7441" max="7441" width="13.28515625" customWidth="1"/>
    <col min="7442" max="7442" width="14.85546875" customWidth="1"/>
    <col min="7443" max="7443" width="13.85546875" bestFit="1" customWidth="1"/>
    <col min="7444" max="7444" width="14" bestFit="1" customWidth="1"/>
    <col min="7682" max="7682" width="11.140625" bestFit="1" customWidth="1"/>
    <col min="7683" max="7683" width="66.7109375" bestFit="1" customWidth="1"/>
    <col min="7684" max="7684" width="16.7109375" customWidth="1"/>
    <col min="7685" max="7685" width="13" customWidth="1"/>
    <col min="7686" max="7686" width="17.85546875" customWidth="1"/>
    <col min="7687" max="7687" width="17.42578125" customWidth="1"/>
    <col min="7688" max="7688" width="14.85546875" customWidth="1"/>
    <col min="7689" max="7689" width="17" customWidth="1"/>
    <col min="7690" max="7690" width="14.5703125" customWidth="1"/>
    <col min="7691" max="7691" width="15.85546875" customWidth="1"/>
    <col min="7692" max="7692" width="13.28515625" customWidth="1"/>
    <col min="7693" max="7693" width="12.140625" customWidth="1"/>
    <col min="7694" max="7694" width="14.7109375" customWidth="1"/>
    <col min="7695" max="7695" width="12.5703125" customWidth="1"/>
    <col min="7696" max="7696" width="14.7109375" customWidth="1"/>
    <col min="7697" max="7697" width="13.28515625" customWidth="1"/>
    <col min="7698" max="7698" width="14.85546875" customWidth="1"/>
    <col min="7699" max="7699" width="13.85546875" bestFit="1" customWidth="1"/>
    <col min="7700" max="7700" width="14" bestFit="1" customWidth="1"/>
    <col min="7938" max="7938" width="11.140625" bestFit="1" customWidth="1"/>
    <col min="7939" max="7939" width="66.7109375" bestFit="1" customWidth="1"/>
    <col min="7940" max="7940" width="16.7109375" customWidth="1"/>
    <col min="7941" max="7941" width="13" customWidth="1"/>
    <col min="7942" max="7942" width="17.85546875" customWidth="1"/>
    <col min="7943" max="7943" width="17.42578125" customWidth="1"/>
    <col min="7944" max="7944" width="14.85546875" customWidth="1"/>
    <col min="7945" max="7945" width="17" customWidth="1"/>
    <col min="7946" max="7946" width="14.5703125" customWidth="1"/>
    <col min="7947" max="7947" width="15.85546875" customWidth="1"/>
    <col min="7948" max="7948" width="13.28515625" customWidth="1"/>
    <col min="7949" max="7949" width="12.140625" customWidth="1"/>
    <col min="7950" max="7950" width="14.7109375" customWidth="1"/>
    <col min="7951" max="7951" width="12.5703125" customWidth="1"/>
    <col min="7952" max="7952" width="14.7109375" customWidth="1"/>
    <col min="7953" max="7953" width="13.28515625" customWidth="1"/>
    <col min="7954" max="7954" width="14.85546875" customWidth="1"/>
    <col min="7955" max="7955" width="13.85546875" bestFit="1" customWidth="1"/>
    <col min="7956" max="7956" width="14" bestFit="1" customWidth="1"/>
    <col min="8194" max="8194" width="11.140625" bestFit="1" customWidth="1"/>
    <col min="8195" max="8195" width="66.7109375" bestFit="1" customWidth="1"/>
    <col min="8196" max="8196" width="16.7109375" customWidth="1"/>
    <col min="8197" max="8197" width="13" customWidth="1"/>
    <col min="8198" max="8198" width="17.85546875" customWidth="1"/>
    <col min="8199" max="8199" width="17.42578125" customWidth="1"/>
    <col min="8200" max="8200" width="14.85546875" customWidth="1"/>
    <col min="8201" max="8201" width="17" customWidth="1"/>
    <col min="8202" max="8202" width="14.5703125" customWidth="1"/>
    <col min="8203" max="8203" width="15.85546875" customWidth="1"/>
    <col min="8204" max="8204" width="13.28515625" customWidth="1"/>
    <col min="8205" max="8205" width="12.140625" customWidth="1"/>
    <col min="8206" max="8206" width="14.7109375" customWidth="1"/>
    <col min="8207" max="8207" width="12.5703125" customWidth="1"/>
    <col min="8208" max="8208" width="14.7109375" customWidth="1"/>
    <col min="8209" max="8209" width="13.28515625" customWidth="1"/>
    <col min="8210" max="8210" width="14.85546875" customWidth="1"/>
    <col min="8211" max="8211" width="13.85546875" bestFit="1" customWidth="1"/>
    <col min="8212" max="8212" width="14" bestFit="1" customWidth="1"/>
    <col min="8450" max="8450" width="11.140625" bestFit="1" customWidth="1"/>
    <col min="8451" max="8451" width="66.7109375" bestFit="1" customWidth="1"/>
    <col min="8452" max="8452" width="16.7109375" customWidth="1"/>
    <col min="8453" max="8453" width="13" customWidth="1"/>
    <col min="8454" max="8454" width="17.85546875" customWidth="1"/>
    <col min="8455" max="8455" width="17.42578125" customWidth="1"/>
    <col min="8456" max="8456" width="14.85546875" customWidth="1"/>
    <col min="8457" max="8457" width="17" customWidth="1"/>
    <col min="8458" max="8458" width="14.5703125" customWidth="1"/>
    <col min="8459" max="8459" width="15.85546875" customWidth="1"/>
    <col min="8460" max="8460" width="13.28515625" customWidth="1"/>
    <col min="8461" max="8461" width="12.140625" customWidth="1"/>
    <col min="8462" max="8462" width="14.7109375" customWidth="1"/>
    <col min="8463" max="8463" width="12.5703125" customWidth="1"/>
    <col min="8464" max="8464" width="14.7109375" customWidth="1"/>
    <col min="8465" max="8465" width="13.28515625" customWidth="1"/>
    <col min="8466" max="8466" width="14.85546875" customWidth="1"/>
    <col min="8467" max="8467" width="13.85546875" bestFit="1" customWidth="1"/>
    <col min="8468" max="8468" width="14" bestFit="1" customWidth="1"/>
    <col min="8706" max="8706" width="11.140625" bestFit="1" customWidth="1"/>
    <col min="8707" max="8707" width="66.7109375" bestFit="1" customWidth="1"/>
    <col min="8708" max="8708" width="16.7109375" customWidth="1"/>
    <col min="8709" max="8709" width="13" customWidth="1"/>
    <col min="8710" max="8710" width="17.85546875" customWidth="1"/>
    <col min="8711" max="8711" width="17.42578125" customWidth="1"/>
    <col min="8712" max="8712" width="14.85546875" customWidth="1"/>
    <col min="8713" max="8713" width="17" customWidth="1"/>
    <col min="8714" max="8714" width="14.5703125" customWidth="1"/>
    <col min="8715" max="8715" width="15.85546875" customWidth="1"/>
    <col min="8716" max="8716" width="13.28515625" customWidth="1"/>
    <col min="8717" max="8717" width="12.140625" customWidth="1"/>
    <col min="8718" max="8718" width="14.7109375" customWidth="1"/>
    <col min="8719" max="8719" width="12.5703125" customWidth="1"/>
    <col min="8720" max="8720" width="14.7109375" customWidth="1"/>
    <col min="8721" max="8721" width="13.28515625" customWidth="1"/>
    <col min="8722" max="8722" width="14.85546875" customWidth="1"/>
    <col min="8723" max="8723" width="13.85546875" bestFit="1" customWidth="1"/>
    <col min="8724" max="8724" width="14" bestFit="1" customWidth="1"/>
    <col min="8962" max="8962" width="11.140625" bestFit="1" customWidth="1"/>
    <col min="8963" max="8963" width="66.7109375" bestFit="1" customWidth="1"/>
    <col min="8964" max="8964" width="16.7109375" customWidth="1"/>
    <col min="8965" max="8965" width="13" customWidth="1"/>
    <col min="8966" max="8966" width="17.85546875" customWidth="1"/>
    <col min="8967" max="8967" width="17.42578125" customWidth="1"/>
    <col min="8968" max="8968" width="14.85546875" customWidth="1"/>
    <col min="8969" max="8969" width="17" customWidth="1"/>
    <col min="8970" max="8970" width="14.5703125" customWidth="1"/>
    <col min="8971" max="8971" width="15.85546875" customWidth="1"/>
    <col min="8972" max="8972" width="13.28515625" customWidth="1"/>
    <col min="8973" max="8973" width="12.140625" customWidth="1"/>
    <col min="8974" max="8974" width="14.7109375" customWidth="1"/>
    <col min="8975" max="8975" width="12.5703125" customWidth="1"/>
    <col min="8976" max="8976" width="14.7109375" customWidth="1"/>
    <col min="8977" max="8977" width="13.28515625" customWidth="1"/>
    <col min="8978" max="8978" width="14.85546875" customWidth="1"/>
    <col min="8979" max="8979" width="13.85546875" bestFit="1" customWidth="1"/>
    <col min="8980" max="8980" width="14" bestFit="1" customWidth="1"/>
    <col min="9218" max="9218" width="11.140625" bestFit="1" customWidth="1"/>
    <col min="9219" max="9219" width="66.7109375" bestFit="1" customWidth="1"/>
    <col min="9220" max="9220" width="16.7109375" customWidth="1"/>
    <col min="9221" max="9221" width="13" customWidth="1"/>
    <col min="9222" max="9222" width="17.85546875" customWidth="1"/>
    <col min="9223" max="9223" width="17.42578125" customWidth="1"/>
    <col min="9224" max="9224" width="14.85546875" customWidth="1"/>
    <col min="9225" max="9225" width="17" customWidth="1"/>
    <col min="9226" max="9226" width="14.5703125" customWidth="1"/>
    <col min="9227" max="9227" width="15.85546875" customWidth="1"/>
    <col min="9228" max="9228" width="13.28515625" customWidth="1"/>
    <col min="9229" max="9229" width="12.140625" customWidth="1"/>
    <col min="9230" max="9230" width="14.7109375" customWidth="1"/>
    <col min="9231" max="9231" width="12.5703125" customWidth="1"/>
    <col min="9232" max="9232" width="14.7109375" customWidth="1"/>
    <col min="9233" max="9233" width="13.28515625" customWidth="1"/>
    <col min="9234" max="9234" width="14.85546875" customWidth="1"/>
    <col min="9235" max="9235" width="13.85546875" bestFit="1" customWidth="1"/>
    <col min="9236" max="9236" width="14" bestFit="1" customWidth="1"/>
    <col min="9474" max="9474" width="11.140625" bestFit="1" customWidth="1"/>
    <col min="9475" max="9475" width="66.7109375" bestFit="1" customWidth="1"/>
    <col min="9476" max="9476" width="16.7109375" customWidth="1"/>
    <col min="9477" max="9477" width="13" customWidth="1"/>
    <col min="9478" max="9478" width="17.85546875" customWidth="1"/>
    <col min="9479" max="9479" width="17.42578125" customWidth="1"/>
    <col min="9480" max="9480" width="14.85546875" customWidth="1"/>
    <col min="9481" max="9481" width="17" customWidth="1"/>
    <col min="9482" max="9482" width="14.5703125" customWidth="1"/>
    <col min="9483" max="9483" width="15.85546875" customWidth="1"/>
    <col min="9484" max="9484" width="13.28515625" customWidth="1"/>
    <col min="9485" max="9485" width="12.140625" customWidth="1"/>
    <col min="9486" max="9486" width="14.7109375" customWidth="1"/>
    <col min="9487" max="9487" width="12.5703125" customWidth="1"/>
    <col min="9488" max="9488" width="14.7109375" customWidth="1"/>
    <col min="9489" max="9489" width="13.28515625" customWidth="1"/>
    <col min="9490" max="9490" width="14.85546875" customWidth="1"/>
    <col min="9491" max="9491" width="13.85546875" bestFit="1" customWidth="1"/>
    <col min="9492" max="9492" width="14" bestFit="1" customWidth="1"/>
    <col min="9730" max="9730" width="11.140625" bestFit="1" customWidth="1"/>
    <col min="9731" max="9731" width="66.7109375" bestFit="1" customWidth="1"/>
    <col min="9732" max="9732" width="16.7109375" customWidth="1"/>
    <col min="9733" max="9733" width="13" customWidth="1"/>
    <col min="9734" max="9734" width="17.85546875" customWidth="1"/>
    <col min="9735" max="9735" width="17.42578125" customWidth="1"/>
    <col min="9736" max="9736" width="14.85546875" customWidth="1"/>
    <col min="9737" max="9737" width="17" customWidth="1"/>
    <col min="9738" max="9738" width="14.5703125" customWidth="1"/>
    <col min="9739" max="9739" width="15.85546875" customWidth="1"/>
    <col min="9740" max="9740" width="13.28515625" customWidth="1"/>
    <col min="9741" max="9741" width="12.140625" customWidth="1"/>
    <col min="9742" max="9742" width="14.7109375" customWidth="1"/>
    <col min="9743" max="9743" width="12.5703125" customWidth="1"/>
    <col min="9744" max="9744" width="14.7109375" customWidth="1"/>
    <col min="9745" max="9745" width="13.28515625" customWidth="1"/>
    <col min="9746" max="9746" width="14.85546875" customWidth="1"/>
    <col min="9747" max="9747" width="13.85546875" bestFit="1" customWidth="1"/>
    <col min="9748" max="9748" width="14" bestFit="1" customWidth="1"/>
    <col min="9986" max="9986" width="11.140625" bestFit="1" customWidth="1"/>
    <col min="9987" max="9987" width="66.7109375" bestFit="1" customWidth="1"/>
    <col min="9988" max="9988" width="16.7109375" customWidth="1"/>
    <col min="9989" max="9989" width="13" customWidth="1"/>
    <col min="9990" max="9990" width="17.85546875" customWidth="1"/>
    <col min="9991" max="9991" width="17.42578125" customWidth="1"/>
    <col min="9992" max="9992" width="14.85546875" customWidth="1"/>
    <col min="9993" max="9993" width="17" customWidth="1"/>
    <col min="9994" max="9994" width="14.5703125" customWidth="1"/>
    <col min="9995" max="9995" width="15.85546875" customWidth="1"/>
    <col min="9996" max="9996" width="13.28515625" customWidth="1"/>
    <col min="9997" max="9997" width="12.140625" customWidth="1"/>
    <col min="9998" max="9998" width="14.7109375" customWidth="1"/>
    <col min="9999" max="9999" width="12.5703125" customWidth="1"/>
    <col min="10000" max="10000" width="14.7109375" customWidth="1"/>
    <col min="10001" max="10001" width="13.28515625" customWidth="1"/>
    <col min="10002" max="10002" width="14.85546875" customWidth="1"/>
    <col min="10003" max="10003" width="13.85546875" bestFit="1" customWidth="1"/>
    <col min="10004" max="10004" width="14" bestFit="1" customWidth="1"/>
    <col min="10242" max="10242" width="11.140625" bestFit="1" customWidth="1"/>
    <col min="10243" max="10243" width="66.7109375" bestFit="1" customWidth="1"/>
    <col min="10244" max="10244" width="16.7109375" customWidth="1"/>
    <col min="10245" max="10245" width="13" customWidth="1"/>
    <col min="10246" max="10246" width="17.85546875" customWidth="1"/>
    <col min="10247" max="10247" width="17.42578125" customWidth="1"/>
    <col min="10248" max="10248" width="14.85546875" customWidth="1"/>
    <col min="10249" max="10249" width="17" customWidth="1"/>
    <col min="10250" max="10250" width="14.5703125" customWidth="1"/>
    <col min="10251" max="10251" width="15.85546875" customWidth="1"/>
    <col min="10252" max="10252" width="13.28515625" customWidth="1"/>
    <col min="10253" max="10253" width="12.140625" customWidth="1"/>
    <col min="10254" max="10254" width="14.7109375" customWidth="1"/>
    <col min="10255" max="10255" width="12.5703125" customWidth="1"/>
    <col min="10256" max="10256" width="14.7109375" customWidth="1"/>
    <col min="10257" max="10257" width="13.28515625" customWidth="1"/>
    <col min="10258" max="10258" width="14.85546875" customWidth="1"/>
    <col min="10259" max="10259" width="13.85546875" bestFit="1" customWidth="1"/>
    <col min="10260" max="10260" width="14" bestFit="1" customWidth="1"/>
    <col min="10498" max="10498" width="11.140625" bestFit="1" customWidth="1"/>
    <col min="10499" max="10499" width="66.7109375" bestFit="1" customWidth="1"/>
    <col min="10500" max="10500" width="16.7109375" customWidth="1"/>
    <col min="10501" max="10501" width="13" customWidth="1"/>
    <col min="10502" max="10502" width="17.85546875" customWidth="1"/>
    <col min="10503" max="10503" width="17.42578125" customWidth="1"/>
    <col min="10504" max="10504" width="14.85546875" customWidth="1"/>
    <col min="10505" max="10505" width="17" customWidth="1"/>
    <col min="10506" max="10506" width="14.5703125" customWidth="1"/>
    <col min="10507" max="10507" width="15.85546875" customWidth="1"/>
    <col min="10508" max="10508" width="13.28515625" customWidth="1"/>
    <col min="10509" max="10509" width="12.140625" customWidth="1"/>
    <col min="10510" max="10510" width="14.7109375" customWidth="1"/>
    <col min="10511" max="10511" width="12.5703125" customWidth="1"/>
    <col min="10512" max="10512" width="14.7109375" customWidth="1"/>
    <col min="10513" max="10513" width="13.28515625" customWidth="1"/>
    <col min="10514" max="10514" width="14.85546875" customWidth="1"/>
    <col min="10515" max="10515" width="13.85546875" bestFit="1" customWidth="1"/>
    <col min="10516" max="10516" width="14" bestFit="1" customWidth="1"/>
    <col min="10754" max="10754" width="11.140625" bestFit="1" customWidth="1"/>
    <col min="10755" max="10755" width="66.7109375" bestFit="1" customWidth="1"/>
    <col min="10756" max="10756" width="16.7109375" customWidth="1"/>
    <col min="10757" max="10757" width="13" customWidth="1"/>
    <col min="10758" max="10758" width="17.85546875" customWidth="1"/>
    <col min="10759" max="10759" width="17.42578125" customWidth="1"/>
    <col min="10760" max="10760" width="14.85546875" customWidth="1"/>
    <col min="10761" max="10761" width="17" customWidth="1"/>
    <col min="10762" max="10762" width="14.5703125" customWidth="1"/>
    <col min="10763" max="10763" width="15.85546875" customWidth="1"/>
    <col min="10764" max="10764" width="13.28515625" customWidth="1"/>
    <col min="10765" max="10765" width="12.140625" customWidth="1"/>
    <col min="10766" max="10766" width="14.7109375" customWidth="1"/>
    <col min="10767" max="10767" width="12.5703125" customWidth="1"/>
    <col min="10768" max="10768" width="14.7109375" customWidth="1"/>
    <col min="10769" max="10769" width="13.28515625" customWidth="1"/>
    <col min="10770" max="10770" width="14.85546875" customWidth="1"/>
    <col min="10771" max="10771" width="13.85546875" bestFit="1" customWidth="1"/>
    <col min="10772" max="10772" width="14" bestFit="1" customWidth="1"/>
    <col min="11010" max="11010" width="11.140625" bestFit="1" customWidth="1"/>
    <col min="11011" max="11011" width="66.7109375" bestFit="1" customWidth="1"/>
    <col min="11012" max="11012" width="16.7109375" customWidth="1"/>
    <col min="11013" max="11013" width="13" customWidth="1"/>
    <col min="11014" max="11014" width="17.85546875" customWidth="1"/>
    <col min="11015" max="11015" width="17.42578125" customWidth="1"/>
    <col min="11016" max="11016" width="14.85546875" customWidth="1"/>
    <col min="11017" max="11017" width="17" customWidth="1"/>
    <col min="11018" max="11018" width="14.5703125" customWidth="1"/>
    <col min="11019" max="11019" width="15.85546875" customWidth="1"/>
    <col min="11020" max="11020" width="13.28515625" customWidth="1"/>
    <col min="11021" max="11021" width="12.140625" customWidth="1"/>
    <col min="11022" max="11022" width="14.7109375" customWidth="1"/>
    <col min="11023" max="11023" width="12.5703125" customWidth="1"/>
    <col min="11024" max="11024" width="14.7109375" customWidth="1"/>
    <col min="11025" max="11025" width="13.28515625" customWidth="1"/>
    <col min="11026" max="11026" width="14.85546875" customWidth="1"/>
    <col min="11027" max="11027" width="13.85546875" bestFit="1" customWidth="1"/>
    <col min="11028" max="11028" width="14" bestFit="1" customWidth="1"/>
    <col min="11266" max="11266" width="11.140625" bestFit="1" customWidth="1"/>
    <col min="11267" max="11267" width="66.7109375" bestFit="1" customWidth="1"/>
    <col min="11268" max="11268" width="16.7109375" customWidth="1"/>
    <col min="11269" max="11269" width="13" customWidth="1"/>
    <col min="11270" max="11270" width="17.85546875" customWidth="1"/>
    <col min="11271" max="11271" width="17.42578125" customWidth="1"/>
    <col min="11272" max="11272" width="14.85546875" customWidth="1"/>
    <col min="11273" max="11273" width="17" customWidth="1"/>
    <col min="11274" max="11274" width="14.5703125" customWidth="1"/>
    <col min="11275" max="11275" width="15.85546875" customWidth="1"/>
    <col min="11276" max="11276" width="13.28515625" customWidth="1"/>
    <col min="11277" max="11277" width="12.140625" customWidth="1"/>
    <col min="11278" max="11278" width="14.7109375" customWidth="1"/>
    <col min="11279" max="11279" width="12.5703125" customWidth="1"/>
    <col min="11280" max="11280" width="14.7109375" customWidth="1"/>
    <col min="11281" max="11281" width="13.28515625" customWidth="1"/>
    <col min="11282" max="11282" width="14.85546875" customWidth="1"/>
    <col min="11283" max="11283" width="13.85546875" bestFit="1" customWidth="1"/>
    <col min="11284" max="11284" width="14" bestFit="1" customWidth="1"/>
    <col min="11522" max="11522" width="11.140625" bestFit="1" customWidth="1"/>
    <col min="11523" max="11523" width="66.7109375" bestFit="1" customWidth="1"/>
    <col min="11524" max="11524" width="16.7109375" customWidth="1"/>
    <col min="11525" max="11525" width="13" customWidth="1"/>
    <col min="11526" max="11526" width="17.85546875" customWidth="1"/>
    <col min="11527" max="11527" width="17.42578125" customWidth="1"/>
    <col min="11528" max="11528" width="14.85546875" customWidth="1"/>
    <col min="11529" max="11529" width="17" customWidth="1"/>
    <col min="11530" max="11530" width="14.5703125" customWidth="1"/>
    <col min="11531" max="11531" width="15.85546875" customWidth="1"/>
    <col min="11532" max="11532" width="13.28515625" customWidth="1"/>
    <col min="11533" max="11533" width="12.140625" customWidth="1"/>
    <col min="11534" max="11534" width="14.7109375" customWidth="1"/>
    <col min="11535" max="11535" width="12.5703125" customWidth="1"/>
    <col min="11536" max="11536" width="14.7109375" customWidth="1"/>
    <col min="11537" max="11537" width="13.28515625" customWidth="1"/>
    <col min="11538" max="11538" width="14.85546875" customWidth="1"/>
    <col min="11539" max="11539" width="13.85546875" bestFit="1" customWidth="1"/>
    <col min="11540" max="11540" width="14" bestFit="1" customWidth="1"/>
    <col min="11778" max="11778" width="11.140625" bestFit="1" customWidth="1"/>
    <col min="11779" max="11779" width="66.7109375" bestFit="1" customWidth="1"/>
    <col min="11780" max="11780" width="16.7109375" customWidth="1"/>
    <col min="11781" max="11781" width="13" customWidth="1"/>
    <col min="11782" max="11782" width="17.85546875" customWidth="1"/>
    <col min="11783" max="11783" width="17.42578125" customWidth="1"/>
    <col min="11784" max="11784" width="14.85546875" customWidth="1"/>
    <col min="11785" max="11785" width="17" customWidth="1"/>
    <col min="11786" max="11786" width="14.5703125" customWidth="1"/>
    <col min="11787" max="11787" width="15.85546875" customWidth="1"/>
    <col min="11788" max="11788" width="13.28515625" customWidth="1"/>
    <col min="11789" max="11789" width="12.140625" customWidth="1"/>
    <col min="11790" max="11790" width="14.7109375" customWidth="1"/>
    <col min="11791" max="11791" width="12.5703125" customWidth="1"/>
    <col min="11792" max="11792" width="14.7109375" customWidth="1"/>
    <col min="11793" max="11793" width="13.28515625" customWidth="1"/>
    <col min="11794" max="11794" width="14.85546875" customWidth="1"/>
    <col min="11795" max="11795" width="13.85546875" bestFit="1" customWidth="1"/>
    <col min="11796" max="11796" width="14" bestFit="1" customWidth="1"/>
    <col min="12034" max="12034" width="11.140625" bestFit="1" customWidth="1"/>
    <col min="12035" max="12035" width="66.7109375" bestFit="1" customWidth="1"/>
    <col min="12036" max="12036" width="16.7109375" customWidth="1"/>
    <col min="12037" max="12037" width="13" customWidth="1"/>
    <col min="12038" max="12038" width="17.85546875" customWidth="1"/>
    <col min="12039" max="12039" width="17.42578125" customWidth="1"/>
    <col min="12040" max="12040" width="14.85546875" customWidth="1"/>
    <col min="12041" max="12041" width="17" customWidth="1"/>
    <col min="12042" max="12042" width="14.5703125" customWidth="1"/>
    <col min="12043" max="12043" width="15.85546875" customWidth="1"/>
    <col min="12044" max="12044" width="13.28515625" customWidth="1"/>
    <col min="12045" max="12045" width="12.140625" customWidth="1"/>
    <col min="12046" max="12046" width="14.7109375" customWidth="1"/>
    <col min="12047" max="12047" width="12.5703125" customWidth="1"/>
    <col min="12048" max="12048" width="14.7109375" customWidth="1"/>
    <col min="12049" max="12049" width="13.28515625" customWidth="1"/>
    <col min="12050" max="12050" width="14.85546875" customWidth="1"/>
    <col min="12051" max="12051" width="13.85546875" bestFit="1" customWidth="1"/>
    <col min="12052" max="12052" width="14" bestFit="1" customWidth="1"/>
    <col min="12290" max="12290" width="11.140625" bestFit="1" customWidth="1"/>
    <col min="12291" max="12291" width="66.7109375" bestFit="1" customWidth="1"/>
    <col min="12292" max="12292" width="16.7109375" customWidth="1"/>
    <col min="12293" max="12293" width="13" customWidth="1"/>
    <col min="12294" max="12294" width="17.85546875" customWidth="1"/>
    <col min="12295" max="12295" width="17.42578125" customWidth="1"/>
    <col min="12296" max="12296" width="14.85546875" customWidth="1"/>
    <col min="12297" max="12297" width="17" customWidth="1"/>
    <col min="12298" max="12298" width="14.5703125" customWidth="1"/>
    <col min="12299" max="12299" width="15.85546875" customWidth="1"/>
    <col min="12300" max="12300" width="13.28515625" customWidth="1"/>
    <col min="12301" max="12301" width="12.140625" customWidth="1"/>
    <col min="12302" max="12302" width="14.7109375" customWidth="1"/>
    <col min="12303" max="12303" width="12.5703125" customWidth="1"/>
    <col min="12304" max="12304" width="14.7109375" customWidth="1"/>
    <col min="12305" max="12305" width="13.28515625" customWidth="1"/>
    <col min="12306" max="12306" width="14.85546875" customWidth="1"/>
    <col min="12307" max="12307" width="13.85546875" bestFit="1" customWidth="1"/>
    <col min="12308" max="12308" width="14" bestFit="1" customWidth="1"/>
    <col min="12546" max="12546" width="11.140625" bestFit="1" customWidth="1"/>
    <col min="12547" max="12547" width="66.7109375" bestFit="1" customWidth="1"/>
    <col min="12548" max="12548" width="16.7109375" customWidth="1"/>
    <col min="12549" max="12549" width="13" customWidth="1"/>
    <col min="12550" max="12550" width="17.85546875" customWidth="1"/>
    <col min="12551" max="12551" width="17.42578125" customWidth="1"/>
    <col min="12552" max="12552" width="14.85546875" customWidth="1"/>
    <col min="12553" max="12553" width="17" customWidth="1"/>
    <col min="12554" max="12554" width="14.5703125" customWidth="1"/>
    <col min="12555" max="12555" width="15.85546875" customWidth="1"/>
    <col min="12556" max="12556" width="13.28515625" customWidth="1"/>
    <col min="12557" max="12557" width="12.140625" customWidth="1"/>
    <col min="12558" max="12558" width="14.7109375" customWidth="1"/>
    <col min="12559" max="12559" width="12.5703125" customWidth="1"/>
    <col min="12560" max="12560" width="14.7109375" customWidth="1"/>
    <col min="12561" max="12561" width="13.28515625" customWidth="1"/>
    <col min="12562" max="12562" width="14.85546875" customWidth="1"/>
    <col min="12563" max="12563" width="13.85546875" bestFit="1" customWidth="1"/>
    <col min="12564" max="12564" width="14" bestFit="1" customWidth="1"/>
    <col min="12802" max="12802" width="11.140625" bestFit="1" customWidth="1"/>
    <col min="12803" max="12803" width="66.7109375" bestFit="1" customWidth="1"/>
    <col min="12804" max="12804" width="16.7109375" customWidth="1"/>
    <col min="12805" max="12805" width="13" customWidth="1"/>
    <col min="12806" max="12806" width="17.85546875" customWidth="1"/>
    <col min="12807" max="12807" width="17.42578125" customWidth="1"/>
    <col min="12808" max="12808" width="14.85546875" customWidth="1"/>
    <col min="12809" max="12809" width="17" customWidth="1"/>
    <col min="12810" max="12810" width="14.5703125" customWidth="1"/>
    <col min="12811" max="12811" width="15.85546875" customWidth="1"/>
    <col min="12812" max="12812" width="13.28515625" customWidth="1"/>
    <col min="12813" max="12813" width="12.140625" customWidth="1"/>
    <col min="12814" max="12814" width="14.7109375" customWidth="1"/>
    <col min="12815" max="12815" width="12.5703125" customWidth="1"/>
    <col min="12816" max="12816" width="14.7109375" customWidth="1"/>
    <col min="12817" max="12817" width="13.28515625" customWidth="1"/>
    <col min="12818" max="12818" width="14.85546875" customWidth="1"/>
    <col min="12819" max="12819" width="13.85546875" bestFit="1" customWidth="1"/>
    <col min="12820" max="12820" width="14" bestFit="1" customWidth="1"/>
    <col min="13058" max="13058" width="11.140625" bestFit="1" customWidth="1"/>
    <col min="13059" max="13059" width="66.7109375" bestFit="1" customWidth="1"/>
    <col min="13060" max="13060" width="16.7109375" customWidth="1"/>
    <col min="13061" max="13061" width="13" customWidth="1"/>
    <col min="13062" max="13062" width="17.85546875" customWidth="1"/>
    <col min="13063" max="13063" width="17.42578125" customWidth="1"/>
    <col min="13064" max="13064" width="14.85546875" customWidth="1"/>
    <col min="13065" max="13065" width="17" customWidth="1"/>
    <col min="13066" max="13066" width="14.5703125" customWidth="1"/>
    <col min="13067" max="13067" width="15.85546875" customWidth="1"/>
    <col min="13068" max="13068" width="13.28515625" customWidth="1"/>
    <col min="13069" max="13069" width="12.140625" customWidth="1"/>
    <col min="13070" max="13070" width="14.7109375" customWidth="1"/>
    <col min="13071" max="13071" width="12.5703125" customWidth="1"/>
    <col min="13072" max="13072" width="14.7109375" customWidth="1"/>
    <col min="13073" max="13073" width="13.28515625" customWidth="1"/>
    <col min="13074" max="13074" width="14.85546875" customWidth="1"/>
    <col min="13075" max="13075" width="13.85546875" bestFit="1" customWidth="1"/>
    <col min="13076" max="13076" width="14" bestFit="1" customWidth="1"/>
    <col min="13314" max="13314" width="11.140625" bestFit="1" customWidth="1"/>
    <col min="13315" max="13315" width="66.7109375" bestFit="1" customWidth="1"/>
    <col min="13316" max="13316" width="16.7109375" customWidth="1"/>
    <col min="13317" max="13317" width="13" customWidth="1"/>
    <col min="13318" max="13318" width="17.85546875" customWidth="1"/>
    <col min="13319" max="13319" width="17.42578125" customWidth="1"/>
    <col min="13320" max="13320" width="14.85546875" customWidth="1"/>
    <col min="13321" max="13321" width="17" customWidth="1"/>
    <col min="13322" max="13322" width="14.5703125" customWidth="1"/>
    <col min="13323" max="13323" width="15.85546875" customWidth="1"/>
    <col min="13324" max="13324" width="13.28515625" customWidth="1"/>
    <col min="13325" max="13325" width="12.140625" customWidth="1"/>
    <col min="13326" max="13326" width="14.7109375" customWidth="1"/>
    <col min="13327" max="13327" width="12.5703125" customWidth="1"/>
    <col min="13328" max="13328" width="14.7109375" customWidth="1"/>
    <col min="13329" max="13329" width="13.28515625" customWidth="1"/>
    <col min="13330" max="13330" width="14.85546875" customWidth="1"/>
    <col min="13331" max="13331" width="13.85546875" bestFit="1" customWidth="1"/>
    <col min="13332" max="13332" width="14" bestFit="1" customWidth="1"/>
    <col min="13570" max="13570" width="11.140625" bestFit="1" customWidth="1"/>
    <col min="13571" max="13571" width="66.7109375" bestFit="1" customWidth="1"/>
    <col min="13572" max="13572" width="16.7109375" customWidth="1"/>
    <col min="13573" max="13573" width="13" customWidth="1"/>
    <col min="13574" max="13574" width="17.85546875" customWidth="1"/>
    <col min="13575" max="13575" width="17.42578125" customWidth="1"/>
    <col min="13576" max="13576" width="14.85546875" customWidth="1"/>
    <col min="13577" max="13577" width="17" customWidth="1"/>
    <col min="13578" max="13578" width="14.5703125" customWidth="1"/>
    <col min="13579" max="13579" width="15.85546875" customWidth="1"/>
    <col min="13580" max="13580" width="13.28515625" customWidth="1"/>
    <col min="13581" max="13581" width="12.140625" customWidth="1"/>
    <col min="13582" max="13582" width="14.7109375" customWidth="1"/>
    <col min="13583" max="13583" width="12.5703125" customWidth="1"/>
    <col min="13584" max="13584" width="14.7109375" customWidth="1"/>
    <col min="13585" max="13585" width="13.28515625" customWidth="1"/>
    <col min="13586" max="13586" width="14.85546875" customWidth="1"/>
    <col min="13587" max="13587" width="13.85546875" bestFit="1" customWidth="1"/>
    <col min="13588" max="13588" width="14" bestFit="1" customWidth="1"/>
    <col min="13826" max="13826" width="11.140625" bestFit="1" customWidth="1"/>
    <col min="13827" max="13827" width="66.7109375" bestFit="1" customWidth="1"/>
    <col min="13828" max="13828" width="16.7109375" customWidth="1"/>
    <col min="13829" max="13829" width="13" customWidth="1"/>
    <col min="13830" max="13830" width="17.85546875" customWidth="1"/>
    <col min="13831" max="13831" width="17.42578125" customWidth="1"/>
    <col min="13832" max="13832" width="14.85546875" customWidth="1"/>
    <col min="13833" max="13833" width="17" customWidth="1"/>
    <col min="13834" max="13834" width="14.5703125" customWidth="1"/>
    <col min="13835" max="13835" width="15.85546875" customWidth="1"/>
    <col min="13836" max="13836" width="13.28515625" customWidth="1"/>
    <col min="13837" max="13837" width="12.140625" customWidth="1"/>
    <col min="13838" max="13838" width="14.7109375" customWidth="1"/>
    <col min="13839" max="13839" width="12.5703125" customWidth="1"/>
    <col min="13840" max="13840" width="14.7109375" customWidth="1"/>
    <col min="13841" max="13841" width="13.28515625" customWidth="1"/>
    <col min="13842" max="13842" width="14.85546875" customWidth="1"/>
    <col min="13843" max="13843" width="13.85546875" bestFit="1" customWidth="1"/>
    <col min="13844" max="13844" width="14" bestFit="1" customWidth="1"/>
    <col min="14082" max="14082" width="11.140625" bestFit="1" customWidth="1"/>
    <col min="14083" max="14083" width="66.7109375" bestFit="1" customWidth="1"/>
    <col min="14084" max="14084" width="16.7109375" customWidth="1"/>
    <col min="14085" max="14085" width="13" customWidth="1"/>
    <col min="14086" max="14086" width="17.85546875" customWidth="1"/>
    <col min="14087" max="14087" width="17.42578125" customWidth="1"/>
    <col min="14088" max="14088" width="14.85546875" customWidth="1"/>
    <col min="14089" max="14089" width="17" customWidth="1"/>
    <col min="14090" max="14090" width="14.5703125" customWidth="1"/>
    <col min="14091" max="14091" width="15.85546875" customWidth="1"/>
    <col min="14092" max="14092" width="13.28515625" customWidth="1"/>
    <col min="14093" max="14093" width="12.140625" customWidth="1"/>
    <col min="14094" max="14094" width="14.7109375" customWidth="1"/>
    <col min="14095" max="14095" width="12.5703125" customWidth="1"/>
    <col min="14096" max="14096" width="14.7109375" customWidth="1"/>
    <col min="14097" max="14097" width="13.28515625" customWidth="1"/>
    <col min="14098" max="14098" width="14.85546875" customWidth="1"/>
    <col min="14099" max="14099" width="13.85546875" bestFit="1" customWidth="1"/>
    <col min="14100" max="14100" width="14" bestFit="1" customWidth="1"/>
    <col min="14338" max="14338" width="11.140625" bestFit="1" customWidth="1"/>
    <col min="14339" max="14339" width="66.7109375" bestFit="1" customWidth="1"/>
    <col min="14340" max="14340" width="16.7109375" customWidth="1"/>
    <col min="14341" max="14341" width="13" customWidth="1"/>
    <col min="14342" max="14342" width="17.85546875" customWidth="1"/>
    <col min="14343" max="14343" width="17.42578125" customWidth="1"/>
    <col min="14344" max="14344" width="14.85546875" customWidth="1"/>
    <col min="14345" max="14345" width="17" customWidth="1"/>
    <col min="14346" max="14346" width="14.5703125" customWidth="1"/>
    <col min="14347" max="14347" width="15.85546875" customWidth="1"/>
    <col min="14348" max="14348" width="13.28515625" customWidth="1"/>
    <col min="14349" max="14349" width="12.140625" customWidth="1"/>
    <col min="14350" max="14350" width="14.7109375" customWidth="1"/>
    <col min="14351" max="14351" width="12.5703125" customWidth="1"/>
    <col min="14352" max="14352" width="14.7109375" customWidth="1"/>
    <col min="14353" max="14353" width="13.28515625" customWidth="1"/>
    <col min="14354" max="14354" width="14.85546875" customWidth="1"/>
    <col min="14355" max="14355" width="13.85546875" bestFit="1" customWidth="1"/>
    <col min="14356" max="14356" width="14" bestFit="1" customWidth="1"/>
    <col min="14594" max="14594" width="11.140625" bestFit="1" customWidth="1"/>
    <col min="14595" max="14595" width="66.7109375" bestFit="1" customWidth="1"/>
    <col min="14596" max="14596" width="16.7109375" customWidth="1"/>
    <col min="14597" max="14597" width="13" customWidth="1"/>
    <col min="14598" max="14598" width="17.85546875" customWidth="1"/>
    <col min="14599" max="14599" width="17.42578125" customWidth="1"/>
    <col min="14600" max="14600" width="14.85546875" customWidth="1"/>
    <col min="14601" max="14601" width="17" customWidth="1"/>
    <col min="14602" max="14602" width="14.5703125" customWidth="1"/>
    <col min="14603" max="14603" width="15.85546875" customWidth="1"/>
    <col min="14604" max="14604" width="13.28515625" customWidth="1"/>
    <col min="14605" max="14605" width="12.140625" customWidth="1"/>
    <col min="14606" max="14606" width="14.7109375" customWidth="1"/>
    <col min="14607" max="14607" width="12.5703125" customWidth="1"/>
    <col min="14608" max="14608" width="14.7109375" customWidth="1"/>
    <col min="14609" max="14609" width="13.28515625" customWidth="1"/>
    <col min="14610" max="14610" width="14.85546875" customWidth="1"/>
    <col min="14611" max="14611" width="13.85546875" bestFit="1" customWidth="1"/>
    <col min="14612" max="14612" width="14" bestFit="1" customWidth="1"/>
    <col min="14850" max="14850" width="11.140625" bestFit="1" customWidth="1"/>
    <col min="14851" max="14851" width="66.7109375" bestFit="1" customWidth="1"/>
    <col min="14852" max="14852" width="16.7109375" customWidth="1"/>
    <col min="14853" max="14853" width="13" customWidth="1"/>
    <col min="14854" max="14854" width="17.85546875" customWidth="1"/>
    <col min="14855" max="14855" width="17.42578125" customWidth="1"/>
    <col min="14856" max="14856" width="14.85546875" customWidth="1"/>
    <col min="14857" max="14857" width="17" customWidth="1"/>
    <col min="14858" max="14858" width="14.5703125" customWidth="1"/>
    <col min="14859" max="14859" width="15.85546875" customWidth="1"/>
    <col min="14860" max="14860" width="13.28515625" customWidth="1"/>
    <col min="14861" max="14861" width="12.140625" customWidth="1"/>
    <col min="14862" max="14862" width="14.7109375" customWidth="1"/>
    <col min="14863" max="14863" width="12.5703125" customWidth="1"/>
    <col min="14864" max="14864" width="14.7109375" customWidth="1"/>
    <col min="14865" max="14865" width="13.28515625" customWidth="1"/>
    <col min="14866" max="14866" width="14.85546875" customWidth="1"/>
    <col min="14867" max="14867" width="13.85546875" bestFit="1" customWidth="1"/>
    <col min="14868" max="14868" width="14" bestFit="1" customWidth="1"/>
    <col min="15106" max="15106" width="11.140625" bestFit="1" customWidth="1"/>
    <col min="15107" max="15107" width="66.7109375" bestFit="1" customWidth="1"/>
    <col min="15108" max="15108" width="16.7109375" customWidth="1"/>
    <col min="15109" max="15109" width="13" customWidth="1"/>
    <col min="15110" max="15110" width="17.85546875" customWidth="1"/>
    <col min="15111" max="15111" width="17.42578125" customWidth="1"/>
    <col min="15112" max="15112" width="14.85546875" customWidth="1"/>
    <col min="15113" max="15113" width="17" customWidth="1"/>
    <col min="15114" max="15114" width="14.5703125" customWidth="1"/>
    <col min="15115" max="15115" width="15.85546875" customWidth="1"/>
    <col min="15116" max="15116" width="13.28515625" customWidth="1"/>
    <col min="15117" max="15117" width="12.140625" customWidth="1"/>
    <col min="15118" max="15118" width="14.7109375" customWidth="1"/>
    <col min="15119" max="15119" width="12.5703125" customWidth="1"/>
    <col min="15120" max="15120" width="14.7109375" customWidth="1"/>
    <col min="15121" max="15121" width="13.28515625" customWidth="1"/>
    <col min="15122" max="15122" width="14.85546875" customWidth="1"/>
    <col min="15123" max="15123" width="13.85546875" bestFit="1" customWidth="1"/>
    <col min="15124" max="15124" width="14" bestFit="1" customWidth="1"/>
    <col min="15362" max="15362" width="11.140625" bestFit="1" customWidth="1"/>
    <col min="15363" max="15363" width="66.7109375" bestFit="1" customWidth="1"/>
    <col min="15364" max="15364" width="16.7109375" customWidth="1"/>
    <col min="15365" max="15365" width="13" customWidth="1"/>
    <col min="15366" max="15366" width="17.85546875" customWidth="1"/>
    <col min="15367" max="15367" width="17.42578125" customWidth="1"/>
    <col min="15368" max="15368" width="14.85546875" customWidth="1"/>
    <col min="15369" max="15369" width="17" customWidth="1"/>
    <col min="15370" max="15370" width="14.5703125" customWidth="1"/>
    <col min="15371" max="15371" width="15.85546875" customWidth="1"/>
    <col min="15372" max="15372" width="13.28515625" customWidth="1"/>
    <col min="15373" max="15373" width="12.140625" customWidth="1"/>
    <col min="15374" max="15374" width="14.7109375" customWidth="1"/>
    <col min="15375" max="15375" width="12.5703125" customWidth="1"/>
    <col min="15376" max="15376" width="14.7109375" customWidth="1"/>
    <col min="15377" max="15377" width="13.28515625" customWidth="1"/>
    <col min="15378" max="15378" width="14.85546875" customWidth="1"/>
    <col min="15379" max="15379" width="13.85546875" bestFit="1" customWidth="1"/>
    <col min="15380" max="15380" width="14" bestFit="1" customWidth="1"/>
    <col min="15618" max="15618" width="11.140625" bestFit="1" customWidth="1"/>
    <col min="15619" max="15619" width="66.7109375" bestFit="1" customWidth="1"/>
    <col min="15620" max="15620" width="16.7109375" customWidth="1"/>
    <col min="15621" max="15621" width="13" customWidth="1"/>
    <col min="15622" max="15622" width="17.85546875" customWidth="1"/>
    <col min="15623" max="15623" width="17.42578125" customWidth="1"/>
    <col min="15624" max="15624" width="14.85546875" customWidth="1"/>
    <col min="15625" max="15625" width="17" customWidth="1"/>
    <col min="15626" max="15626" width="14.5703125" customWidth="1"/>
    <col min="15627" max="15627" width="15.85546875" customWidth="1"/>
    <col min="15628" max="15628" width="13.28515625" customWidth="1"/>
    <col min="15629" max="15629" width="12.140625" customWidth="1"/>
    <col min="15630" max="15630" width="14.7109375" customWidth="1"/>
    <col min="15631" max="15631" width="12.5703125" customWidth="1"/>
    <col min="15632" max="15632" width="14.7109375" customWidth="1"/>
    <col min="15633" max="15633" width="13.28515625" customWidth="1"/>
    <col min="15634" max="15634" width="14.85546875" customWidth="1"/>
    <col min="15635" max="15635" width="13.85546875" bestFit="1" customWidth="1"/>
    <col min="15636" max="15636" width="14" bestFit="1" customWidth="1"/>
    <col min="15874" max="15874" width="11.140625" bestFit="1" customWidth="1"/>
    <col min="15875" max="15875" width="66.7109375" bestFit="1" customWidth="1"/>
    <col min="15876" max="15876" width="16.7109375" customWidth="1"/>
    <col min="15877" max="15877" width="13" customWidth="1"/>
    <col min="15878" max="15878" width="17.85546875" customWidth="1"/>
    <col min="15879" max="15879" width="17.42578125" customWidth="1"/>
    <col min="15880" max="15880" width="14.85546875" customWidth="1"/>
    <col min="15881" max="15881" width="17" customWidth="1"/>
    <col min="15882" max="15882" width="14.5703125" customWidth="1"/>
    <col min="15883" max="15883" width="15.85546875" customWidth="1"/>
    <col min="15884" max="15884" width="13.28515625" customWidth="1"/>
    <col min="15885" max="15885" width="12.140625" customWidth="1"/>
    <col min="15886" max="15886" width="14.7109375" customWidth="1"/>
    <col min="15887" max="15887" width="12.5703125" customWidth="1"/>
    <col min="15888" max="15888" width="14.7109375" customWidth="1"/>
    <col min="15889" max="15889" width="13.28515625" customWidth="1"/>
    <col min="15890" max="15890" width="14.85546875" customWidth="1"/>
    <col min="15891" max="15891" width="13.85546875" bestFit="1" customWidth="1"/>
    <col min="15892" max="15892" width="14" bestFit="1" customWidth="1"/>
    <col min="16130" max="16130" width="11.140625" bestFit="1" customWidth="1"/>
    <col min="16131" max="16131" width="66.7109375" bestFit="1" customWidth="1"/>
    <col min="16132" max="16132" width="16.7109375" customWidth="1"/>
    <col min="16133" max="16133" width="13" customWidth="1"/>
    <col min="16134" max="16134" width="17.85546875" customWidth="1"/>
    <col min="16135" max="16135" width="17.42578125" customWidth="1"/>
    <col min="16136" max="16136" width="14.85546875" customWidth="1"/>
    <col min="16137" max="16137" width="17" customWidth="1"/>
    <col min="16138" max="16138" width="14.5703125" customWidth="1"/>
    <col min="16139" max="16139" width="15.85546875" customWidth="1"/>
    <col min="16140" max="16140" width="13.28515625" customWidth="1"/>
    <col min="16141" max="16141" width="12.140625" customWidth="1"/>
    <col min="16142" max="16142" width="14.7109375" customWidth="1"/>
    <col min="16143" max="16143" width="12.5703125" customWidth="1"/>
    <col min="16144" max="16144" width="14.7109375" customWidth="1"/>
    <col min="16145" max="16145" width="13.28515625" customWidth="1"/>
    <col min="16146" max="16146" width="14.85546875" customWidth="1"/>
    <col min="16147" max="16147" width="13.85546875" bestFit="1" customWidth="1"/>
    <col min="16148" max="16148" width="14" bestFit="1" customWidth="1"/>
  </cols>
  <sheetData>
    <row r="1" spans="1:21" s="1" customFormat="1" ht="18.75">
      <c r="A1" s="146" t="s">
        <v>95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5" spans="1:21">
      <c r="A5" s="2"/>
      <c r="B5" s="2"/>
      <c r="S5" t="s">
        <v>0</v>
      </c>
    </row>
    <row r="6" spans="1:21" s="3" customFormat="1" ht="47.25" customHeight="1">
      <c r="A6" s="147" t="s">
        <v>1</v>
      </c>
      <c r="B6" s="148" t="s">
        <v>2</v>
      </c>
      <c r="C6" s="85" t="s">
        <v>3</v>
      </c>
      <c r="D6" s="85" t="s">
        <v>4</v>
      </c>
      <c r="E6" s="85" t="s">
        <v>5</v>
      </c>
      <c r="F6" s="85" t="s">
        <v>6</v>
      </c>
      <c r="G6" s="85" t="s">
        <v>7</v>
      </c>
      <c r="H6" s="85" t="s">
        <v>8</v>
      </c>
      <c r="I6" s="85" t="s">
        <v>9</v>
      </c>
      <c r="J6" s="85" t="s">
        <v>10</v>
      </c>
      <c r="K6" s="85" t="s">
        <v>11</v>
      </c>
      <c r="L6" s="86" t="s">
        <v>12</v>
      </c>
      <c r="M6" s="87" t="s">
        <v>13</v>
      </c>
      <c r="N6" s="87" t="s">
        <v>14</v>
      </c>
      <c r="O6" s="87" t="s">
        <v>15</v>
      </c>
      <c r="P6" s="87" t="s">
        <v>16</v>
      </c>
      <c r="Q6" s="88" t="s">
        <v>17</v>
      </c>
      <c r="R6" s="88" t="s">
        <v>294</v>
      </c>
      <c r="S6" s="89" t="s">
        <v>18</v>
      </c>
    </row>
    <row r="7" spans="1:21" s="3" customFormat="1">
      <c r="A7" s="147"/>
      <c r="B7" s="149"/>
      <c r="C7" s="90">
        <v>11130</v>
      </c>
      <c r="D7" s="90">
        <v>66010</v>
      </c>
      <c r="E7" s="90">
        <v>66020</v>
      </c>
      <c r="F7" s="90">
        <v>42133</v>
      </c>
      <c r="G7" s="90">
        <v>82044</v>
      </c>
      <c r="H7" s="90">
        <v>107051</v>
      </c>
      <c r="I7" s="90">
        <v>16080</v>
      </c>
      <c r="J7" s="90">
        <v>13320</v>
      </c>
      <c r="K7" s="90">
        <v>64010</v>
      </c>
      <c r="L7" s="91">
        <v>82092</v>
      </c>
      <c r="M7" s="92">
        <v>103010</v>
      </c>
      <c r="N7" s="92">
        <v>107060</v>
      </c>
      <c r="O7" s="92">
        <v>94260</v>
      </c>
      <c r="P7" s="92">
        <v>52080</v>
      </c>
      <c r="Q7" s="93">
        <v>61030</v>
      </c>
      <c r="R7" s="93">
        <v>18010</v>
      </c>
      <c r="S7" s="94"/>
    </row>
    <row r="8" spans="1:21">
      <c r="A8" s="5">
        <v>5110131</v>
      </c>
      <c r="B8" s="5" t="s">
        <v>19</v>
      </c>
      <c r="C8" s="6"/>
      <c r="D8" s="6"/>
      <c r="E8" s="6">
        <v>1663400</v>
      </c>
      <c r="F8" s="6"/>
      <c r="G8" s="6"/>
      <c r="H8" s="6"/>
      <c r="I8" s="6"/>
      <c r="J8" s="6"/>
      <c r="K8" s="6"/>
      <c r="L8" s="7"/>
      <c r="M8" s="6"/>
      <c r="N8" s="6"/>
      <c r="O8" s="6"/>
      <c r="P8" s="6"/>
      <c r="Q8" s="7"/>
      <c r="R8" s="7"/>
      <c r="S8" s="6">
        <f>SUM(C8:R8)</f>
        <v>1663400</v>
      </c>
    </row>
    <row r="9" spans="1:21">
      <c r="A9" s="5">
        <v>511131</v>
      </c>
      <c r="B9" s="5" t="s">
        <v>296</v>
      </c>
      <c r="C9" s="6"/>
      <c r="D9" s="6"/>
      <c r="E9" s="6">
        <v>31400</v>
      </c>
      <c r="F9" s="6">
        <v>0</v>
      </c>
      <c r="G9" s="6"/>
      <c r="H9" s="6"/>
      <c r="I9" s="6"/>
      <c r="J9" s="6"/>
      <c r="K9" s="6"/>
      <c r="L9" s="7"/>
      <c r="M9" s="6"/>
      <c r="N9" s="6"/>
      <c r="O9" s="6"/>
      <c r="P9" s="6"/>
      <c r="Q9" s="7"/>
      <c r="R9" s="7"/>
      <c r="S9" s="6">
        <f>SUM(C9:R9)</f>
        <v>31400</v>
      </c>
    </row>
    <row r="10" spans="1:21">
      <c r="A10" s="5">
        <v>51101141</v>
      </c>
      <c r="B10" s="5" t="s">
        <v>72</v>
      </c>
      <c r="C10" s="6"/>
      <c r="D10" s="6"/>
      <c r="E10" s="6"/>
      <c r="F10" s="6">
        <v>158310</v>
      </c>
      <c r="G10" s="6"/>
      <c r="H10" s="6"/>
      <c r="I10" s="6"/>
      <c r="J10" s="6"/>
      <c r="K10" s="6"/>
      <c r="L10" s="7"/>
      <c r="M10" s="6"/>
      <c r="N10" s="6"/>
      <c r="O10" s="6"/>
      <c r="P10" s="6"/>
      <c r="Q10" s="7"/>
      <c r="R10" s="7"/>
      <c r="S10" s="6">
        <f t="shared" ref="S10:S63" si="0">SUM(C10:R10)</f>
        <v>158310</v>
      </c>
    </row>
    <row r="11" spans="1:21">
      <c r="A11" s="5">
        <v>5110711</v>
      </c>
      <c r="B11" s="5" t="s">
        <v>20</v>
      </c>
      <c r="C11" s="6"/>
      <c r="D11" s="6"/>
      <c r="E11" s="6">
        <v>192000</v>
      </c>
      <c r="F11" s="6"/>
      <c r="G11" s="6"/>
      <c r="H11" s="6"/>
      <c r="I11" s="6"/>
      <c r="J11" s="6"/>
      <c r="K11" s="6"/>
      <c r="L11" s="7"/>
      <c r="M11" s="6"/>
      <c r="N11" s="6"/>
      <c r="O11" s="6"/>
      <c r="P11" s="6"/>
      <c r="Q11" s="7"/>
      <c r="R11" s="7"/>
      <c r="S11" s="6">
        <f t="shared" si="0"/>
        <v>192000</v>
      </c>
    </row>
    <row r="12" spans="1:21" s="3" customFormat="1">
      <c r="A12" s="8"/>
      <c r="B12" s="8" t="s">
        <v>21</v>
      </c>
      <c r="C12" s="9">
        <f>SUM(C8:C11)</f>
        <v>0</v>
      </c>
      <c r="D12" s="9"/>
      <c r="E12" s="9">
        <f>SUM(E8:E11)</f>
        <v>1886800</v>
      </c>
      <c r="F12" s="9">
        <f>SUM(F8:F11)</f>
        <v>158310</v>
      </c>
      <c r="G12" s="9"/>
      <c r="H12" s="9"/>
      <c r="I12" s="9"/>
      <c r="J12" s="9"/>
      <c r="K12" s="9"/>
      <c r="L12" s="10"/>
      <c r="M12" s="9"/>
      <c r="N12" s="9"/>
      <c r="O12" s="9"/>
      <c r="P12" s="9"/>
      <c r="Q12" s="10"/>
      <c r="R12" s="10"/>
      <c r="S12" s="9">
        <f>SUM(S8:S11)</f>
        <v>2045110</v>
      </c>
      <c r="T12" s="11"/>
    </row>
    <row r="13" spans="1:21">
      <c r="A13" s="5">
        <v>51211</v>
      </c>
      <c r="B13" s="5" t="s">
        <v>22</v>
      </c>
      <c r="C13" s="6">
        <v>1044000</v>
      </c>
      <c r="D13" s="6"/>
      <c r="E13" s="6"/>
      <c r="F13" s="6"/>
      <c r="G13" s="6"/>
      <c r="H13" s="6"/>
      <c r="I13" s="6"/>
      <c r="J13" s="6"/>
      <c r="K13" s="6"/>
      <c r="L13" s="7"/>
      <c r="M13" s="6"/>
      <c r="N13" s="6"/>
      <c r="O13" s="6"/>
      <c r="P13" s="6"/>
      <c r="Q13" s="7"/>
      <c r="R13" s="7"/>
      <c r="S13" s="6">
        <f t="shared" si="0"/>
        <v>1044000</v>
      </c>
    </row>
    <row r="14" spans="1:21">
      <c r="A14" s="5">
        <v>51221</v>
      </c>
      <c r="B14" s="5" t="s">
        <v>23</v>
      </c>
      <c r="C14" s="6"/>
      <c r="D14" s="6"/>
      <c r="E14" s="6"/>
      <c r="F14" s="6"/>
      <c r="G14" s="6">
        <v>180000</v>
      </c>
      <c r="H14" s="6"/>
      <c r="I14" s="6"/>
      <c r="J14" s="6"/>
      <c r="K14" s="6"/>
      <c r="L14" s="7"/>
      <c r="M14" s="6"/>
      <c r="N14" s="6"/>
      <c r="O14" s="6"/>
      <c r="P14" s="6"/>
      <c r="Q14" s="7"/>
      <c r="R14" s="7"/>
      <c r="S14" s="6">
        <f t="shared" si="0"/>
        <v>180000</v>
      </c>
    </row>
    <row r="15" spans="1:21" s="3" customFormat="1" ht="18.75">
      <c r="A15" s="8"/>
      <c r="B15" s="8" t="s">
        <v>24</v>
      </c>
      <c r="C15" s="9">
        <f>SUM(C13:C14)</f>
        <v>1044000</v>
      </c>
      <c r="D15" s="9"/>
      <c r="E15" s="12"/>
      <c r="F15" s="9"/>
      <c r="G15" s="9">
        <f>SUM(G13:G14)</f>
        <v>180000</v>
      </c>
      <c r="H15" s="9"/>
      <c r="I15" s="9"/>
      <c r="J15" s="9"/>
      <c r="K15" s="9"/>
      <c r="L15" s="10"/>
      <c r="M15" s="9"/>
      <c r="N15" s="9"/>
      <c r="O15" s="9"/>
      <c r="P15" s="9"/>
      <c r="Q15" s="10"/>
      <c r="R15" s="10"/>
      <c r="S15" s="9">
        <f t="shared" si="0"/>
        <v>1224000</v>
      </c>
      <c r="T15" s="11"/>
      <c r="U15" s="11"/>
    </row>
    <row r="16" spans="1:21" s="34" customFormat="1">
      <c r="A16" s="31"/>
      <c r="B16" s="31" t="s">
        <v>25</v>
      </c>
      <c r="C16" s="32">
        <f>SUM(C12+C15)</f>
        <v>1044000</v>
      </c>
      <c r="D16" s="32">
        <f t="shared" ref="D16:E16" si="1">SUM(D12+D15)</f>
        <v>0</v>
      </c>
      <c r="E16" s="32">
        <f t="shared" si="1"/>
        <v>1886800</v>
      </c>
      <c r="F16" s="32">
        <f>SUM(F12+F15)</f>
        <v>158310</v>
      </c>
      <c r="G16" s="32">
        <f>SUM(G12+G15)</f>
        <v>180000</v>
      </c>
      <c r="H16" s="32"/>
      <c r="I16" s="32"/>
      <c r="J16" s="32"/>
      <c r="K16" s="32"/>
      <c r="L16" s="33"/>
      <c r="M16" s="32"/>
      <c r="N16" s="32"/>
      <c r="O16" s="32"/>
      <c r="P16" s="32"/>
      <c r="Q16" s="33"/>
      <c r="R16" s="33"/>
      <c r="S16" s="32">
        <f>SUM(S12+S15)</f>
        <v>3269110</v>
      </c>
    </row>
    <row r="17" spans="1:20">
      <c r="A17" s="5">
        <v>521</v>
      </c>
      <c r="B17" s="5" t="s">
        <v>26</v>
      </c>
      <c r="C17" s="6">
        <v>287380</v>
      </c>
      <c r="D17" s="6"/>
      <c r="E17" s="6">
        <v>458478</v>
      </c>
      <c r="F17" s="6">
        <v>21372</v>
      </c>
      <c r="G17" s="6">
        <v>48600</v>
      </c>
      <c r="H17" s="6"/>
      <c r="I17" s="6"/>
      <c r="J17" s="6"/>
      <c r="K17" s="6"/>
      <c r="L17" s="7"/>
      <c r="M17" s="6"/>
      <c r="N17" s="6"/>
      <c r="O17" s="6"/>
      <c r="P17" s="6"/>
      <c r="Q17" s="7"/>
      <c r="R17" s="7"/>
      <c r="S17" s="6">
        <f t="shared" si="0"/>
        <v>815830</v>
      </c>
    </row>
    <row r="18" spans="1:20">
      <c r="A18" s="5">
        <v>5241</v>
      </c>
      <c r="B18" s="5" t="s">
        <v>27</v>
      </c>
      <c r="C18" s="6">
        <v>10000</v>
      </c>
      <c r="D18" s="6"/>
      <c r="E18" s="6">
        <v>61690</v>
      </c>
      <c r="F18" s="6"/>
      <c r="G18" s="6"/>
      <c r="H18" s="6"/>
      <c r="I18" s="6"/>
      <c r="J18" s="6"/>
      <c r="K18" s="6"/>
      <c r="L18" s="7"/>
      <c r="M18" s="6"/>
      <c r="N18" s="6"/>
      <c r="O18" s="6"/>
      <c r="P18" s="6"/>
      <c r="Q18" s="7"/>
      <c r="R18" s="7"/>
      <c r="S18" s="6">
        <f t="shared" si="0"/>
        <v>71690</v>
      </c>
    </row>
    <row r="19" spans="1:20">
      <c r="A19" s="5">
        <v>5271</v>
      </c>
      <c r="B19" s="5" t="s">
        <v>28</v>
      </c>
      <c r="C19" s="6"/>
      <c r="D19" s="6"/>
      <c r="E19" s="6">
        <v>34300</v>
      </c>
      <c r="F19" s="6"/>
      <c r="G19" s="6"/>
      <c r="H19" s="6"/>
      <c r="I19" s="6"/>
      <c r="J19" s="6"/>
      <c r="K19" s="6"/>
      <c r="L19" s="7"/>
      <c r="M19" s="6"/>
      <c r="N19" s="6"/>
      <c r="O19" s="6"/>
      <c r="P19" s="6"/>
      <c r="Q19" s="7"/>
      <c r="R19" s="7"/>
      <c r="S19" s="6">
        <f t="shared" si="0"/>
        <v>34300</v>
      </c>
    </row>
    <row r="20" spans="1:20" s="3" customFormat="1">
      <c r="A20" s="8"/>
      <c r="B20" s="8" t="s">
        <v>29</v>
      </c>
      <c r="C20" s="9">
        <f>SUM(C17:C19)</f>
        <v>297380</v>
      </c>
      <c r="D20" s="9"/>
      <c r="E20" s="9">
        <f>SUM(E17:E19)</f>
        <v>554468</v>
      </c>
      <c r="F20" s="9">
        <f>SUM(F17:F19)</f>
        <v>21372</v>
      </c>
      <c r="G20" s="9">
        <f>SUM(G17:G19)</f>
        <v>48600</v>
      </c>
      <c r="H20" s="9"/>
      <c r="I20" s="9"/>
      <c r="J20" s="9"/>
      <c r="K20" s="9"/>
      <c r="L20" s="10"/>
      <c r="M20" s="9"/>
      <c r="N20" s="9"/>
      <c r="O20" s="9"/>
      <c r="P20" s="9"/>
      <c r="Q20" s="10"/>
      <c r="R20" s="10"/>
      <c r="S20" s="9">
        <f t="shared" si="0"/>
        <v>921820</v>
      </c>
      <c r="T20" s="11"/>
    </row>
    <row r="21" spans="1:20">
      <c r="A21" s="5"/>
      <c r="B21" s="5" t="s">
        <v>30</v>
      </c>
      <c r="C21" s="6"/>
      <c r="D21" s="6"/>
      <c r="E21" s="6"/>
      <c r="F21" s="6"/>
      <c r="G21" s="6"/>
      <c r="H21" s="6"/>
      <c r="I21" s="6"/>
      <c r="J21" s="6"/>
      <c r="K21" s="6"/>
      <c r="L21" s="7"/>
      <c r="M21" s="6"/>
      <c r="N21" s="6"/>
      <c r="O21" s="6"/>
      <c r="P21" s="6"/>
      <c r="Q21" s="7"/>
      <c r="R21" s="7"/>
      <c r="S21" s="6">
        <f t="shared" si="0"/>
        <v>0</v>
      </c>
    </row>
    <row r="22" spans="1:20">
      <c r="A22" s="5">
        <v>531211</v>
      </c>
      <c r="B22" s="5" t="s">
        <v>31</v>
      </c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  <c r="O22" s="6"/>
      <c r="P22" s="6"/>
      <c r="Q22" s="7"/>
      <c r="R22" s="7"/>
      <c r="S22" s="6">
        <f t="shared" si="0"/>
        <v>0</v>
      </c>
    </row>
    <row r="23" spans="1:20">
      <c r="A23" s="5">
        <v>531231</v>
      </c>
      <c r="B23" s="5" t="s">
        <v>32</v>
      </c>
      <c r="C23" s="6"/>
      <c r="D23" s="6">
        <v>180000</v>
      </c>
      <c r="E23" s="6"/>
      <c r="F23" s="6"/>
      <c r="G23" s="6"/>
      <c r="H23" s="6"/>
      <c r="I23" s="6"/>
      <c r="J23" s="6"/>
      <c r="K23" s="6"/>
      <c r="L23" s="7"/>
      <c r="M23" s="6"/>
      <c r="N23" s="6"/>
      <c r="O23" s="6"/>
      <c r="P23" s="6"/>
      <c r="Q23" s="7"/>
      <c r="R23" s="7"/>
      <c r="S23" s="6">
        <f t="shared" si="0"/>
        <v>180000</v>
      </c>
    </row>
    <row r="24" spans="1:20" ht="30">
      <c r="A24" s="5">
        <v>531261</v>
      </c>
      <c r="B24" s="13" t="s">
        <v>33</v>
      </c>
      <c r="C24" s="6"/>
      <c r="D24" s="6">
        <v>200000</v>
      </c>
      <c r="E24" s="6">
        <v>476000</v>
      </c>
      <c r="F24" s="6">
        <v>31242</v>
      </c>
      <c r="G24" s="6"/>
      <c r="H24" s="6"/>
      <c r="I24" s="6">
        <v>450000</v>
      </c>
      <c r="J24" s="6"/>
      <c r="K24" s="6"/>
      <c r="L24" s="7"/>
      <c r="M24" s="6"/>
      <c r="N24" s="6"/>
      <c r="O24" s="6"/>
      <c r="P24" s="6"/>
      <c r="Q24" s="7"/>
      <c r="R24" s="7"/>
      <c r="S24" s="6">
        <f t="shared" si="0"/>
        <v>1157242</v>
      </c>
    </row>
    <row r="25" spans="1:20" s="3" customFormat="1">
      <c r="A25" s="8"/>
      <c r="B25" s="8" t="s">
        <v>34</v>
      </c>
      <c r="C25" s="9"/>
      <c r="D25" s="9">
        <f>SUM(D21:D24)</f>
        <v>380000</v>
      </c>
      <c r="E25" s="9">
        <f>SUM(E21:E24)</f>
        <v>476000</v>
      </c>
      <c r="F25" s="9">
        <f>SUM(F21:F24)</f>
        <v>31242</v>
      </c>
      <c r="G25" s="9"/>
      <c r="H25" s="9"/>
      <c r="I25" s="9">
        <f>SUM(I21:I24)</f>
        <v>450000</v>
      </c>
      <c r="J25" s="9"/>
      <c r="K25" s="9"/>
      <c r="L25" s="10"/>
      <c r="M25" s="9"/>
      <c r="N25" s="9"/>
      <c r="O25" s="9"/>
      <c r="P25" s="9"/>
      <c r="Q25" s="10"/>
      <c r="R25" s="10"/>
      <c r="S25" s="9">
        <f t="shared" si="0"/>
        <v>1337242</v>
      </c>
      <c r="T25" s="11"/>
    </row>
    <row r="26" spans="1:20">
      <c r="A26" s="5">
        <v>532111</v>
      </c>
      <c r="B26" s="5" t="s">
        <v>35</v>
      </c>
      <c r="C26" s="6"/>
      <c r="D26" s="6"/>
      <c r="E26" s="6">
        <v>52000</v>
      </c>
      <c r="F26" s="6"/>
      <c r="G26" s="6"/>
      <c r="H26" s="6"/>
      <c r="I26" s="6"/>
      <c r="J26" s="6"/>
      <c r="K26" s="6"/>
      <c r="L26" s="7"/>
      <c r="M26" s="6"/>
      <c r="N26" s="6"/>
      <c r="O26" s="6"/>
      <c r="P26" s="6"/>
      <c r="Q26" s="7"/>
      <c r="R26" s="7"/>
      <c r="S26" s="6">
        <f t="shared" si="0"/>
        <v>52000</v>
      </c>
    </row>
    <row r="27" spans="1:20">
      <c r="A27" s="5">
        <v>532211</v>
      </c>
      <c r="B27" s="5" t="s">
        <v>36</v>
      </c>
      <c r="C27" s="6"/>
      <c r="D27" s="6"/>
      <c r="E27" s="6">
        <v>150000</v>
      </c>
      <c r="F27" s="6"/>
      <c r="G27" s="6"/>
      <c r="H27" s="6"/>
      <c r="I27" s="6"/>
      <c r="J27" s="6"/>
      <c r="K27" s="6"/>
      <c r="L27" s="7"/>
      <c r="M27" s="6"/>
      <c r="N27" s="6"/>
      <c r="O27" s="6"/>
      <c r="P27" s="6"/>
      <c r="Q27" s="7"/>
      <c r="R27" s="7"/>
      <c r="S27" s="6">
        <f t="shared" si="0"/>
        <v>150000</v>
      </c>
    </row>
    <row r="28" spans="1:20" s="3" customFormat="1">
      <c r="A28" s="8"/>
      <c r="B28" s="8" t="s">
        <v>37</v>
      </c>
      <c r="C28" s="9"/>
      <c r="D28" s="9"/>
      <c r="E28" s="9">
        <f>SUM(E26:E27)</f>
        <v>202000</v>
      </c>
      <c r="F28" s="9"/>
      <c r="G28" s="9"/>
      <c r="H28" s="9"/>
      <c r="I28" s="9"/>
      <c r="J28" s="9"/>
      <c r="K28" s="9"/>
      <c r="L28" s="10"/>
      <c r="M28" s="9"/>
      <c r="N28" s="9"/>
      <c r="O28" s="9"/>
      <c r="P28" s="9"/>
      <c r="Q28" s="10"/>
      <c r="R28" s="10"/>
      <c r="S28" s="9">
        <f t="shared" si="0"/>
        <v>202000</v>
      </c>
      <c r="T28" s="11"/>
    </row>
    <row r="29" spans="1:20">
      <c r="A29" s="5">
        <v>533111</v>
      </c>
      <c r="B29" s="5" t="s">
        <v>38</v>
      </c>
      <c r="C29" s="6"/>
      <c r="D29" s="6"/>
      <c r="E29" s="6">
        <v>240000</v>
      </c>
      <c r="F29" s="6"/>
      <c r="G29" s="6">
        <v>85600</v>
      </c>
      <c r="H29" s="6"/>
      <c r="I29" s="6"/>
      <c r="J29" s="6">
        <v>50000</v>
      </c>
      <c r="K29" s="6">
        <v>1200000</v>
      </c>
      <c r="L29" s="7">
        <v>85600</v>
      </c>
      <c r="M29" s="6"/>
      <c r="N29" s="6"/>
      <c r="O29" s="6"/>
      <c r="P29" s="6"/>
      <c r="Q29" s="7"/>
      <c r="R29" s="7"/>
      <c r="S29" s="6">
        <f t="shared" si="0"/>
        <v>1661200</v>
      </c>
    </row>
    <row r="30" spans="1:20">
      <c r="A30" s="5">
        <v>533121</v>
      </c>
      <c r="B30" s="5" t="s">
        <v>39</v>
      </c>
      <c r="C30" s="6"/>
      <c r="D30" s="6"/>
      <c r="E30" s="6">
        <v>400000</v>
      </c>
      <c r="F30" s="6"/>
      <c r="G30" s="6">
        <v>85600</v>
      </c>
      <c r="H30" s="6"/>
      <c r="I30" s="6"/>
      <c r="J30" s="6"/>
      <c r="K30" s="6"/>
      <c r="L30" s="7">
        <v>85600</v>
      </c>
      <c r="M30" s="6"/>
      <c r="N30" s="6"/>
      <c r="O30" s="6"/>
      <c r="P30" s="6"/>
      <c r="Q30" s="7"/>
      <c r="R30" s="7"/>
      <c r="S30" s="6">
        <f t="shared" si="0"/>
        <v>571200</v>
      </c>
    </row>
    <row r="31" spans="1:20">
      <c r="A31" s="5">
        <v>533131</v>
      </c>
      <c r="B31" s="5" t="s">
        <v>40</v>
      </c>
      <c r="C31" s="6"/>
      <c r="D31" s="6"/>
      <c r="E31" s="6">
        <v>96000</v>
      </c>
      <c r="F31" s="6"/>
      <c r="G31" s="6">
        <v>40000</v>
      </c>
      <c r="H31" s="6"/>
      <c r="I31" s="6"/>
      <c r="J31" s="6">
        <v>110000</v>
      </c>
      <c r="K31" s="6"/>
      <c r="L31" s="7">
        <v>40000</v>
      </c>
      <c r="M31" s="6"/>
      <c r="N31" s="6"/>
      <c r="O31" s="6"/>
      <c r="P31" s="6"/>
      <c r="Q31" s="7"/>
      <c r="R31" s="7"/>
      <c r="S31" s="6">
        <f t="shared" si="0"/>
        <v>286000</v>
      </c>
      <c r="T31" s="14"/>
    </row>
    <row r="32" spans="1:20">
      <c r="A32" s="5">
        <v>53321</v>
      </c>
      <c r="B32" s="5" t="s">
        <v>41</v>
      </c>
      <c r="C32" s="6"/>
      <c r="D32" s="6"/>
      <c r="E32" s="6"/>
      <c r="F32" s="6"/>
      <c r="G32" s="6"/>
      <c r="H32" s="6">
        <v>2620000</v>
      </c>
      <c r="I32" s="6"/>
      <c r="J32" s="6"/>
      <c r="K32" s="6"/>
      <c r="L32" s="7"/>
      <c r="M32" s="6"/>
      <c r="N32" s="6"/>
      <c r="O32" s="6"/>
      <c r="P32" s="6"/>
      <c r="Q32" s="7"/>
      <c r="R32" s="7"/>
      <c r="S32" s="6">
        <f t="shared" si="0"/>
        <v>2620000</v>
      </c>
    </row>
    <row r="33" spans="1:20">
      <c r="A33" s="5">
        <v>53341</v>
      </c>
      <c r="B33" s="5" t="s">
        <v>42</v>
      </c>
      <c r="C33" s="6"/>
      <c r="D33" s="6">
        <v>250000</v>
      </c>
      <c r="E33" s="6">
        <v>1515000</v>
      </c>
      <c r="F33" s="6"/>
      <c r="G33" s="6"/>
      <c r="H33" s="6"/>
      <c r="I33" s="6"/>
      <c r="J33" s="6"/>
      <c r="K33" s="6"/>
      <c r="L33" s="7"/>
      <c r="M33" s="6"/>
      <c r="N33" s="6"/>
      <c r="O33" s="6"/>
      <c r="P33" s="6"/>
      <c r="Q33" s="7"/>
      <c r="R33" s="7"/>
      <c r="S33" s="6">
        <f t="shared" si="0"/>
        <v>1765000</v>
      </c>
      <c r="T33" s="14"/>
    </row>
    <row r="34" spans="1:20">
      <c r="A34" s="5">
        <v>533713</v>
      </c>
      <c r="B34" s="5" t="s">
        <v>43</v>
      </c>
      <c r="C34" s="6"/>
      <c r="D34" s="6"/>
      <c r="E34" s="6">
        <v>150000</v>
      </c>
      <c r="F34" s="6"/>
      <c r="G34" s="6"/>
      <c r="H34" s="6"/>
      <c r="I34" s="6"/>
      <c r="J34" s="6"/>
      <c r="K34" s="6"/>
      <c r="L34" s="7"/>
      <c r="M34" s="6"/>
      <c r="N34" s="6"/>
      <c r="O34" s="6"/>
      <c r="P34" s="6"/>
      <c r="Q34" s="7"/>
      <c r="R34" s="7"/>
      <c r="S34" s="6">
        <f t="shared" si="0"/>
        <v>150000</v>
      </c>
    </row>
    <row r="35" spans="1:20">
      <c r="A35" s="5">
        <v>533721</v>
      </c>
      <c r="B35" s="5" t="s">
        <v>44</v>
      </c>
      <c r="C35" s="6"/>
      <c r="D35" s="6"/>
      <c r="E35" s="6">
        <v>160000</v>
      </c>
      <c r="F35" s="6"/>
      <c r="G35" s="6"/>
      <c r="H35" s="6"/>
      <c r="I35" s="6"/>
      <c r="J35" s="6"/>
      <c r="K35" s="6"/>
      <c r="L35" s="7"/>
      <c r="M35" s="6"/>
      <c r="N35" s="6"/>
      <c r="O35" s="6"/>
      <c r="P35" s="6"/>
      <c r="Q35" s="7"/>
      <c r="R35" s="7"/>
      <c r="S35" s="6">
        <f t="shared" si="0"/>
        <v>160000</v>
      </c>
    </row>
    <row r="36" spans="1:20">
      <c r="A36" s="5">
        <v>533741</v>
      </c>
      <c r="B36" s="5" t="s">
        <v>45</v>
      </c>
      <c r="C36" s="6"/>
      <c r="D36" s="6"/>
      <c r="E36" s="6">
        <v>150000</v>
      </c>
      <c r="F36" s="6"/>
      <c r="G36" s="6"/>
      <c r="H36" s="6"/>
      <c r="I36" s="6"/>
      <c r="J36" s="6"/>
      <c r="K36" s="6"/>
      <c r="L36" s="7"/>
      <c r="M36" s="6"/>
      <c r="N36" s="6"/>
      <c r="O36" s="6"/>
      <c r="P36" s="6"/>
      <c r="Q36" s="7"/>
      <c r="R36" s="7"/>
      <c r="S36" s="6">
        <f t="shared" si="0"/>
        <v>150000</v>
      </c>
    </row>
    <row r="37" spans="1:20">
      <c r="A37" s="5">
        <v>533761</v>
      </c>
      <c r="B37" s="5" t="s">
        <v>46</v>
      </c>
      <c r="C37" s="6"/>
      <c r="D37" s="6"/>
      <c r="E37" s="6">
        <v>10000</v>
      </c>
      <c r="F37" s="6"/>
      <c r="G37" s="6"/>
      <c r="H37" s="6"/>
      <c r="I37" s="6"/>
      <c r="J37" s="6"/>
      <c r="K37" s="6"/>
      <c r="L37" s="7">
        <v>10000</v>
      </c>
      <c r="M37" s="6"/>
      <c r="N37" s="6"/>
      <c r="O37" s="6"/>
      <c r="P37" s="6"/>
      <c r="Q37" s="7"/>
      <c r="R37" s="7"/>
      <c r="S37" s="6">
        <f t="shared" si="0"/>
        <v>20000</v>
      </c>
    </row>
    <row r="38" spans="1:20" ht="30">
      <c r="A38" s="5">
        <v>53371</v>
      </c>
      <c r="B38" s="13" t="s">
        <v>47</v>
      </c>
      <c r="C38" s="6"/>
      <c r="D38" s="6"/>
      <c r="E38" s="6">
        <v>100000</v>
      </c>
      <c r="F38" s="6"/>
      <c r="G38" s="6"/>
      <c r="H38" s="6"/>
      <c r="I38" s="6">
        <v>880000</v>
      </c>
      <c r="J38" s="6"/>
      <c r="K38" s="6"/>
      <c r="L38" s="7">
        <v>10000</v>
      </c>
      <c r="M38" s="6"/>
      <c r="N38" s="6"/>
      <c r="O38" s="6"/>
      <c r="P38" s="6"/>
      <c r="Q38" s="7"/>
      <c r="R38" s="7"/>
      <c r="S38" s="6">
        <f t="shared" si="0"/>
        <v>990000</v>
      </c>
      <c r="T38" s="14"/>
    </row>
    <row r="39" spans="1:20">
      <c r="A39" s="5">
        <v>533511</v>
      </c>
      <c r="B39" s="5" t="s">
        <v>48</v>
      </c>
      <c r="C39" s="6"/>
      <c r="D39" s="6">
        <v>170100</v>
      </c>
      <c r="E39" s="6">
        <v>1330000</v>
      </c>
      <c r="F39" s="6"/>
      <c r="G39" s="6">
        <v>51000</v>
      </c>
      <c r="H39" s="6">
        <v>707616</v>
      </c>
      <c r="I39" s="6">
        <v>345600</v>
      </c>
      <c r="J39" s="6">
        <v>43200</v>
      </c>
      <c r="K39" s="6">
        <v>300000</v>
      </c>
      <c r="L39" s="7">
        <v>51000</v>
      </c>
      <c r="M39" s="6"/>
      <c r="N39" s="6"/>
      <c r="O39" s="6"/>
      <c r="P39" s="6"/>
      <c r="Q39" s="7"/>
      <c r="R39" s="7"/>
      <c r="S39" s="6">
        <f t="shared" si="0"/>
        <v>2998516</v>
      </c>
    </row>
    <row r="40" spans="1:20">
      <c r="A40" s="5">
        <v>53551</v>
      </c>
      <c r="B40" s="5" t="s">
        <v>49</v>
      </c>
      <c r="C40" s="6"/>
      <c r="D40" s="6"/>
      <c r="E40" s="6"/>
      <c r="F40" s="6"/>
      <c r="G40" s="6"/>
      <c r="H40" s="6"/>
      <c r="I40" s="6"/>
      <c r="J40" s="6"/>
      <c r="K40" s="6"/>
      <c r="L40" s="7"/>
      <c r="M40" s="6"/>
      <c r="N40" s="6"/>
      <c r="O40" s="6"/>
      <c r="P40" s="6"/>
      <c r="Q40" s="7"/>
      <c r="R40" s="7"/>
      <c r="S40" s="6">
        <f t="shared" si="0"/>
        <v>0</v>
      </c>
    </row>
    <row r="41" spans="1:20">
      <c r="A41" s="5">
        <v>535571</v>
      </c>
      <c r="B41" s="5" t="s">
        <v>50</v>
      </c>
      <c r="C41" s="6"/>
      <c r="D41" s="6"/>
      <c r="E41" s="6">
        <v>50000</v>
      </c>
      <c r="F41" s="6"/>
      <c r="G41" s="6"/>
      <c r="H41" s="6"/>
      <c r="I41" s="6"/>
      <c r="J41" s="6"/>
      <c r="K41" s="6"/>
      <c r="L41" s="7"/>
      <c r="M41" s="6"/>
      <c r="N41" s="6"/>
      <c r="O41" s="6"/>
      <c r="P41" s="6"/>
      <c r="Q41" s="7"/>
      <c r="R41" s="7"/>
      <c r="S41" s="6">
        <f t="shared" si="0"/>
        <v>50000</v>
      </c>
      <c r="T41" s="14"/>
    </row>
    <row r="42" spans="1:20" s="3" customFormat="1">
      <c r="A42" s="8"/>
      <c r="B42" s="8" t="s">
        <v>51</v>
      </c>
      <c r="C42" s="9"/>
      <c r="D42" s="9">
        <f>SUM(D29:D41)</f>
        <v>420100</v>
      </c>
      <c r="E42" s="9">
        <f>SUM(E29:E41)</f>
        <v>4201000</v>
      </c>
      <c r="F42" s="9"/>
      <c r="G42" s="9">
        <f t="shared" ref="G42:L42" si="2">SUM(G29:G41)</f>
        <v>262200</v>
      </c>
      <c r="H42" s="9">
        <f t="shared" si="2"/>
        <v>3327616</v>
      </c>
      <c r="I42" s="9">
        <f t="shared" si="2"/>
        <v>1225600</v>
      </c>
      <c r="J42" s="9">
        <f t="shared" si="2"/>
        <v>203200</v>
      </c>
      <c r="K42" s="9">
        <f t="shared" si="2"/>
        <v>1500000</v>
      </c>
      <c r="L42" s="9">
        <f t="shared" si="2"/>
        <v>282200</v>
      </c>
      <c r="M42" s="9"/>
      <c r="N42" s="9"/>
      <c r="O42" s="9"/>
      <c r="P42" s="9"/>
      <c r="Q42" s="10"/>
      <c r="R42" s="10"/>
      <c r="S42" s="9">
        <f t="shared" si="0"/>
        <v>11421916</v>
      </c>
      <c r="T42" s="11"/>
    </row>
    <row r="43" spans="1:20">
      <c r="A43" s="15">
        <v>54861</v>
      </c>
      <c r="B43" s="15" t="s">
        <v>52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>
        <v>120000</v>
      </c>
      <c r="N43" s="6"/>
      <c r="O43" s="6"/>
      <c r="P43" s="6"/>
      <c r="Q43" s="7"/>
      <c r="R43" s="7"/>
      <c r="S43" s="6">
        <f t="shared" si="0"/>
        <v>120000</v>
      </c>
    </row>
    <row r="44" spans="1:20">
      <c r="A44" s="15">
        <v>54721</v>
      </c>
      <c r="B44" s="15" t="s">
        <v>73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160000</v>
      </c>
      <c r="P44" s="6"/>
      <c r="Q44" s="7"/>
      <c r="R44" s="7"/>
      <c r="S44" s="6">
        <f t="shared" si="0"/>
        <v>160000</v>
      </c>
    </row>
    <row r="45" spans="1:20">
      <c r="A45" s="15">
        <v>54881</v>
      </c>
      <c r="B45" s="15" t="s">
        <v>53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v>380000</v>
      </c>
      <c r="O45" s="6"/>
      <c r="P45" s="6"/>
      <c r="Q45" s="7"/>
      <c r="R45" s="7"/>
      <c r="S45" s="6">
        <f t="shared" si="0"/>
        <v>380000</v>
      </c>
    </row>
    <row r="46" spans="1:20" s="3" customFormat="1">
      <c r="A46" s="8"/>
      <c r="B46" s="8" t="s">
        <v>54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>
        <f>SUM(M43:M45)</f>
        <v>120000</v>
      </c>
      <c r="N46" s="9">
        <f>SUM(N43:N45)</f>
        <v>380000</v>
      </c>
      <c r="O46" s="9">
        <f>SUM(O43:O45)</f>
        <v>160000</v>
      </c>
      <c r="P46" s="9"/>
      <c r="Q46" s="10"/>
      <c r="R46" s="10"/>
      <c r="S46" s="9">
        <f t="shared" si="0"/>
        <v>660000</v>
      </c>
      <c r="T46" s="11"/>
    </row>
    <row r="47" spans="1:20" s="21" customFormat="1">
      <c r="A47" s="16">
        <v>5505</v>
      </c>
      <c r="B47" s="17" t="s">
        <v>55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/>
      <c r="R47" s="19"/>
      <c r="S47" s="6">
        <f t="shared" si="0"/>
        <v>0</v>
      </c>
      <c r="T47" s="20"/>
    </row>
    <row r="48" spans="1:20">
      <c r="A48" s="15">
        <v>5506071</v>
      </c>
      <c r="B48" s="15" t="s">
        <v>56</v>
      </c>
      <c r="C48" s="6"/>
      <c r="D48" s="6"/>
      <c r="E48" s="6">
        <v>300000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  <c r="R48" s="7"/>
      <c r="S48" s="6">
        <f t="shared" si="0"/>
        <v>300000</v>
      </c>
    </row>
    <row r="49" spans="1:20">
      <c r="A49" s="15">
        <v>55061</v>
      </c>
      <c r="B49" s="15" t="s">
        <v>70</v>
      </c>
      <c r="C49" s="6"/>
      <c r="D49" s="6"/>
      <c r="E49" s="6">
        <v>100000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7"/>
      <c r="R49" s="7"/>
      <c r="S49" s="6">
        <f t="shared" si="0"/>
        <v>100000</v>
      </c>
    </row>
    <row r="50" spans="1:20">
      <c r="A50" s="15">
        <v>55111</v>
      </c>
      <c r="B50" s="15" t="s">
        <v>71</v>
      </c>
      <c r="C50" s="6"/>
      <c r="D50" s="6"/>
      <c r="E50" s="6">
        <v>870000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7"/>
      <c r="R50" s="7"/>
      <c r="S50" s="6">
        <f t="shared" si="0"/>
        <v>870000</v>
      </c>
    </row>
    <row r="51" spans="1:20">
      <c r="A51" s="15">
        <v>55121</v>
      </c>
      <c r="B51" s="15" t="s">
        <v>57</v>
      </c>
      <c r="C51" s="6"/>
      <c r="D51" s="6"/>
      <c r="E51" s="6">
        <v>2182243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  <c r="R51" s="7"/>
      <c r="S51" s="6">
        <f t="shared" si="0"/>
        <v>2182243</v>
      </c>
    </row>
    <row r="52" spans="1:20" s="3" customFormat="1">
      <c r="A52" s="8"/>
      <c r="B52" s="8" t="s">
        <v>58</v>
      </c>
      <c r="C52" s="9"/>
      <c r="D52" s="9"/>
      <c r="E52" s="9">
        <f>SUM(E47:E51)</f>
        <v>3452243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>
        <f t="shared" si="0"/>
        <v>3452243</v>
      </c>
      <c r="T52" s="11"/>
    </row>
    <row r="53" spans="1:20" s="25" customFormat="1">
      <c r="A53" s="22">
        <v>5621</v>
      </c>
      <c r="B53" s="15" t="s">
        <v>59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>
        <v>3000000</v>
      </c>
      <c r="Q53" s="24"/>
      <c r="R53" s="24"/>
      <c r="S53" s="6">
        <f t="shared" si="0"/>
        <v>3000000</v>
      </c>
    </row>
    <row r="54" spans="1:20" s="25" customFormat="1">
      <c r="A54" s="26">
        <v>5671</v>
      </c>
      <c r="B54" s="22" t="s">
        <v>60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>
        <v>810000</v>
      </c>
      <c r="Q54" s="24"/>
      <c r="R54" s="24"/>
      <c r="S54" s="6">
        <f t="shared" si="0"/>
        <v>810000</v>
      </c>
    </row>
    <row r="55" spans="1:20" s="3" customFormat="1">
      <c r="A55" s="8"/>
      <c r="B55" s="8" t="s">
        <v>61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f>SUM(P53:P54)</f>
        <v>3810000</v>
      </c>
      <c r="Q55" s="10"/>
      <c r="R55" s="10"/>
      <c r="S55" s="9">
        <f t="shared" si="0"/>
        <v>3810000</v>
      </c>
      <c r="T55" s="11"/>
    </row>
    <row r="56" spans="1:20">
      <c r="A56" s="15">
        <v>5711</v>
      </c>
      <c r="B56" s="15" t="s">
        <v>62</v>
      </c>
      <c r="C56" s="6"/>
      <c r="D56" s="6"/>
      <c r="E56" s="6">
        <v>5000000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>
        <v>3000000</v>
      </c>
      <c r="Q56" s="7"/>
      <c r="R56" s="7"/>
      <c r="S56" s="6">
        <f t="shared" si="0"/>
        <v>8000000</v>
      </c>
    </row>
    <row r="57" spans="1:20">
      <c r="A57" s="15">
        <v>5741</v>
      </c>
      <c r="B57" s="15" t="s">
        <v>63</v>
      </c>
      <c r="C57" s="6"/>
      <c r="D57" s="6"/>
      <c r="E57" s="6">
        <v>1350000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>
        <v>810000</v>
      </c>
      <c r="Q57" s="7"/>
      <c r="R57" s="7"/>
      <c r="S57" s="6">
        <f t="shared" si="0"/>
        <v>2160000</v>
      </c>
    </row>
    <row r="58" spans="1:20" s="3" customFormat="1">
      <c r="A58" s="8"/>
      <c r="B58" s="8" t="s">
        <v>64</v>
      </c>
      <c r="C58" s="9"/>
      <c r="D58" s="9"/>
      <c r="E58" s="9">
        <f>SUM(E56:E57)</f>
        <v>6350000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f>SUM(P56:P57)</f>
        <v>3810000</v>
      </c>
      <c r="Q58" s="10"/>
      <c r="R58" s="10"/>
      <c r="S58" s="9">
        <f t="shared" si="0"/>
        <v>10160000</v>
      </c>
      <c r="T58" s="11"/>
    </row>
    <row r="59" spans="1:20" s="25" customFormat="1">
      <c r="A59" s="22">
        <v>5871</v>
      </c>
      <c r="B59" s="22" t="s">
        <v>65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4">
        <v>200000</v>
      </c>
      <c r="R59" s="24"/>
      <c r="S59" s="6">
        <f t="shared" si="0"/>
        <v>200000</v>
      </c>
    </row>
    <row r="60" spans="1:20" s="3" customFormat="1">
      <c r="A60" s="8"/>
      <c r="B60" s="8" t="s">
        <v>66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0">
        <f>SUM(Q59)</f>
        <v>200000</v>
      </c>
      <c r="R60" s="10"/>
      <c r="S60" s="9">
        <f t="shared" si="0"/>
        <v>200000</v>
      </c>
      <c r="T60" s="11"/>
    </row>
    <row r="61" spans="1:20">
      <c r="A61" s="22">
        <v>59141</v>
      </c>
      <c r="B61" s="22" t="s">
        <v>67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7"/>
      <c r="R61" s="7">
        <v>544254</v>
      </c>
      <c r="S61" s="6">
        <f t="shared" si="0"/>
        <v>544254</v>
      </c>
    </row>
    <row r="62" spans="1:20" s="3" customFormat="1">
      <c r="A62" s="8"/>
      <c r="B62" s="8" t="s">
        <v>68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0"/>
      <c r="R62" s="10">
        <f>SUM(R61)</f>
        <v>544254</v>
      </c>
      <c r="S62" s="9">
        <f t="shared" si="0"/>
        <v>544254</v>
      </c>
      <c r="T62" s="11"/>
    </row>
    <row r="63" spans="1:20" s="30" customFormat="1" ht="18.75">
      <c r="A63" s="27"/>
      <c r="B63" s="27" t="s">
        <v>69</v>
      </c>
      <c r="C63" s="28">
        <f t="shared" ref="C63:H63" si="3">SUM(C16+C20+C25+C28+C42+C46+C52+C55+C58+C60+C62)</f>
        <v>1341380</v>
      </c>
      <c r="D63" s="28">
        <f t="shared" si="3"/>
        <v>800100</v>
      </c>
      <c r="E63" s="28">
        <f t="shared" si="3"/>
        <v>17122511</v>
      </c>
      <c r="F63" s="28">
        <f t="shared" si="3"/>
        <v>210924</v>
      </c>
      <c r="G63" s="28">
        <f t="shared" si="3"/>
        <v>490800</v>
      </c>
      <c r="H63" s="28">
        <f t="shared" si="3"/>
        <v>3327616</v>
      </c>
      <c r="I63" s="28">
        <f t="shared" ref="I63:N63" si="4">SUM(I16+I20+I25+I28+I42+I46+I52+I55+I58+I60+I62)</f>
        <v>1675600</v>
      </c>
      <c r="J63" s="28">
        <f t="shared" si="4"/>
        <v>203200</v>
      </c>
      <c r="K63" s="28">
        <f t="shared" si="4"/>
        <v>1500000</v>
      </c>
      <c r="L63" s="28">
        <f t="shared" si="4"/>
        <v>282200</v>
      </c>
      <c r="M63" s="28">
        <f t="shared" si="4"/>
        <v>120000</v>
      </c>
      <c r="N63" s="28">
        <f t="shared" si="4"/>
        <v>380000</v>
      </c>
      <c r="O63" s="28">
        <f t="shared" ref="O63" si="5">SUM(O16+O20+O25+O28+O42+O46+O52+O55+O58+O60+O62)</f>
        <v>160000</v>
      </c>
      <c r="P63" s="28">
        <f t="shared" ref="P63" si="6">SUM(P16+P20+P25+P28+P42+P46+P52+P55+P58+P60+P62)</f>
        <v>7620000</v>
      </c>
      <c r="Q63" s="28">
        <f t="shared" ref="Q63" si="7">SUM(Q16+Q20+Q25+Q28+Q42+Q46+Q52+Q55+Q58+Q60+Q62)</f>
        <v>200000</v>
      </c>
      <c r="R63" s="28">
        <f t="shared" ref="R63" si="8">SUM(R16+R20+R25+R28+R42+R46+R52+R55+R58+R60+R62)</f>
        <v>544254</v>
      </c>
      <c r="S63" s="35">
        <f t="shared" si="0"/>
        <v>35978585</v>
      </c>
      <c r="T63" s="29"/>
    </row>
  </sheetData>
  <mergeCells count="3">
    <mergeCell ref="A1:S1"/>
    <mergeCell ref="A6:A7"/>
    <mergeCell ref="B6:B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30"/>
  <sheetViews>
    <sheetView workbookViewId="0">
      <selection activeCell="H39" sqref="H39"/>
    </sheetView>
  </sheetViews>
  <sheetFormatPr defaultRowHeight="15"/>
  <cols>
    <col min="1" max="1" width="11.140625" bestFit="1" customWidth="1"/>
    <col min="2" max="2" width="57.7109375" bestFit="1" customWidth="1"/>
    <col min="3" max="3" width="26.85546875" bestFit="1" customWidth="1"/>
    <col min="4" max="4" width="23.42578125" customWidth="1"/>
    <col min="5" max="5" width="21.5703125" customWidth="1"/>
    <col min="6" max="6" width="19.42578125" customWidth="1"/>
    <col min="7" max="7" width="23" customWidth="1"/>
    <col min="8" max="8" width="12.42578125" bestFit="1" customWidth="1"/>
    <col min="9" max="9" width="18.42578125" customWidth="1"/>
    <col min="258" max="258" width="11.140625" bestFit="1" customWidth="1"/>
    <col min="259" max="259" width="61.42578125" customWidth="1"/>
    <col min="260" max="260" width="26.85546875" bestFit="1" customWidth="1"/>
    <col min="261" max="261" width="23.42578125" customWidth="1"/>
    <col min="262" max="262" width="21.5703125" customWidth="1"/>
    <col min="263" max="263" width="19.42578125" customWidth="1"/>
    <col min="264" max="264" width="21.28515625" customWidth="1"/>
    <col min="265" max="265" width="18.42578125" customWidth="1"/>
    <col min="514" max="514" width="11.140625" bestFit="1" customWidth="1"/>
    <col min="515" max="515" width="61.42578125" customWidth="1"/>
    <col min="516" max="516" width="26.85546875" bestFit="1" customWidth="1"/>
    <col min="517" max="517" width="23.42578125" customWidth="1"/>
    <col min="518" max="518" width="21.5703125" customWidth="1"/>
    <col min="519" max="519" width="19.42578125" customWidth="1"/>
    <col min="520" max="520" width="21.28515625" customWidth="1"/>
    <col min="521" max="521" width="18.42578125" customWidth="1"/>
    <col min="770" max="770" width="11.140625" bestFit="1" customWidth="1"/>
    <col min="771" max="771" width="61.42578125" customWidth="1"/>
    <col min="772" max="772" width="26.85546875" bestFit="1" customWidth="1"/>
    <col min="773" max="773" width="23.42578125" customWidth="1"/>
    <col min="774" max="774" width="21.5703125" customWidth="1"/>
    <col min="775" max="775" width="19.42578125" customWidth="1"/>
    <col min="776" max="776" width="21.28515625" customWidth="1"/>
    <col min="777" max="777" width="18.42578125" customWidth="1"/>
    <col min="1026" max="1026" width="11.140625" bestFit="1" customWidth="1"/>
    <col min="1027" max="1027" width="61.42578125" customWidth="1"/>
    <col min="1028" max="1028" width="26.85546875" bestFit="1" customWidth="1"/>
    <col min="1029" max="1029" width="23.42578125" customWidth="1"/>
    <col min="1030" max="1030" width="21.5703125" customWidth="1"/>
    <col min="1031" max="1031" width="19.42578125" customWidth="1"/>
    <col min="1032" max="1032" width="21.28515625" customWidth="1"/>
    <col min="1033" max="1033" width="18.42578125" customWidth="1"/>
    <col min="1282" max="1282" width="11.140625" bestFit="1" customWidth="1"/>
    <col min="1283" max="1283" width="61.42578125" customWidth="1"/>
    <col min="1284" max="1284" width="26.85546875" bestFit="1" customWidth="1"/>
    <col min="1285" max="1285" width="23.42578125" customWidth="1"/>
    <col min="1286" max="1286" width="21.5703125" customWidth="1"/>
    <col min="1287" max="1287" width="19.42578125" customWidth="1"/>
    <col min="1288" max="1288" width="21.28515625" customWidth="1"/>
    <col min="1289" max="1289" width="18.42578125" customWidth="1"/>
    <col min="1538" max="1538" width="11.140625" bestFit="1" customWidth="1"/>
    <col min="1539" max="1539" width="61.42578125" customWidth="1"/>
    <col min="1540" max="1540" width="26.85546875" bestFit="1" customWidth="1"/>
    <col min="1541" max="1541" width="23.42578125" customWidth="1"/>
    <col min="1542" max="1542" width="21.5703125" customWidth="1"/>
    <col min="1543" max="1543" width="19.42578125" customWidth="1"/>
    <col min="1544" max="1544" width="21.28515625" customWidth="1"/>
    <col min="1545" max="1545" width="18.42578125" customWidth="1"/>
    <col min="1794" max="1794" width="11.140625" bestFit="1" customWidth="1"/>
    <col min="1795" max="1795" width="61.42578125" customWidth="1"/>
    <col min="1796" max="1796" width="26.85546875" bestFit="1" customWidth="1"/>
    <col min="1797" max="1797" width="23.42578125" customWidth="1"/>
    <col min="1798" max="1798" width="21.5703125" customWidth="1"/>
    <col min="1799" max="1799" width="19.42578125" customWidth="1"/>
    <col min="1800" max="1800" width="21.28515625" customWidth="1"/>
    <col min="1801" max="1801" width="18.42578125" customWidth="1"/>
    <col min="2050" max="2050" width="11.140625" bestFit="1" customWidth="1"/>
    <col min="2051" max="2051" width="61.42578125" customWidth="1"/>
    <col min="2052" max="2052" width="26.85546875" bestFit="1" customWidth="1"/>
    <col min="2053" max="2053" width="23.42578125" customWidth="1"/>
    <col min="2054" max="2054" width="21.5703125" customWidth="1"/>
    <col min="2055" max="2055" width="19.42578125" customWidth="1"/>
    <col min="2056" max="2056" width="21.28515625" customWidth="1"/>
    <col min="2057" max="2057" width="18.42578125" customWidth="1"/>
    <col min="2306" max="2306" width="11.140625" bestFit="1" customWidth="1"/>
    <col min="2307" max="2307" width="61.42578125" customWidth="1"/>
    <col min="2308" max="2308" width="26.85546875" bestFit="1" customWidth="1"/>
    <col min="2309" max="2309" width="23.42578125" customWidth="1"/>
    <col min="2310" max="2310" width="21.5703125" customWidth="1"/>
    <col min="2311" max="2311" width="19.42578125" customWidth="1"/>
    <col min="2312" max="2312" width="21.28515625" customWidth="1"/>
    <col min="2313" max="2313" width="18.42578125" customWidth="1"/>
    <col min="2562" max="2562" width="11.140625" bestFit="1" customWidth="1"/>
    <col min="2563" max="2563" width="61.42578125" customWidth="1"/>
    <col min="2564" max="2564" width="26.85546875" bestFit="1" customWidth="1"/>
    <col min="2565" max="2565" width="23.42578125" customWidth="1"/>
    <col min="2566" max="2566" width="21.5703125" customWidth="1"/>
    <col min="2567" max="2567" width="19.42578125" customWidth="1"/>
    <col min="2568" max="2568" width="21.28515625" customWidth="1"/>
    <col min="2569" max="2569" width="18.42578125" customWidth="1"/>
    <col min="2818" max="2818" width="11.140625" bestFit="1" customWidth="1"/>
    <col min="2819" max="2819" width="61.42578125" customWidth="1"/>
    <col min="2820" max="2820" width="26.85546875" bestFit="1" customWidth="1"/>
    <col min="2821" max="2821" width="23.42578125" customWidth="1"/>
    <col min="2822" max="2822" width="21.5703125" customWidth="1"/>
    <col min="2823" max="2823" width="19.42578125" customWidth="1"/>
    <col min="2824" max="2824" width="21.28515625" customWidth="1"/>
    <col min="2825" max="2825" width="18.42578125" customWidth="1"/>
    <col min="3074" max="3074" width="11.140625" bestFit="1" customWidth="1"/>
    <col min="3075" max="3075" width="61.42578125" customWidth="1"/>
    <col min="3076" max="3076" width="26.85546875" bestFit="1" customWidth="1"/>
    <col min="3077" max="3077" width="23.42578125" customWidth="1"/>
    <col min="3078" max="3078" width="21.5703125" customWidth="1"/>
    <col min="3079" max="3079" width="19.42578125" customWidth="1"/>
    <col min="3080" max="3080" width="21.28515625" customWidth="1"/>
    <col min="3081" max="3081" width="18.42578125" customWidth="1"/>
    <col min="3330" max="3330" width="11.140625" bestFit="1" customWidth="1"/>
    <col min="3331" max="3331" width="61.42578125" customWidth="1"/>
    <col min="3332" max="3332" width="26.85546875" bestFit="1" customWidth="1"/>
    <col min="3333" max="3333" width="23.42578125" customWidth="1"/>
    <col min="3334" max="3334" width="21.5703125" customWidth="1"/>
    <col min="3335" max="3335" width="19.42578125" customWidth="1"/>
    <col min="3336" max="3336" width="21.28515625" customWidth="1"/>
    <col min="3337" max="3337" width="18.42578125" customWidth="1"/>
    <col min="3586" max="3586" width="11.140625" bestFit="1" customWidth="1"/>
    <col min="3587" max="3587" width="61.42578125" customWidth="1"/>
    <col min="3588" max="3588" width="26.85546875" bestFit="1" customWidth="1"/>
    <col min="3589" max="3589" width="23.42578125" customWidth="1"/>
    <col min="3590" max="3590" width="21.5703125" customWidth="1"/>
    <col min="3591" max="3591" width="19.42578125" customWidth="1"/>
    <col min="3592" max="3592" width="21.28515625" customWidth="1"/>
    <col min="3593" max="3593" width="18.42578125" customWidth="1"/>
    <col min="3842" max="3842" width="11.140625" bestFit="1" customWidth="1"/>
    <col min="3843" max="3843" width="61.42578125" customWidth="1"/>
    <col min="3844" max="3844" width="26.85546875" bestFit="1" customWidth="1"/>
    <col min="3845" max="3845" width="23.42578125" customWidth="1"/>
    <col min="3846" max="3846" width="21.5703125" customWidth="1"/>
    <col min="3847" max="3847" width="19.42578125" customWidth="1"/>
    <col min="3848" max="3848" width="21.28515625" customWidth="1"/>
    <col min="3849" max="3849" width="18.42578125" customWidth="1"/>
    <col min="4098" max="4098" width="11.140625" bestFit="1" customWidth="1"/>
    <col min="4099" max="4099" width="61.42578125" customWidth="1"/>
    <col min="4100" max="4100" width="26.85546875" bestFit="1" customWidth="1"/>
    <col min="4101" max="4101" width="23.42578125" customWidth="1"/>
    <col min="4102" max="4102" width="21.5703125" customWidth="1"/>
    <col min="4103" max="4103" width="19.42578125" customWidth="1"/>
    <col min="4104" max="4104" width="21.28515625" customWidth="1"/>
    <col min="4105" max="4105" width="18.42578125" customWidth="1"/>
    <col min="4354" max="4354" width="11.140625" bestFit="1" customWidth="1"/>
    <col min="4355" max="4355" width="61.42578125" customWidth="1"/>
    <col min="4356" max="4356" width="26.85546875" bestFit="1" customWidth="1"/>
    <col min="4357" max="4357" width="23.42578125" customWidth="1"/>
    <col min="4358" max="4358" width="21.5703125" customWidth="1"/>
    <col min="4359" max="4359" width="19.42578125" customWidth="1"/>
    <col min="4360" max="4360" width="21.28515625" customWidth="1"/>
    <col min="4361" max="4361" width="18.42578125" customWidth="1"/>
    <col min="4610" max="4610" width="11.140625" bestFit="1" customWidth="1"/>
    <col min="4611" max="4611" width="61.42578125" customWidth="1"/>
    <col min="4612" max="4612" width="26.85546875" bestFit="1" customWidth="1"/>
    <col min="4613" max="4613" width="23.42578125" customWidth="1"/>
    <col min="4614" max="4614" width="21.5703125" customWidth="1"/>
    <col min="4615" max="4615" width="19.42578125" customWidth="1"/>
    <col min="4616" max="4616" width="21.28515625" customWidth="1"/>
    <col min="4617" max="4617" width="18.42578125" customWidth="1"/>
    <col min="4866" max="4866" width="11.140625" bestFit="1" customWidth="1"/>
    <col min="4867" max="4867" width="61.42578125" customWidth="1"/>
    <col min="4868" max="4868" width="26.85546875" bestFit="1" customWidth="1"/>
    <col min="4869" max="4869" width="23.42578125" customWidth="1"/>
    <col min="4870" max="4870" width="21.5703125" customWidth="1"/>
    <col min="4871" max="4871" width="19.42578125" customWidth="1"/>
    <col min="4872" max="4872" width="21.28515625" customWidth="1"/>
    <col min="4873" max="4873" width="18.42578125" customWidth="1"/>
    <col min="5122" max="5122" width="11.140625" bestFit="1" customWidth="1"/>
    <col min="5123" max="5123" width="61.42578125" customWidth="1"/>
    <col min="5124" max="5124" width="26.85546875" bestFit="1" customWidth="1"/>
    <col min="5125" max="5125" width="23.42578125" customWidth="1"/>
    <col min="5126" max="5126" width="21.5703125" customWidth="1"/>
    <col min="5127" max="5127" width="19.42578125" customWidth="1"/>
    <col min="5128" max="5128" width="21.28515625" customWidth="1"/>
    <col min="5129" max="5129" width="18.42578125" customWidth="1"/>
    <col min="5378" max="5378" width="11.140625" bestFit="1" customWidth="1"/>
    <col min="5379" max="5379" width="61.42578125" customWidth="1"/>
    <col min="5380" max="5380" width="26.85546875" bestFit="1" customWidth="1"/>
    <col min="5381" max="5381" width="23.42578125" customWidth="1"/>
    <col min="5382" max="5382" width="21.5703125" customWidth="1"/>
    <col min="5383" max="5383" width="19.42578125" customWidth="1"/>
    <col min="5384" max="5384" width="21.28515625" customWidth="1"/>
    <col min="5385" max="5385" width="18.42578125" customWidth="1"/>
    <col min="5634" max="5634" width="11.140625" bestFit="1" customWidth="1"/>
    <col min="5635" max="5635" width="61.42578125" customWidth="1"/>
    <col min="5636" max="5636" width="26.85546875" bestFit="1" customWidth="1"/>
    <col min="5637" max="5637" width="23.42578125" customWidth="1"/>
    <col min="5638" max="5638" width="21.5703125" customWidth="1"/>
    <col min="5639" max="5639" width="19.42578125" customWidth="1"/>
    <col min="5640" max="5640" width="21.28515625" customWidth="1"/>
    <col min="5641" max="5641" width="18.42578125" customWidth="1"/>
    <col min="5890" max="5890" width="11.140625" bestFit="1" customWidth="1"/>
    <col min="5891" max="5891" width="61.42578125" customWidth="1"/>
    <col min="5892" max="5892" width="26.85546875" bestFit="1" customWidth="1"/>
    <col min="5893" max="5893" width="23.42578125" customWidth="1"/>
    <col min="5894" max="5894" width="21.5703125" customWidth="1"/>
    <col min="5895" max="5895" width="19.42578125" customWidth="1"/>
    <col min="5896" max="5896" width="21.28515625" customWidth="1"/>
    <col min="5897" max="5897" width="18.42578125" customWidth="1"/>
    <col min="6146" max="6146" width="11.140625" bestFit="1" customWidth="1"/>
    <col min="6147" max="6147" width="61.42578125" customWidth="1"/>
    <col min="6148" max="6148" width="26.85546875" bestFit="1" customWidth="1"/>
    <col min="6149" max="6149" width="23.42578125" customWidth="1"/>
    <col min="6150" max="6150" width="21.5703125" customWidth="1"/>
    <col min="6151" max="6151" width="19.42578125" customWidth="1"/>
    <col min="6152" max="6152" width="21.28515625" customWidth="1"/>
    <col min="6153" max="6153" width="18.42578125" customWidth="1"/>
    <col min="6402" max="6402" width="11.140625" bestFit="1" customWidth="1"/>
    <col min="6403" max="6403" width="61.42578125" customWidth="1"/>
    <col min="6404" max="6404" width="26.85546875" bestFit="1" customWidth="1"/>
    <col min="6405" max="6405" width="23.42578125" customWidth="1"/>
    <col min="6406" max="6406" width="21.5703125" customWidth="1"/>
    <col min="6407" max="6407" width="19.42578125" customWidth="1"/>
    <col min="6408" max="6408" width="21.28515625" customWidth="1"/>
    <col min="6409" max="6409" width="18.42578125" customWidth="1"/>
    <col min="6658" max="6658" width="11.140625" bestFit="1" customWidth="1"/>
    <col min="6659" max="6659" width="61.42578125" customWidth="1"/>
    <col min="6660" max="6660" width="26.85546875" bestFit="1" customWidth="1"/>
    <col min="6661" max="6661" width="23.42578125" customWidth="1"/>
    <col min="6662" max="6662" width="21.5703125" customWidth="1"/>
    <col min="6663" max="6663" width="19.42578125" customWidth="1"/>
    <col min="6664" max="6664" width="21.28515625" customWidth="1"/>
    <col min="6665" max="6665" width="18.42578125" customWidth="1"/>
    <col min="6914" max="6914" width="11.140625" bestFit="1" customWidth="1"/>
    <col min="6915" max="6915" width="61.42578125" customWidth="1"/>
    <col min="6916" max="6916" width="26.85546875" bestFit="1" customWidth="1"/>
    <col min="6917" max="6917" width="23.42578125" customWidth="1"/>
    <col min="6918" max="6918" width="21.5703125" customWidth="1"/>
    <col min="6919" max="6919" width="19.42578125" customWidth="1"/>
    <col min="6920" max="6920" width="21.28515625" customWidth="1"/>
    <col min="6921" max="6921" width="18.42578125" customWidth="1"/>
    <col min="7170" max="7170" width="11.140625" bestFit="1" customWidth="1"/>
    <col min="7171" max="7171" width="61.42578125" customWidth="1"/>
    <col min="7172" max="7172" width="26.85546875" bestFit="1" customWidth="1"/>
    <col min="7173" max="7173" width="23.42578125" customWidth="1"/>
    <col min="7174" max="7174" width="21.5703125" customWidth="1"/>
    <col min="7175" max="7175" width="19.42578125" customWidth="1"/>
    <col min="7176" max="7176" width="21.28515625" customWidth="1"/>
    <col min="7177" max="7177" width="18.42578125" customWidth="1"/>
    <col min="7426" max="7426" width="11.140625" bestFit="1" customWidth="1"/>
    <col min="7427" max="7427" width="61.42578125" customWidth="1"/>
    <col min="7428" max="7428" width="26.85546875" bestFit="1" customWidth="1"/>
    <col min="7429" max="7429" width="23.42578125" customWidth="1"/>
    <col min="7430" max="7430" width="21.5703125" customWidth="1"/>
    <col min="7431" max="7431" width="19.42578125" customWidth="1"/>
    <col min="7432" max="7432" width="21.28515625" customWidth="1"/>
    <col min="7433" max="7433" width="18.42578125" customWidth="1"/>
    <col min="7682" max="7682" width="11.140625" bestFit="1" customWidth="1"/>
    <col min="7683" max="7683" width="61.42578125" customWidth="1"/>
    <col min="7684" max="7684" width="26.85546875" bestFit="1" customWidth="1"/>
    <col min="7685" max="7685" width="23.42578125" customWidth="1"/>
    <col min="7686" max="7686" width="21.5703125" customWidth="1"/>
    <col min="7687" max="7687" width="19.42578125" customWidth="1"/>
    <col min="7688" max="7688" width="21.28515625" customWidth="1"/>
    <col min="7689" max="7689" width="18.42578125" customWidth="1"/>
    <col min="7938" max="7938" width="11.140625" bestFit="1" customWidth="1"/>
    <col min="7939" max="7939" width="61.42578125" customWidth="1"/>
    <col min="7940" max="7940" width="26.85546875" bestFit="1" customWidth="1"/>
    <col min="7941" max="7941" width="23.42578125" customWidth="1"/>
    <col min="7942" max="7942" width="21.5703125" customWidth="1"/>
    <col min="7943" max="7943" width="19.42578125" customWidth="1"/>
    <col min="7944" max="7944" width="21.28515625" customWidth="1"/>
    <col min="7945" max="7945" width="18.42578125" customWidth="1"/>
    <col min="8194" max="8194" width="11.140625" bestFit="1" customWidth="1"/>
    <col min="8195" max="8195" width="61.42578125" customWidth="1"/>
    <col min="8196" max="8196" width="26.85546875" bestFit="1" customWidth="1"/>
    <col min="8197" max="8197" width="23.42578125" customWidth="1"/>
    <col min="8198" max="8198" width="21.5703125" customWidth="1"/>
    <col min="8199" max="8199" width="19.42578125" customWidth="1"/>
    <col min="8200" max="8200" width="21.28515625" customWidth="1"/>
    <col min="8201" max="8201" width="18.42578125" customWidth="1"/>
    <col min="8450" max="8450" width="11.140625" bestFit="1" customWidth="1"/>
    <col min="8451" max="8451" width="61.42578125" customWidth="1"/>
    <col min="8452" max="8452" width="26.85546875" bestFit="1" customWidth="1"/>
    <col min="8453" max="8453" width="23.42578125" customWidth="1"/>
    <col min="8454" max="8454" width="21.5703125" customWidth="1"/>
    <col min="8455" max="8455" width="19.42578125" customWidth="1"/>
    <col min="8456" max="8456" width="21.28515625" customWidth="1"/>
    <col min="8457" max="8457" width="18.42578125" customWidth="1"/>
    <col min="8706" max="8706" width="11.140625" bestFit="1" customWidth="1"/>
    <col min="8707" max="8707" width="61.42578125" customWidth="1"/>
    <col min="8708" max="8708" width="26.85546875" bestFit="1" customWidth="1"/>
    <col min="8709" max="8709" width="23.42578125" customWidth="1"/>
    <col min="8710" max="8710" width="21.5703125" customWidth="1"/>
    <col min="8711" max="8711" width="19.42578125" customWidth="1"/>
    <col min="8712" max="8712" width="21.28515625" customWidth="1"/>
    <col min="8713" max="8713" width="18.42578125" customWidth="1"/>
    <col min="8962" max="8962" width="11.140625" bestFit="1" customWidth="1"/>
    <col min="8963" max="8963" width="61.42578125" customWidth="1"/>
    <col min="8964" max="8964" width="26.85546875" bestFit="1" customWidth="1"/>
    <col min="8965" max="8965" width="23.42578125" customWidth="1"/>
    <col min="8966" max="8966" width="21.5703125" customWidth="1"/>
    <col min="8967" max="8967" width="19.42578125" customWidth="1"/>
    <col min="8968" max="8968" width="21.28515625" customWidth="1"/>
    <col min="8969" max="8969" width="18.42578125" customWidth="1"/>
    <col min="9218" max="9218" width="11.140625" bestFit="1" customWidth="1"/>
    <col min="9219" max="9219" width="61.42578125" customWidth="1"/>
    <col min="9220" max="9220" width="26.85546875" bestFit="1" customWidth="1"/>
    <col min="9221" max="9221" width="23.42578125" customWidth="1"/>
    <col min="9222" max="9222" width="21.5703125" customWidth="1"/>
    <col min="9223" max="9223" width="19.42578125" customWidth="1"/>
    <col min="9224" max="9224" width="21.28515625" customWidth="1"/>
    <col min="9225" max="9225" width="18.42578125" customWidth="1"/>
    <col min="9474" max="9474" width="11.140625" bestFit="1" customWidth="1"/>
    <col min="9475" max="9475" width="61.42578125" customWidth="1"/>
    <col min="9476" max="9476" width="26.85546875" bestFit="1" customWidth="1"/>
    <col min="9477" max="9477" width="23.42578125" customWidth="1"/>
    <col min="9478" max="9478" width="21.5703125" customWidth="1"/>
    <col min="9479" max="9479" width="19.42578125" customWidth="1"/>
    <col min="9480" max="9480" width="21.28515625" customWidth="1"/>
    <col min="9481" max="9481" width="18.42578125" customWidth="1"/>
    <col min="9730" max="9730" width="11.140625" bestFit="1" customWidth="1"/>
    <col min="9731" max="9731" width="61.42578125" customWidth="1"/>
    <col min="9732" max="9732" width="26.85546875" bestFit="1" customWidth="1"/>
    <col min="9733" max="9733" width="23.42578125" customWidth="1"/>
    <col min="9734" max="9734" width="21.5703125" customWidth="1"/>
    <col min="9735" max="9735" width="19.42578125" customWidth="1"/>
    <col min="9736" max="9736" width="21.28515625" customWidth="1"/>
    <col min="9737" max="9737" width="18.42578125" customWidth="1"/>
    <col min="9986" max="9986" width="11.140625" bestFit="1" customWidth="1"/>
    <col min="9987" max="9987" width="61.42578125" customWidth="1"/>
    <col min="9988" max="9988" width="26.85546875" bestFit="1" customWidth="1"/>
    <col min="9989" max="9989" width="23.42578125" customWidth="1"/>
    <col min="9990" max="9990" width="21.5703125" customWidth="1"/>
    <col min="9991" max="9991" width="19.42578125" customWidth="1"/>
    <col min="9992" max="9992" width="21.28515625" customWidth="1"/>
    <col min="9993" max="9993" width="18.42578125" customWidth="1"/>
    <col min="10242" max="10242" width="11.140625" bestFit="1" customWidth="1"/>
    <col min="10243" max="10243" width="61.42578125" customWidth="1"/>
    <col min="10244" max="10244" width="26.85546875" bestFit="1" customWidth="1"/>
    <col min="10245" max="10245" width="23.42578125" customWidth="1"/>
    <col min="10246" max="10246" width="21.5703125" customWidth="1"/>
    <col min="10247" max="10247" width="19.42578125" customWidth="1"/>
    <col min="10248" max="10248" width="21.28515625" customWidth="1"/>
    <col min="10249" max="10249" width="18.42578125" customWidth="1"/>
    <col min="10498" max="10498" width="11.140625" bestFit="1" customWidth="1"/>
    <col min="10499" max="10499" width="61.42578125" customWidth="1"/>
    <col min="10500" max="10500" width="26.85546875" bestFit="1" customWidth="1"/>
    <col min="10501" max="10501" width="23.42578125" customWidth="1"/>
    <col min="10502" max="10502" width="21.5703125" customWidth="1"/>
    <col min="10503" max="10503" width="19.42578125" customWidth="1"/>
    <col min="10504" max="10504" width="21.28515625" customWidth="1"/>
    <col min="10505" max="10505" width="18.42578125" customWidth="1"/>
    <col min="10754" max="10754" width="11.140625" bestFit="1" customWidth="1"/>
    <col min="10755" max="10755" width="61.42578125" customWidth="1"/>
    <col min="10756" max="10756" width="26.85546875" bestFit="1" customWidth="1"/>
    <col min="10757" max="10757" width="23.42578125" customWidth="1"/>
    <col min="10758" max="10758" width="21.5703125" customWidth="1"/>
    <col min="10759" max="10759" width="19.42578125" customWidth="1"/>
    <col min="10760" max="10760" width="21.28515625" customWidth="1"/>
    <col min="10761" max="10761" width="18.42578125" customWidth="1"/>
    <col min="11010" max="11010" width="11.140625" bestFit="1" customWidth="1"/>
    <col min="11011" max="11011" width="61.42578125" customWidth="1"/>
    <col min="11012" max="11012" width="26.85546875" bestFit="1" customWidth="1"/>
    <col min="11013" max="11013" width="23.42578125" customWidth="1"/>
    <col min="11014" max="11014" width="21.5703125" customWidth="1"/>
    <col min="11015" max="11015" width="19.42578125" customWidth="1"/>
    <col min="11016" max="11016" width="21.28515625" customWidth="1"/>
    <col min="11017" max="11017" width="18.42578125" customWidth="1"/>
    <col min="11266" max="11266" width="11.140625" bestFit="1" customWidth="1"/>
    <col min="11267" max="11267" width="61.42578125" customWidth="1"/>
    <col min="11268" max="11268" width="26.85546875" bestFit="1" customWidth="1"/>
    <col min="11269" max="11269" width="23.42578125" customWidth="1"/>
    <col min="11270" max="11270" width="21.5703125" customWidth="1"/>
    <col min="11271" max="11271" width="19.42578125" customWidth="1"/>
    <col min="11272" max="11272" width="21.28515625" customWidth="1"/>
    <col min="11273" max="11273" width="18.42578125" customWidth="1"/>
    <col min="11522" max="11522" width="11.140625" bestFit="1" customWidth="1"/>
    <col min="11523" max="11523" width="61.42578125" customWidth="1"/>
    <col min="11524" max="11524" width="26.85546875" bestFit="1" customWidth="1"/>
    <col min="11525" max="11525" width="23.42578125" customWidth="1"/>
    <col min="11526" max="11526" width="21.5703125" customWidth="1"/>
    <col min="11527" max="11527" width="19.42578125" customWidth="1"/>
    <col min="11528" max="11528" width="21.28515625" customWidth="1"/>
    <col min="11529" max="11529" width="18.42578125" customWidth="1"/>
    <col min="11778" max="11778" width="11.140625" bestFit="1" customWidth="1"/>
    <col min="11779" max="11779" width="61.42578125" customWidth="1"/>
    <col min="11780" max="11780" width="26.85546875" bestFit="1" customWidth="1"/>
    <col min="11781" max="11781" width="23.42578125" customWidth="1"/>
    <col min="11782" max="11782" width="21.5703125" customWidth="1"/>
    <col min="11783" max="11783" width="19.42578125" customWidth="1"/>
    <col min="11784" max="11784" width="21.28515625" customWidth="1"/>
    <col min="11785" max="11785" width="18.42578125" customWidth="1"/>
    <col min="12034" max="12034" width="11.140625" bestFit="1" customWidth="1"/>
    <col min="12035" max="12035" width="61.42578125" customWidth="1"/>
    <col min="12036" max="12036" width="26.85546875" bestFit="1" customWidth="1"/>
    <col min="12037" max="12037" width="23.42578125" customWidth="1"/>
    <col min="12038" max="12038" width="21.5703125" customWidth="1"/>
    <col min="12039" max="12039" width="19.42578125" customWidth="1"/>
    <col min="12040" max="12040" width="21.28515625" customWidth="1"/>
    <col min="12041" max="12041" width="18.42578125" customWidth="1"/>
    <col min="12290" max="12290" width="11.140625" bestFit="1" customWidth="1"/>
    <col min="12291" max="12291" width="61.42578125" customWidth="1"/>
    <col min="12292" max="12292" width="26.85546875" bestFit="1" customWidth="1"/>
    <col min="12293" max="12293" width="23.42578125" customWidth="1"/>
    <col min="12294" max="12294" width="21.5703125" customWidth="1"/>
    <col min="12295" max="12295" width="19.42578125" customWidth="1"/>
    <col min="12296" max="12296" width="21.28515625" customWidth="1"/>
    <col min="12297" max="12297" width="18.42578125" customWidth="1"/>
    <col min="12546" max="12546" width="11.140625" bestFit="1" customWidth="1"/>
    <col min="12547" max="12547" width="61.42578125" customWidth="1"/>
    <col min="12548" max="12548" width="26.85546875" bestFit="1" customWidth="1"/>
    <col min="12549" max="12549" width="23.42578125" customWidth="1"/>
    <col min="12550" max="12550" width="21.5703125" customWidth="1"/>
    <col min="12551" max="12551" width="19.42578125" customWidth="1"/>
    <col min="12552" max="12552" width="21.28515625" customWidth="1"/>
    <col min="12553" max="12553" width="18.42578125" customWidth="1"/>
    <col min="12802" max="12802" width="11.140625" bestFit="1" customWidth="1"/>
    <col min="12803" max="12803" width="61.42578125" customWidth="1"/>
    <col min="12804" max="12804" width="26.85546875" bestFit="1" customWidth="1"/>
    <col min="12805" max="12805" width="23.42578125" customWidth="1"/>
    <col min="12806" max="12806" width="21.5703125" customWidth="1"/>
    <col min="12807" max="12807" width="19.42578125" customWidth="1"/>
    <col min="12808" max="12808" width="21.28515625" customWidth="1"/>
    <col min="12809" max="12809" width="18.42578125" customWidth="1"/>
    <col min="13058" max="13058" width="11.140625" bestFit="1" customWidth="1"/>
    <col min="13059" max="13059" width="61.42578125" customWidth="1"/>
    <col min="13060" max="13060" width="26.85546875" bestFit="1" customWidth="1"/>
    <col min="13061" max="13061" width="23.42578125" customWidth="1"/>
    <col min="13062" max="13062" width="21.5703125" customWidth="1"/>
    <col min="13063" max="13063" width="19.42578125" customWidth="1"/>
    <col min="13064" max="13064" width="21.28515625" customWidth="1"/>
    <col min="13065" max="13065" width="18.42578125" customWidth="1"/>
    <col min="13314" max="13314" width="11.140625" bestFit="1" customWidth="1"/>
    <col min="13315" max="13315" width="61.42578125" customWidth="1"/>
    <col min="13316" max="13316" width="26.85546875" bestFit="1" customWidth="1"/>
    <col min="13317" max="13317" width="23.42578125" customWidth="1"/>
    <col min="13318" max="13318" width="21.5703125" customWidth="1"/>
    <col min="13319" max="13319" width="19.42578125" customWidth="1"/>
    <col min="13320" max="13320" width="21.28515625" customWidth="1"/>
    <col min="13321" max="13321" width="18.42578125" customWidth="1"/>
    <col min="13570" max="13570" width="11.140625" bestFit="1" customWidth="1"/>
    <col min="13571" max="13571" width="61.42578125" customWidth="1"/>
    <col min="13572" max="13572" width="26.85546875" bestFit="1" customWidth="1"/>
    <col min="13573" max="13573" width="23.42578125" customWidth="1"/>
    <col min="13574" max="13574" width="21.5703125" customWidth="1"/>
    <col min="13575" max="13575" width="19.42578125" customWidth="1"/>
    <col min="13576" max="13576" width="21.28515625" customWidth="1"/>
    <col min="13577" max="13577" width="18.42578125" customWidth="1"/>
    <col min="13826" max="13826" width="11.140625" bestFit="1" customWidth="1"/>
    <col min="13827" max="13827" width="61.42578125" customWidth="1"/>
    <col min="13828" max="13828" width="26.85546875" bestFit="1" customWidth="1"/>
    <col min="13829" max="13829" width="23.42578125" customWidth="1"/>
    <col min="13830" max="13830" width="21.5703125" customWidth="1"/>
    <col min="13831" max="13831" width="19.42578125" customWidth="1"/>
    <col min="13832" max="13832" width="21.28515625" customWidth="1"/>
    <col min="13833" max="13833" width="18.42578125" customWidth="1"/>
    <col min="14082" max="14082" width="11.140625" bestFit="1" customWidth="1"/>
    <col min="14083" max="14083" width="61.42578125" customWidth="1"/>
    <col min="14084" max="14084" width="26.85546875" bestFit="1" customWidth="1"/>
    <col min="14085" max="14085" width="23.42578125" customWidth="1"/>
    <col min="14086" max="14086" width="21.5703125" customWidth="1"/>
    <col min="14087" max="14087" width="19.42578125" customWidth="1"/>
    <col min="14088" max="14088" width="21.28515625" customWidth="1"/>
    <col min="14089" max="14089" width="18.42578125" customWidth="1"/>
    <col min="14338" max="14338" width="11.140625" bestFit="1" customWidth="1"/>
    <col min="14339" max="14339" width="61.42578125" customWidth="1"/>
    <col min="14340" max="14340" width="26.85546875" bestFit="1" customWidth="1"/>
    <col min="14341" max="14341" width="23.42578125" customWidth="1"/>
    <col min="14342" max="14342" width="21.5703125" customWidth="1"/>
    <col min="14343" max="14343" width="19.42578125" customWidth="1"/>
    <col min="14344" max="14344" width="21.28515625" customWidth="1"/>
    <col min="14345" max="14345" width="18.42578125" customWidth="1"/>
    <col min="14594" max="14594" width="11.140625" bestFit="1" customWidth="1"/>
    <col min="14595" max="14595" width="61.42578125" customWidth="1"/>
    <col min="14596" max="14596" width="26.85546875" bestFit="1" customWidth="1"/>
    <col min="14597" max="14597" width="23.42578125" customWidth="1"/>
    <col min="14598" max="14598" width="21.5703125" customWidth="1"/>
    <col min="14599" max="14599" width="19.42578125" customWidth="1"/>
    <col min="14600" max="14600" width="21.28515625" customWidth="1"/>
    <col min="14601" max="14601" width="18.42578125" customWidth="1"/>
    <col min="14850" max="14850" width="11.140625" bestFit="1" customWidth="1"/>
    <col min="14851" max="14851" width="61.42578125" customWidth="1"/>
    <col min="14852" max="14852" width="26.85546875" bestFit="1" customWidth="1"/>
    <col min="14853" max="14853" width="23.42578125" customWidth="1"/>
    <col min="14854" max="14854" width="21.5703125" customWidth="1"/>
    <col min="14855" max="14855" width="19.42578125" customWidth="1"/>
    <col min="14856" max="14856" width="21.28515625" customWidth="1"/>
    <col min="14857" max="14857" width="18.42578125" customWidth="1"/>
    <col min="15106" max="15106" width="11.140625" bestFit="1" customWidth="1"/>
    <col min="15107" max="15107" width="61.42578125" customWidth="1"/>
    <col min="15108" max="15108" width="26.85546875" bestFit="1" customWidth="1"/>
    <col min="15109" max="15109" width="23.42578125" customWidth="1"/>
    <col min="15110" max="15110" width="21.5703125" customWidth="1"/>
    <col min="15111" max="15111" width="19.42578125" customWidth="1"/>
    <col min="15112" max="15112" width="21.28515625" customWidth="1"/>
    <col min="15113" max="15113" width="18.42578125" customWidth="1"/>
    <col min="15362" max="15362" width="11.140625" bestFit="1" customWidth="1"/>
    <col min="15363" max="15363" width="61.42578125" customWidth="1"/>
    <col min="15364" max="15364" width="26.85546875" bestFit="1" customWidth="1"/>
    <col min="15365" max="15365" width="23.42578125" customWidth="1"/>
    <col min="15366" max="15366" width="21.5703125" customWidth="1"/>
    <col min="15367" max="15367" width="19.42578125" customWidth="1"/>
    <col min="15368" max="15368" width="21.28515625" customWidth="1"/>
    <col min="15369" max="15369" width="18.42578125" customWidth="1"/>
    <col min="15618" max="15618" width="11.140625" bestFit="1" customWidth="1"/>
    <col min="15619" max="15619" width="61.42578125" customWidth="1"/>
    <col min="15620" max="15620" width="26.85546875" bestFit="1" customWidth="1"/>
    <col min="15621" max="15621" width="23.42578125" customWidth="1"/>
    <col min="15622" max="15622" width="21.5703125" customWidth="1"/>
    <col min="15623" max="15623" width="19.42578125" customWidth="1"/>
    <col min="15624" max="15624" width="21.28515625" customWidth="1"/>
    <col min="15625" max="15625" width="18.42578125" customWidth="1"/>
    <col min="15874" max="15874" width="11.140625" bestFit="1" customWidth="1"/>
    <col min="15875" max="15875" width="61.42578125" customWidth="1"/>
    <col min="15876" max="15876" width="26.85546875" bestFit="1" customWidth="1"/>
    <col min="15877" max="15877" width="23.42578125" customWidth="1"/>
    <col min="15878" max="15878" width="21.5703125" customWidth="1"/>
    <col min="15879" max="15879" width="19.42578125" customWidth="1"/>
    <col min="15880" max="15880" width="21.28515625" customWidth="1"/>
    <col min="15881" max="15881" width="18.42578125" customWidth="1"/>
    <col min="16130" max="16130" width="11.140625" bestFit="1" customWidth="1"/>
    <col min="16131" max="16131" width="61.42578125" customWidth="1"/>
    <col min="16132" max="16132" width="26.85546875" bestFit="1" customWidth="1"/>
    <col min="16133" max="16133" width="23.42578125" customWidth="1"/>
    <col min="16134" max="16134" width="21.5703125" customWidth="1"/>
    <col min="16135" max="16135" width="19.42578125" customWidth="1"/>
    <col min="16136" max="16136" width="21.28515625" customWidth="1"/>
    <col min="16137" max="16137" width="18.42578125" customWidth="1"/>
  </cols>
  <sheetData>
    <row r="4" spans="1:9" s="1" customFormat="1" ht="18.75">
      <c r="A4" s="146" t="s">
        <v>96</v>
      </c>
      <c r="B4" s="146"/>
      <c r="C4" s="146"/>
      <c r="D4" s="146"/>
      <c r="E4" s="146"/>
      <c r="F4" s="146"/>
      <c r="G4" s="146"/>
      <c r="H4" s="146"/>
      <c r="I4" s="146"/>
    </row>
    <row r="8" spans="1:9">
      <c r="I8" t="s">
        <v>74</v>
      </c>
    </row>
    <row r="9" spans="1:9" s="3" customFormat="1">
      <c r="A9" s="148" t="s">
        <v>75</v>
      </c>
      <c r="B9" s="148" t="s">
        <v>2</v>
      </c>
      <c r="C9" s="151" t="s">
        <v>76</v>
      </c>
      <c r="D9" s="152"/>
      <c r="E9" s="152"/>
      <c r="F9" s="152"/>
      <c r="G9" s="152"/>
      <c r="H9" s="38"/>
      <c r="I9" s="153" t="s">
        <v>18</v>
      </c>
    </row>
    <row r="10" spans="1:9" s="3" customFormat="1">
      <c r="A10" s="150"/>
      <c r="B10" s="150"/>
      <c r="C10" s="4" t="s">
        <v>77</v>
      </c>
      <c r="D10" s="4" t="s">
        <v>78</v>
      </c>
      <c r="E10" s="4" t="s">
        <v>79</v>
      </c>
      <c r="F10" s="4" t="s">
        <v>80</v>
      </c>
      <c r="G10" s="4" t="s">
        <v>4</v>
      </c>
      <c r="H10" s="4" t="s">
        <v>100</v>
      </c>
      <c r="I10" s="153"/>
    </row>
    <row r="11" spans="1:9" s="3" customFormat="1">
      <c r="A11" s="149"/>
      <c r="B11" s="149"/>
      <c r="C11" s="4">
        <v>18010</v>
      </c>
      <c r="D11" s="4">
        <v>63020</v>
      </c>
      <c r="E11" s="4">
        <v>13320</v>
      </c>
      <c r="F11" s="4">
        <v>107051</v>
      </c>
      <c r="G11" s="4">
        <v>66010</v>
      </c>
      <c r="H11" s="4">
        <v>66020</v>
      </c>
      <c r="I11" s="153"/>
    </row>
    <row r="12" spans="1:9">
      <c r="A12" s="5">
        <v>91111</v>
      </c>
      <c r="B12" s="5" t="s">
        <v>81</v>
      </c>
      <c r="C12" s="6">
        <v>9604980</v>
      </c>
      <c r="D12" s="6"/>
      <c r="E12" s="6"/>
      <c r="F12" s="6"/>
      <c r="G12" s="6"/>
      <c r="H12" s="6"/>
      <c r="I12" s="6">
        <f>SUM(C12:G12)</f>
        <v>9604980</v>
      </c>
    </row>
    <row r="13" spans="1:9">
      <c r="A13" s="5">
        <v>91131</v>
      </c>
      <c r="B13" s="5" t="s">
        <v>82</v>
      </c>
      <c r="C13" s="6">
        <v>3091250</v>
      </c>
      <c r="D13" s="6"/>
      <c r="E13" s="6"/>
      <c r="F13" s="6"/>
      <c r="G13" s="6"/>
      <c r="H13" s="6"/>
      <c r="I13" s="6">
        <f t="shared" ref="I13:I25" si="0">SUM(C13:G13)</f>
        <v>3091250</v>
      </c>
    </row>
    <row r="14" spans="1:9">
      <c r="A14" s="5">
        <v>91141</v>
      </c>
      <c r="B14" s="5" t="s">
        <v>83</v>
      </c>
      <c r="C14" s="6">
        <v>1200000</v>
      </c>
      <c r="D14" s="6"/>
      <c r="E14" s="6"/>
      <c r="F14" s="6"/>
      <c r="G14" s="6"/>
      <c r="H14" s="6"/>
      <c r="I14" s="6">
        <f t="shared" si="0"/>
        <v>1200000</v>
      </c>
    </row>
    <row r="15" spans="1:9">
      <c r="A15" s="5">
        <v>91151</v>
      </c>
      <c r="B15" s="5" t="s">
        <v>295</v>
      </c>
      <c r="C15" s="6">
        <v>39878</v>
      </c>
      <c r="D15" s="6"/>
      <c r="E15" s="6"/>
      <c r="F15" s="6"/>
      <c r="G15" s="6"/>
      <c r="H15" s="6"/>
      <c r="I15" s="6">
        <f>SUM(C15:H15)</f>
        <v>39878</v>
      </c>
    </row>
    <row r="16" spans="1:9" s="3" customFormat="1">
      <c r="A16" s="8"/>
      <c r="B16" s="8" t="s">
        <v>84</v>
      </c>
      <c r="C16" s="9">
        <f>SUM(C12:C15)</f>
        <v>13936108</v>
      </c>
      <c r="D16" s="9"/>
      <c r="E16" s="9"/>
      <c r="F16" s="9"/>
      <c r="G16" s="9"/>
      <c r="H16" s="9"/>
      <c r="I16" s="9">
        <f>SUM(I12:I15)</f>
        <v>13936108</v>
      </c>
    </row>
    <row r="17" spans="1:11">
      <c r="A17" s="5">
        <v>93411</v>
      </c>
      <c r="B17" s="5" t="s">
        <v>85</v>
      </c>
      <c r="C17" s="6">
        <v>547000</v>
      </c>
      <c r="D17" s="6"/>
      <c r="E17" s="6"/>
      <c r="F17" s="6"/>
      <c r="G17" s="6"/>
      <c r="H17" s="6"/>
      <c r="I17" s="6">
        <f t="shared" si="0"/>
        <v>547000</v>
      </c>
    </row>
    <row r="18" spans="1:11">
      <c r="A18" s="5">
        <v>93431</v>
      </c>
      <c r="B18" s="5" t="s">
        <v>97</v>
      </c>
      <c r="C18" s="6">
        <v>952000</v>
      </c>
      <c r="D18" s="6"/>
      <c r="E18" s="6"/>
      <c r="F18" s="6"/>
      <c r="G18" s="6"/>
      <c r="H18" s="6"/>
      <c r="I18" s="6">
        <f t="shared" si="0"/>
        <v>952000</v>
      </c>
    </row>
    <row r="19" spans="1:11">
      <c r="A19" s="5">
        <v>93441</v>
      </c>
      <c r="B19" s="5" t="s">
        <v>86</v>
      </c>
      <c r="C19" s="6">
        <v>100000</v>
      </c>
      <c r="D19" s="6"/>
      <c r="E19" s="6"/>
      <c r="F19" s="6"/>
      <c r="G19" s="6"/>
      <c r="H19" s="6"/>
      <c r="I19" s="6">
        <f t="shared" si="0"/>
        <v>100000</v>
      </c>
    </row>
    <row r="20" spans="1:11">
      <c r="A20" s="5">
        <v>935111</v>
      </c>
      <c r="B20" s="5" t="s">
        <v>87</v>
      </c>
      <c r="C20" s="6">
        <v>2500000</v>
      </c>
      <c r="D20" s="6"/>
      <c r="E20" s="6"/>
      <c r="F20" s="6"/>
      <c r="G20" s="6"/>
      <c r="H20" s="6"/>
      <c r="I20" s="6">
        <f t="shared" si="0"/>
        <v>2500000</v>
      </c>
    </row>
    <row r="21" spans="1:11">
      <c r="A21" s="5">
        <v>935411</v>
      </c>
      <c r="B21" s="5" t="s">
        <v>88</v>
      </c>
      <c r="C21" s="6">
        <v>800000</v>
      </c>
      <c r="D21" s="6"/>
      <c r="E21" s="6"/>
      <c r="F21" s="6"/>
      <c r="G21" s="6"/>
      <c r="H21" s="6"/>
      <c r="I21" s="6">
        <f t="shared" si="0"/>
        <v>800000</v>
      </c>
    </row>
    <row r="22" spans="1:11" s="3" customFormat="1">
      <c r="A22" s="8"/>
      <c r="B22" s="8" t="s">
        <v>89</v>
      </c>
      <c r="C22" s="9">
        <f>SUM(C17:C21)</f>
        <v>4899000</v>
      </c>
      <c r="D22" s="9"/>
      <c r="E22" s="9"/>
      <c r="F22" s="9"/>
      <c r="G22" s="9"/>
      <c r="H22" s="9"/>
      <c r="I22" s="9">
        <f t="shared" si="0"/>
        <v>4899000</v>
      </c>
    </row>
    <row r="23" spans="1:11">
      <c r="A23" s="5">
        <v>940211</v>
      </c>
      <c r="B23" s="5" t="s">
        <v>90</v>
      </c>
      <c r="C23" s="6"/>
      <c r="D23" s="6">
        <v>4322037</v>
      </c>
      <c r="E23" s="6">
        <v>200000</v>
      </c>
      <c r="F23" s="6"/>
      <c r="G23" s="6">
        <v>100000</v>
      </c>
      <c r="H23" s="6"/>
      <c r="I23" s="6">
        <f t="shared" si="0"/>
        <v>4622037</v>
      </c>
    </row>
    <row r="24" spans="1:11">
      <c r="A24" s="5">
        <v>94051</v>
      </c>
      <c r="B24" s="5" t="s">
        <v>91</v>
      </c>
      <c r="C24" s="6"/>
      <c r="D24" s="6"/>
      <c r="E24" s="6"/>
      <c r="F24" s="6">
        <v>1802461</v>
      </c>
      <c r="G24" s="6"/>
      <c r="H24" s="6"/>
      <c r="I24" s="6">
        <f t="shared" si="0"/>
        <v>1802461</v>
      </c>
    </row>
    <row r="25" spans="1:11">
      <c r="A25" s="5">
        <v>94061</v>
      </c>
      <c r="B25" s="5" t="s">
        <v>92</v>
      </c>
      <c r="C25" s="6"/>
      <c r="D25" s="6">
        <v>1166950</v>
      </c>
      <c r="E25" s="6">
        <v>54000</v>
      </c>
      <c r="F25" s="6">
        <v>486665</v>
      </c>
      <c r="G25" s="6"/>
      <c r="H25" s="6"/>
      <c r="I25" s="6">
        <f t="shared" si="0"/>
        <v>1707615</v>
      </c>
    </row>
    <row r="26" spans="1:11" s="3" customFormat="1">
      <c r="A26" s="8"/>
      <c r="B26" s="8" t="s">
        <v>93</v>
      </c>
      <c r="C26" s="9"/>
      <c r="D26" s="9">
        <f>SUM(D23:D25)</f>
        <v>5488987</v>
      </c>
      <c r="E26" s="9">
        <f>SUM(E23:E25)</f>
        <v>254000</v>
      </c>
      <c r="F26" s="9">
        <f>SUM(F23:F25)</f>
        <v>2289126</v>
      </c>
      <c r="G26" s="9">
        <f>SUM(G23:G25)</f>
        <v>100000</v>
      </c>
      <c r="H26" s="9"/>
      <c r="I26" s="9">
        <f>SUM(I23:I25)</f>
        <v>8132113</v>
      </c>
    </row>
    <row r="27" spans="1:11" s="25" customFormat="1">
      <c r="A27" s="16">
        <v>981311</v>
      </c>
      <c r="B27" s="37" t="s">
        <v>99</v>
      </c>
      <c r="C27" s="36"/>
      <c r="D27" s="36"/>
      <c r="E27" s="36"/>
      <c r="F27" s="36"/>
      <c r="G27" s="36"/>
      <c r="H27" s="36">
        <v>9011364</v>
      </c>
      <c r="I27" s="6">
        <f>SUM(C27:H27)</f>
        <v>9011364</v>
      </c>
    </row>
    <row r="28" spans="1:11" s="3" customFormat="1">
      <c r="A28" s="8"/>
      <c r="B28" s="8" t="s">
        <v>98</v>
      </c>
      <c r="C28" s="9"/>
      <c r="D28" s="9"/>
      <c r="E28" s="9"/>
      <c r="F28" s="9"/>
      <c r="G28" s="9"/>
      <c r="H28" s="9">
        <f>SUM(H27)</f>
        <v>9011364</v>
      </c>
      <c r="I28" s="9">
        <f t="shared" ref="I28" si="1">SUM(C28:H28)</f>
        <v>9011364</v>
      </c>
    </row>
    <row r="29" spans="1:11" s="30" customFormat="1" ht="29.25" customHeight="1">
      <c r="A29" s="27"/>
      <c r="B29" s="27" t="s">
        <v>94</v>
      </c>
      <c r="C29" s="28">
        <f t="shared" ref="C29:I29" si="2">SUM(C16+C22+C26+C28)</f>
        <v>18835108</v>
      </c>
      <c r="D29" s="28">
        <f t="shared" si="2"/>
        <v>5488987</v>
      </c>
      <c r="E29" s="28">
        <f t="shared" si="2"/>
        <v>254000</v>
      </c>
      <c r="F29" s="28">
        <f t="shared" si="2"/>
        <v>2289126</v>
      </c>
      <c r="G29" s="28">
        <f t="shared" si="2"/>
        <v>100000</v>
      </c>
      <c r="H29" s="28">
        <f t="shared" si="2"/>
        <v>9011364</v>
      </c>
      <c r="I29" s="28">
        <f t="shared" si="2"/>
        <v>35978585</v>
      </c>
    </row>
    <row r="30" spans="1:11">
      <c r="I30" s="39"/>
      <c r="K30" s="14"/>
    </row>
  </sheetData>
  <mergeCells count="5">
    <mergeCell ref="A4:I4"/>
    <mergeCell ref="A9:A11"/>
    <mergeCell ref="B9:B11"/>
    <mergeCell ref="C9:G9"/>
    <mergeCell ref="I9:I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9"/>
  <sheetViews>
    <sheetView tabSelected="1" workbookViewId="0">
      <selection activeCell="J172" sqref="F172:J175"/>
    </sheetView>
  </sheetViews>
  <sheetFormatPr defaultRowHeight="15"/>
  <cols>
    <col min="1" max="1" width="66.140625" style="82" customWidth="1"/>
    <col min="2" max="2" width="8.5703125" style="82" customWidth="1"/>
    <col min="3" max="3" width="10.140625" style="82" customWidth="1"/>
    <col min="4" max="4" width="10" style="82" customWidth="1"/>
    <col min="5" max="5" width="9.85546875" style="82" customWidth="1"/>
    <col min="6" max="7" width="9.5703125" style="82" customWidth="1"/>
    <col min="8" max="8" width="9.7109375" style="82" customWidth="1"/>
    <col min="9" max="9" width="10.28515625" style="82" customWidth="1"/>
    <col min="10" max="10" width="10.7109375" style="82" customWidth="1"/>
    <col min="11" max="11" width="11.28515625" style="82" customWidth="1"/>
    <col min="12" max="12" width="12" style="82" customWidth="1"/>
    <col min="13" max="13" width="11.5703125" style="82" customWidth="1"/>
    <col min="14" max="14" width="12" style="82" customWidth="1"/>
    <col min="15" max="15" width="14.140625" style="82" customWidth="1"/>
    <col min="16" max="256" width="9.140625" style="82"/>
    <col min="257" max="257" width="66.140625" style="82" customWidth="1"/>
    <col min="258" max="258" width="8.5703125" style="82" customWidth="1"/>
    <col min="259" max="259" width="10.140625" style="82" customWidth="1"/>
    <col min="260" max="260" width="10" style="82" customWidth="1"/>
    <col min="261" max="261" width="9.85546875" style="82" customWidth="1"/>
    <col min="262" max="263" width="9.5703125" style="82" customWidth="1"/>
    <col min="264" max="264" width="9.7109375" style="82" customWidth="1"/>
    <col min="265" max="265" width="10.28515625" style="82" customWidth="1"/>
    <col min="266" max="266" width="10.7109375" style="82" customWidth="1"/>
    <col min="267" max="267" width="11.28515625" style="82" customWidth="1"/>
    <col min="268" max="268" width="12" style="82" customWidth="1"/>
    <col min="269" max="269" width="11.5703125" style="82" customWidth="1"/>
    <col min="270" max="270" width="12" style="82" customWidth="1"/>
    <col min="271" max="271" width="14.140625" style="82" customWidth="1"/>
    <col min="272" max="512" width="9.140625" style="82"/>
    <col min="513" max="513" width="66.140625" style="82" customWidth="1"/>
    <col min="514" max="514" width="8.5703125" style="82" customWidth="1"/>
    <col min="515" max="515" width="10.140625" style="82" customWidth="1"/>
    <col min="516" max="516" width="10" style="82" customWidth="1"/>
    <col min="517" max="517" width="9.85546875" style="82" customWidth="1"/>
    <col min="518" max="519" width="9.5703125" style="82" customWidth="1"/>
    <col min="520" max="520" width="9.7109375" style="82" customWidth="1"/>
    <col min="521" max="521" width="10.28515625" style="82" customWidth="1"/>
    <col min="522" max="522" width="10.7109375" style="82" customWidth="1"/>
    <col min="523" max="523" width="11.28515625" style="82" customWidth="1"/>
    <col min="524" max="524" width="12" style="82" customWidth="1"/>
    <col min="525" max="525" width="11.5703125" style="82" customWidth="1"/>
    <col min="526" max="526" width="12" style="82" customWidth="1"/>
    <col min="527" max="527" width="14.140625" style="82" customWidth="1"/>
    <col min="528" max="768" width="9.140625" style="82"/>
    <col min="769" max="769" width="66.140625" style="82" customWidth="1"/>
    <col min="770" max="770" width="8.5703125" style="82" customWidth="1"/>
    <col min="771" max="771" width="10.140625" style="82" customWidth="1"/>
    <col min="772" max="772" width="10" style="82" customWidth="1"/>
    <col min="773" max="773" width="9.85546875" style="82" customWidth="1"/>
    <col min="774" max="775" width="9.5703125" style="82" customWidth="1"/>
    <col min="776" max="776" width="9.7109375" style="82" customWidth="1"/>
    <col min="777" max="777" width="10.28515625" style="82" customWidth="1"/>
    <col min="778" max="778" width="10.7109375" style="82" customWidth="1"/>
    <col min="779" max="779" width="11.28515625" style="82" customWidth="1"/>
    <col min="780" max="780" width="12" style="82" customWidth="1"/>
    <col min="781" max="781" width="11.5703125" style="82" customWidth="1"/>
    <col min="782" max="782" width="12" style="82" customWidth="1"/>
    <col min="783" max="783" width="14.140625" style="82" customWidth="1"/>
    <col min="784" max="1024" width="9.140625" style="82"/>
    <col min="1025" max="1025" width="66.140625" style="82" customWidth="1"/>
    <col min="1026" max="1026" width="8.5703125" style="82" customWidth="1"/>
    <col min="1027" max="1027" width="10.140625" style="82" customWidth="1"/>
    <col min="1028" max="1028" width="10" style="82" customWidth="1"/>
    <col min="1029" max="1029" width="9.85546875" style="82" customWidth="1"/>
    <col min="1030" max="1031" width="9.5703125" style="82" customWidth="1"/>
    <col min="1032" max="1032" width="9.7109375" style="82" customWidth="1"/>
    <col min="1033" max="1033" width="10.28515625" style="82" customWidth="1"/>
    <col min="1034" max="1034" width="10.7109375" style="82" customWidth="1"/>
    <col min="1035" max="1035" width="11.28515625" style="82" customWidth="1"/>
    <col min="1036" max="1036" width="12" style="82" customWidth="1"/>
    <col min="1037" max="1037" width="11.5703125" style="82" customWidth="1"/>
    <col min="1038" max="1038" width="12" style="82" customWidth="1"/>
    <col min="1039" max="1039" width="14.140625" style="82" customWidth="1"/>
    <col min="1040" max="1280" width="9.140625" style="82"/>
    <col min="1281" max="1281" width="66.140625" style="82" customWidth="1"/>
    <col min="1282" max="1282" width="8.5703125" style="82" customWidth="1"/>
    <col min="1283" max="1283" width="10.140625" style="82" customWidth="1"/>
    <col min="1284" max="1284" width="10" style="82" customWidth="1"/>
    <col min="1285" max="1285" width="9.85546875" style="82" customWidth="1"/>
    <col min="1286" max="1287" width="9.5703125" style="82" customWidth="1"/>
    <col min="1288" max="1288" width="9.7109375" style="82" customWidth="1"/>
    <col min="1289" max="1289" width="10.28515625" style="82" customWidth="1"/>
    <col min="1290" max="1290" width="10.7109375" style="82" customWidth="1"/>
    <col min="1291" max="1291" width="11.28515625" style="82" customWidth="1"/>
    <col min="1292" max="1292" width="12" style="82" customWidth="1"/>
    <col min="1293" max="1293" width="11.5703125" style="82" customWidth="1"/>
    <col min="1294" max="1294" width="12" style="82" customWidth="1"/>
    <col min="1295" max="1295" width="14.140625" style="82" customWidth="1"/>
    <col min="1296" max="1536" width="9.140625" style="82"/>
    <col min="1537" max="1537" width="66.140625" style="82" customWidth="1"/>
    <col min="1538" max="1538" width="8.5703125" style="82" customWidth="1"/>
    <col min="1539" max="1539" width="10.140625" style="82" customWidth="1"/>
    <col min="1540" max="1540" width="10" style="82" customWidth="1"/>
    <col min="1541" max="1541" width="9.85546875" style="82" customWidth="1"/>
    <col min="1542" max="1543" width="9.5703125" style="82" customWidth="1"/>
    <col min="1544" max="1544" width="9.7109375" style="82" customWidth="1"/>
    <col min="1545" max="1545" width="10.28515625" style="82" customWidth="1"/>
    <col min="1546" max="1546" width="10.7109375" style="82" customWidth="1"/>
    <col min="1547" max="1547" width="11.28515625" style="82" customWidth="1"/>
    <col min="1548" max="1548" width="12" style="82" customWidth="1"/>
    <col min="1549" max="1549" width="11.5703125" style="82" customWidth="1"/>
    <col min="1550" max="1550" width="12" style="82" customWidth="1"/>
    <col min="1551" max="1551" width="14.140625" style="82" customWidth="1"/>
    <col min="1552" max="1792" width="9.140625" style="82"/>
    <col min="1793" max="1793" width="66.140625" style="82" customWidth="1"/>
    <col min="1794" max="1794" width="8.5703125" style="82" customWidth="1"/>
    <col min="1795" max="1795" width="10.140625" style="82" customWidth="1"/>
    <col min="1796" max="1796" width="10" style="82" customWidth="1"/>
    <col min="1797" max="1797" width="9.85546875" style="82" customWidth="1"/>
    <col min="1798" max="1799" width="9.5703125" style="82" customWidth="1"/>
    <col min="1800" max="1800" width="9.7109375" style="82" customWidth="1"/>
    <col min="1801" max="1801" width="10.28515625" style="82" customWidth="1"/>
    <col min="1802" max="1802" width="10.7109375" style="82" customWidth="1"/>
    <col min="1803" max="1803" width="11.28515625" style="82" customWidth="1"/>
    <col min="1804" max="1804" width="12" style="82" customWidth="1"/>
    <col min="1805" max="1805" width="11.5703125" style="82" customWidth="1"/>
    <col min="1806" max="1806" width="12" style="82" customWidth="1"/>
    <col min="1807" max="1807" width="14.140625" style="82" customWidth="1"/>
    <col min="1808" max="2048" width="9.140625" style="82"/>
    <col min="2049" max="2049" width="66.140625" style="82" customWidth="1"/>
    <col min="2050" max="2050" width="8.5703125" style="82" customWidth="1"/>
    <col min="2051" max="2051" width="10.140625" style="82" customWidth="1"/>
    <col min="2052" max="2052" width="10" style="82" customWidth="1"/>
    <col min="2053" max="2053" width="9.85546875" style="82" customWidth="1"/>
    <col min="2054" max="2055" width="9.5703125" style="82" customWidth="1"/>
    <col min="2056" max="2056" width="9.7109375" style="82" customWidth="1"/>
    <col min="2057" max="2057" width="10.28515625" style="82" customWidth="1"/>
    <col min="2058" max="2058" width="10.7109375" style="82" customWidth="1"/>
    <col min="2059" max="2059" width="11.28515625" style="82" customWidth="1"/>
    <col min="2060" max="2060" width="12" style="82" customWidth="1"/>
    <col min="2061" max="2061" width="11.5703125" style="82" customWidth="1"/>
    <col min="2062" max="2062" width="12" style="82" customWidth="1"/>
    <col min="2063" max="2063" width="14.140625" style="82" customWidth="1"/>
    <col min="2064" max="2304" width="9.140625" style="82"/>
    <col min="2305" max="2305" width="66.140625" style="82" customWidth="1"/>
    <col min="2306" max="2306" width="8.5703125" style="82" customWidth="1"/>
    <col min="2307" max="2307" width="10.140625" style="82" customWidth="1"/>
    <col min="2308" max="2308" width="10" style="82" customWidth="1"/>
    <col min="2309" max="2309" width="9.85546875" style="82" customWidth="1"/>
    <col min="2310" max="2311" width="9.5703125" style="82" customWidth="1"/>
    <col min="2312" max="2312" width="9.7109375" style="82" customWidth="1"/>
    <col min="2313" max="2313" width="10.28515625" style="82" customWidth="1"/>
    <col min="2314" max="2314" width="10.7109375" style="82" customWidth="1"/>
    <col min="2315" max="2315" width="11.28515625" style="82" customWidth="1"/>
    <col min="2316" max="2316" width="12" style="82" customWidth="1"/>
    <col min="2317" max="2317" width="11.5703125" style="82" customWidth="1"/>
    <col min="2318" max="2318" width="12" style="82" customWidth="1"/>
    <col min="2319" max="2319" width="14.140625" style="82" customWidth="1"/>
    <col min="2320" max="2560" width="9.140625" style="82"/>
    <col min="2561" max="2561" width="66.140625" style="82" customWidth="1"/>
    <col min="2562" max="2562" width="8.5703125" style="82" customWidth="1"/>
    <col min="2563" max="2563" width="10.140625" style="82" customWidth="1"/>
    <col min="2564" max="2564" width="10" style="82" customWidth="1"/>
    <col min="2565" max="2565" width="9.85546875" style="82" customWidth="1"/>
    <col min="2566" max="2567" width="9.5703125" style="82" customWidth="1"/>
    <col min="2568" max="2568" width="9.7109375" style="82" customWidth="1"/>
    <col min="2569" max="2569" width="10.28515625" style="82" customWidth="1"/>
    <col min="2570" max="2570" width="10.7109375" style="82" customWidth="1"/>
    <col min="2571" max="2571" width="11.28515625" style="82" customWidth="1"/>
    <col min="2572" max="2572" width="12" style="82" customWidth="1"/>
    <col min="2573" max="2573" width="11.5703125" style="82" customWidth="1"/>
    <col min="2574" max="2574" width="12" style="82" customWidth="1"/>
    <col min="2575" max="2575" width="14.140625" style="82" customWidth="1"/>
    <col min="2576" max="2816" width="9.140625" style="82"/>
    <col min="2817" max="2817" width="66.140625" style="82" customWidth="1"/>
    <col min="2818" max="2818" width="8.5703125" style="82" customWidth="1"/>
    <col min="2819" max="2819" width="10.140625" style="82" customWidth="1"/>
    <col min="2820" max="2820" width="10" style="82" customWidth="1"/>
    <col min="2821" max="2821" width="9.85546875" style="82" customWidth="1"/>
    <col min="2822" max="2823" width="9.5703125" style="82" customWidth="1"/>
    <col min="2824" max="2824" width="9.7109375" style="82" customWidth="1"/>
    <col min="2825" max="2825" width="10.28515625" style="82" customWidth="1"/>
    <col min="2826" max="2826" width="10.7109375" style="82" customWidth="1"/>
    <col min="2827" max="2827" width="11.28515625" style="82" customWidth="1"/>
    <col min="2828" max="2828" width="12" style="82" customWidth="1"/>
    <col min="2829" max="2829" width="11.5703125" style="82" customWidth="1"/>
    <col min="2830" max="2830" width="12" style="82" customWidth="1"/>
    <col min="2831" max="2831" width="14.140625" style="82" customWidth="1"/>
    <col min="2832" max="3072" width="9.140625" style="82"/>
    <col min="3073" max="3073" width="66.140625" style="82" customWidth="1"/>
    <col min="3074" max="3074" width="8.5703125" style="82" customWidth="1"/>
    <col min="3075" max="3075" width="10.140625" style="82" customWidth="1"/>
    <col min="3076" max="3076" width="10" style="82" customWidth="1"/>
    <col min="3077" max="3077" width="9.85546875" style="82" customWidth="1"/>
    <col min="3078" max="3079" width="9.5703125" style="82" customWidth="1"/>
    <col min="3080" max="3080" width="9.7109375" style="82" customWidth="1"/>
    <col min="3081" max="3081" width="10.28515625" style="82" customWidth="1"/>
    <col min="3082" max="3082" width="10.7109375" style="82" customWidth="1"/>
    <col min="3083" max="3083" width="11.28515625" style="82" customWidth="1"/>
    <col min="3084" max="3084" width="12" style="82" customWidth="1"/>
    <col min="3085" max="3085" width="11.5703125" style="82" customWidth="1"/>
    <col min="3086" max="3086" width="12" style="82" customWidth="1"/>
    <col min="3087" max="3087" width="14.140625" style="82" customWidth="1"/>
    <col min="3088" max="3328" width="9.140625" style="82"/>
    <col min="3329" max="3329" width="66.140625" style="82" customWidth="1"/>
    <col min="3330" max="3330" width="8.5703125" style="82" customWidth="1"/>
    <col min="3331" max="3331" width="10.140625" style="82" customWidth="1"/>
    <col min="3332" max="3332" width="10" style="82" customWidth="1"/>
    <col min="3333" max="3333" width="9.85546875" style="82" customWidth="1"/>
    <col min="3334" max="3335" width="9.5703125" style="82" customWidth="1"/>
    <col min="3336" max="3336" width="9.7109375" style="82" customWidth="1"/>
    <col min="3337" max="3337" width="10.28515625" style="82" customWidth="1"/>
    <col min="3338" max="3338" width="10.7109375" style="82" customWidth="1"/>
    <col min="3339" max="3339" width="11.28515625" style="82" customWidth="1"/>
    <col min="3340" max="3340" width="12" style="82" customWidth="1"/>
    <col min="3341" max="3341" width="11.5703125" style="82" customWidth="1"/>
    <col min="3342" max="3342" width="12" style="82" customWidth="1"/>
    <col min="3343" max="3343" width="14.140625" style="82" customWidth="1"/>
    <col min="3344" max="3584" width="9.140625" style="82"/>
    <col min="3585" max="3585" width="66.140625" style="82" customWidth="1"/>
    <col min="3586" max="3586" width="8.5703125" style="82" customWidth="1"/>
    <col min="3587" max="3587" width="10.140625" style="82" customWidth="1"/>
    <col min="3588" max="3588" width="10" style="82" customWidth="1"/>
    <col min="3589" max="3589" width="9.85546875" style="82" customWidth="1"/>
    <col min="3590" max="3591" width="9.5703125" style="82" customWidth="1"/>
    <col min="3592" max="3592" width="9.7109375" style="82" customWidth="1"/>
    <col min="3593" max="3593" width="10.28515625" style="82" customWidth="1"/>
    <col min="3594" max="3594" width="10.7109375" style="82" customWidth="1"/>
    <col min="3595" max="3595" width="11.28515625" style="82" customWidth="1"/>
    <col min="3596" max="3596" width="12" style="82" customWidth="1"/>
    <col min="3597" max="3597" width="11.5703125" style="82" customWidth="1"/>
    <col min="3598" max="3598" width="12" style="82" customWidth="1"/>
    <col min="3599" max="3599" width="14.140625" style="82" customWidth="1"/>
    <col min="3600" max="3840" width="9.140625" style="82"/>
    <col min="3841" max="3841" width="66.140625" style="82" customWidth="1"/>
    <col min="3842" max="3842" width="8.5703125" style="82" customWidth="1"/>
    <col min="3843" max="3843" width="10.140625" style="82" customWidth="1"/>
    <col min="3844" max="3844" width="10" style="82" customWidth="1"/>
    <col min="3845" max="3845" width="9.85546875" style="82" customWidth="1"/>
    <col min="3846" max="3847" width="9.5703125" style="82" customWidth="1"/>
    <col min="3848" max="3848" width="9.7109375" style="82" customWidth="1"/>
    <col min="3849" max="3849" width="10.28515625" style="82" customWidth="1"/>
    <col min="3850" max="3850" width="10.7109375" style="82" customWidth="1"/>
    <col min="3851" max="3851" width="11.28515625" style="82" customWidth="1"/>
    <col min="3852" max="3852" width="12" style="82" customWidth="1"/>
    <col min="3853" max="3853" width="11.5703125" style="82" customWidth="1"/>
    <col min="3854" max="3854" width="12" style="82" customWidth="1"/>
    <col min="3855" max="3855" width="14.140625" style="82" customWidth="1"/>
    <col min="3856" max="4096" width="9.140625" style="82"/>
    <col min="4097" max="4097" width="66.140625" style="82" customWidth="1"/>
    <col min="4098" max="4098" width="8.5703125" style="82" customWidth="1"/>
    <col min="4099" max="4099" width="10.140625" style="82" customWidth="1"/>
    <col min="4100" max="4100" width="10" style="82" customWidth="1"/>
    <col min="4101" max="4101" width="9.85546875" style="82" customWidth="1"/>
    <col min="4102" max="4103" width="9.5703125" style="82" customWidth="1"/>
    <col min="4104" max="4104" width="9.7109375" style="82" customWidth="1"/>
    <col min="4105" max="4105" width="10.28515625" style="82" customWidth="1"/>
    <col min="4106" max="4106" width="10.7109375" style="82" customWidth="1"/>
    <col min="4107" max="4107" width="11.28515625" style="82" customWidth="1"/>
    <col min="4108" max="4108" width="12" style="82" customWidth="1"/>
    <col min="4109" max="4109" width="11.5703125" style="82" customWidth="1"/>
    <col min="4110" max="4110" width="12" style="82" customWidth="1"/>
    <col min="4111" max="4111" width="14.140625" style="82" customWidth="1"/>
    <col min="4112" max="4352" width="9.140625" style="82"/>
    <col min="4353" max="4353" width="66.140625" style="82" customWidth="1"/>
    <col min="4354" max="4354" width="8.5703125" style="82" customWidth="1"/>
    <col min="4355" max="4355" width="10.140625" style="82" customWidth="1"/>
    <col min="4356" max="4356" width="10" style="82" customWidth="1"/>
    <col min="4357" max="4357" width="9.85546875" style="82" customWidth="1"/>
    <col min="4358" max="4359" width="9.5703125" style="82" customWidth="1"/>
    <col min="4360" max="4360" width="9.7109375" style="82" customWidth="1"/>
    <col min="4361" max="4361" width="10.28515625" style="82" customWidth="1"/>
    <col min="4362" max="4362" width="10.7109375" style="82" customWidth="1"/>
    <col min="4363" max="4363" width="11.28515625" style="82" customWidth="1"/>
    <col min="4364" max="4364" width="12" style="82" customWidth="1"/>
    <col min="4365" max="4365" width="11.5703125" style="82" customWidth="1"/>
    <col min="4366" max="4366" width="12" style="82" customWidth="1"/>
    <col min="4367" max="4367" width="14.140625" style="82" customWidth="1"/>
    <col min="4368" max="4608" width="9.140625" style="82"/>
    <col min="4609" max="4609" width="66.140625" style="82" customWidth="1"/>
    <col min="4610" max="4610" width="8.5703125" style="82" customWidth="1"/>
    <col min="4611" max="4611" width="10.140625" style="82" customWidth="1"/>
    <col min="4612" max="4612" width="10" style="82" customWidth="1"/>
    <col min="4613" max="4613" width="9.85546875" style="82" customWidth="1"/>
    <col min="4614" max="4615" width="9.5703125" style="82" customWidth="1"/>
    <col min="4616" max="4616" width="9.7109375" style="82" customWidth="1"/>
    <col min="4617" max="4617" width="10.28515625" style="82" customWidth="1"/>
    <col min="4618" max="4618" width="10.7109375" style="82" customWidth="1"/>
    <col min="4619" max="4619" width="11.28515625" style="82" customWidth="1"/>
    <col min="4620" max="4620" width="12" style="82" customWidth="1"/>
    <col min="4621" max="4621" width="11.5703125" style="82" customWidth="1"/>
    <col min="4622" max="4622" width="12" style="82" customWidth="1"/>
    <col min="4623" max="4623" width="14.140625" style="82" customWidth="1"/>
    <col min="4624" max="4864" width="9.140625" style="82"/>
    <col min="4865" max="4865" width="66.140625" style="82" customWidth="1"/>
    <col min="4866" max="4866" width="8.5703125" style="82" customWidth="1"/>
    <col min="4867" max="4867" width="10.140625" style="82" customWidth="1"/>
    <col min="4868" max="4868" width="10" style="82" customWidth="1"/>
    <col min="4869" max="4869" width="9.85546875" style="82" customWidth="1"/>
    <col min="4870" max="4871" width="9.5703125" style="82" customWidth="1"/>
    <col min="4872" max="4872" width="9.7109375" style="82" customWidth="1"/>
    <col min="4873" max="4873" width="10.28515625" style="82" customWidth="1"/>
    <col min="4874" max="4874" width="10.7109375" style="82" customWidth="1"/>
    <col min="4875" max="4875" width="11.28515625" style="82" customWidth="1"/>
    <col min="4876" max="4876" width="12" style="82" customWidth="1"/>
    <col min="4877" max="4877" width="11.5703125" style="82" customWidth="1"/>
    <col min="4878" max="4878" width="12" style="82" customWidth="1"/>
    <col min="4879" max="4879" width="14.140625" style="82" customWidth="1"/>
    <col min="4880" max="5120" width="9.140625" style="82"/>
    <col min="5121" max="5121" width="66.140625" style="82" customWidth="1"/>
    <col min="5122" max="5122" width="8.5703125" style="82" customWidth="1"/>
    <col min="5123" max="5123" width="10.140625" style="82" customWidth="1"/>
    <col min="5124" max="5124" width="10" style="82" customWidth="1"/>
    <col min="5125" max="5125" width="9.85546875" style="82" customWidth="1"/>
    <col min="5126" max="5127" width="9.5703125" style="82" customWidth="1"/>
    <col min="5128" max="5128" width="9.7109375" style="82" customWidth="1"/>
    <col min="5129" max="5129" width="10.28515625" style="82" customWidth="1"/>
    <col min="5130" max="5130" width="10.7109375" style="82" customWidth="1"/>
    <col min="5131" max="5131" width="11.28515625" style="82" customWidth="1"/>
    <col min="5132" max="5132" width="12" style="82" customWidth="1"/>
    <col min="5133" max="5133" width="11.5703125" style="82" customWidth="1"/>
    <col min="5134" max="5134" width="12" style="82" customWidth="1"/>
    <col min="5135" max="5135" width="14.140625" style="82" customWidth="1"/>
    <col min="5136" max="5376" width="9.140625" style="82"/>
    <col min="5377" max="5377" width="66.140625" style="82" customWidth="1"/>
    <col min="5378" max="5378" width="8.5703125" style="82" customWidth="1"/>
    <col min="5379" max="5379" width="10.140625" style="82" customWidth="1"/>
    <col min="5380" max="5380" width="10" style="82" customWidth="1"/>
    <col min="5381" max="5381" width="9.85546875" style="82" customWidth="1"/>
    <col min="5382" max="5383" width="9.5703125" style="82" customWidth="1"/>
    <col min="5384" max="5384" width="9.7109375" style="82" customWidth="1"/>
    <col min="5385" max="5385" width="10.28515625" style="82" customWidth="1"/>
    <col min="5386" max="5386" width="10.7109375" style="82" customWidth="1"/>
    <col min="5387" max="5387" width="11.28515625" style="82" customWidth="1"/>
    <col min="5388" max="5388" width="12" style="82" customWidth="1"/>
    <col min="5389" max="5389" width="11.5703125" style="82" customWidth="1"/>
    <col min="5390" max="5390" width="12" style="82" customWidth="1"/>
    <col min="5391" max="5391" width="14.140625" style="82" customWidth="1"/>
    <col min="5392" max="5632" width="9.140625" style="82"/>
    <col min="5633" max="5633" width="66.140625" style="82" customWidth="1"/>
    <col min="5634" max="5634" width="8.5703125" style="82" customWidth="1"/>
    <col min="5635" max="5635" width="10.140625" style="82" customWidth="1"/>
    <col min="5636" max="5636" width="10" style="82" customWidth="1"/>
    <col min="5637" max="5637" width="9.85546875" style="82" customWidth="1"/>
    <col min="5638" max="5639" width="9.5703125" style="82" customWidth="1"/>
    <col min="5640" max="5640" width="9.7109375" style="82" customWidth="1"/>
    <col min="5641" max="5641" width="10.28515625" style="82" customWidth="1"/>
    <col min="5642" max="5642" width="10.7109375" style="82" customWidth="1"/>
    <col min="5643" max="5643" width="11.28515625" style="82" customWidth="1"/>
    <col min="5644" max="5644" width="12" style="82" customWidth="1"/>
    <col min="5645" max="5645" width="11.5703125" style="82" customWidth="1"/>
    <col min="5646" max="5646" width="12" style="82" customWidth="1"/>
    <col min="5647" max="5647" width="14.140625" style="82" customWidth="1"/>
    <col min="5648" max="5888" width="9.140625" style="82"/>
    <col min="5889" max="5889" width="66.140625" style="82" customWidth="1"/>
    <col min="5890" max="5890" width="8.5703125" style="82" customWidth="1"/>
    <col min="5891" max="5891" width="10.140625" style="82" customWidth="1"/>
    <col min="5892" max="5892" width="10" style="82" customWidth="1"/>
    <col min="5893" max="5893" width="9.85546875" style="82" customWidth="1"/>
    <col min="5894" max="5895" width="9.5703125" style="82" customWidth="1"/>
    <col min="5896" max="5896" width="9.7109375" style="82" customWidth="1"/>
    <col min="5897" max="5897" width="10.28515625" style="82" customWidth="1"/>
    <col min="5898" max="5898" width="10.7109375" style="82" customWidth="1"/>
    <col min="5899" max="5899" width="11.28515625" style="82" customWidth="1"/>
    <col min="5900" max="5900" width="12" style="82" customWidth="1"/>
    <col min="5901" max="5901" width="11.5703125" style="82" customWidth="1"/>
    <col min="5902" max="5902" width="12" style="82" customWidth="1"/>
    <col min="5903" max="5903" width="14.140625" style="82" customWidth="1"/>
    <col min="5904" max="6144" width="9.140625" style="82"/>
    <col min="6145" max="6145" width="66.140625" style="82" customWidth="1"/>
    <col min="6146" max="6146" width="8.5703125" style="82" customWidth="1"/>
    <col min="6147" max="6147" width="10.140625" style="82" customWidth="1"/>
    <col min="6148" max="6148" width="10" style="82" customWidth="1"/>
    <col min="6149" max="6149" width="9.85546875" style="82" customWidth="1"/>
    <col min="6150" max="6151" width="9.5703125" style="82" customWidth="1"/>
    <col min="6152" max="6152" width="9.7109375" style="82" customWidth="1"/>
    <col min="6153" max="6153" width="10.28515625" style="82" customWidth="1"/>
    <col min="6154" max="6154" width="10.7109375" style="82" customWidth="1"/>
    <col min="6155" max="6155" width="11.28515625" style="82" customWidth="1"/>
    <col min="6156" max="6156" width="12" style="82" customWidth="1"/>
    <col min="6157" max="6157" width="11.5703125" style="82" customWidth="1"/>
    <col min="6158" max="6158" width="12" style="82" customWidth="1"/>
    <col min="6159" max="6159" width="14.140625" style="82" customWidth="1"/>
    <col min="6160" max="6400" width="9.140625" style="82"/>
    <col min="6401" max="6401" width="66.140625" style="82" customWidth="1"/>
    <col min="6402" max="6402" width="8.5703125" style="82" customWidth="1"/>
    <col min="6403" max="6403" width="10.140625" style="82" customWidth="1"/>
    <col min="6404" max="6404" width="10" style="82" customWidth="1"/>
    <col min="6405" max="6405" width="9.85546875" style="82" customWidth="1"/>
    <col min="6406" max="6407" width="9.5703125" style="82" customWidth="1"/>
    <col min="6408" max="6408" width="9.7109375" style="82" customWidth="1"/>
    <col min="6409" max="6409" width="10.28515625" style="82" customWidth="1"/>
    <col min="6410" max="6410" width="10.7109375" style="82" customWidth="1"/>
    <col min="6411" max="6411" width="11.28515625" style="82" customWidth="1"/>
    <col min="6412" max="6412" width="12" style="82" customWidth="1"/>
    <col min="6413" max="6413" width="11.5703125" style="82" customWidth="1"/>
    <col min="6414" max="6414" width="12" style="82" customWidth="1"/>
    <col min="6415" max="6415" width="14.140625" style="82" customWidth="1"/>
    <col min="6416" max="6656" width="9.140625" style="82"/>
    <col min="6657" max="6657" width="66.140625" style="82" customWidth="1"/>
    <col min="6658" max="6658" width="8.5703125" style="82" customWidth="1"/>
    <col min="6659" max="6659" width="10.140625" style="82" customWidth="1"/>
    <col min="6660" max="6660" width="10" style="82" customWidth="1"/>
    <col min="6661" max="6661" width="9.85546875" style="82" customWidth="1"/>
    <col min="6662" max="6663" width="9.5703125" style="82" customWidth="1"/>
    <col min="6664" max="6664" width="9.7109375" style="82" customWidth="1"/>
    <col min="6665" max="6665" width="10.28515625" style="82" customWidth="1"/>
    <col min="6666" max="6666" width="10.7109375" style="82" customWidth="1"/>
    <col min="6667" max="6667" width="11.28515625" style="82" customWidth="1"/>
    <col min="6668" max="6668" width="12" style="82" customWidth="1"/>
    <col min="6669" max="6669" width="11.5703125" style="82" customWidth="1"/>
    <col min="6670" max="6670" width="12" style="82" customWidth="1"/>
    <col min="6671" max="6671" width="14.140625" style="82" customWidth="1"/>
    <col min="6672" max="6912" width="9.140625" style="82"/>
    <col min="6913" max="6913" width="66.140625" style="82" customWidth="1"/>
    <col min="6914" max="6914" width="8.5703125" style="82" customWidth="1"/>
    <col min="6915" max="6915" width="10.140625" style="82" customWidth="1"/>
    <col min="6916" max="6916" width="10" style="82" customWidth="1"/>
    <col min="6917" max="6917" width="9.85546875" style="82" customWidth="1"/>
    <col min="6918" max="6919" width="9.5703125" style="82" customWidth="1"/>
    <col min="6920" max="6920" width="9.7109375" style="82" customWidth="1"/>
    <col min="6921" max="6921" width="10.28515625" style="82" customWidth="1"/>
    <col min="6922" max="6922" width="10.7109375" style="82" customWidth="1"/>
    <col min="6923" max="6923" width="11.28515625" style="82" customWidth="1"/>
    <col min="6924" max="6924" width="12" style="82" customWidth="1"/>
    <col min="6925" max="6925" width="11.5703125" style="82" customWidth="1"/>
    <col min="6926" max="6926" width="12" style="82" customWidth="1"/>
    <col min="6927" max="6927" width="14.140625" style="82" customWidth="1"/>
    <col min="6928" max="7168" width="9.140625" style="82"/>
    <col min="7169" max="7169" width="66.140625" style="82" customWidth="1"/>
    <col min="7170" max="7170" width="8.5703125" style="82" customWidth="1"/>
    <col min="7171" max="7171" width="10.140625" style="82" customWidth="1"/>
    <col min="7172" max="7172" width="10" style="82" customWidth="1"/>
    <col min="7173" max="7173" width="9.85546875" style="82" customWidth="1"/>
    <col min="7174" max="7175" width="9.5703125" style="82" customWidth="1"/>
    <col min="7176" max="7176" width="9.7109375" style="82" customWidth="1"/>
    <col min="7177" max="7177" width="10.28515625" style="82" customWidth="1"/>
    <col min="7178" max="7178" width="10.7109375" style="82" customWidth="1"/>
    <col min="7179" max="7179" width="11.28515625" style="82" customWidth="1"/>
    <col min="7180" max="7180" width="12" style="82" customWidth="1"/>
    <col min="7181" max="7181" width="11.5703125" style="82" customWidth="1"/>
    <col min="7182" max="7182" width="12" style="82" customWidth="1"/>
    <col min="7183" max="7183" width="14.140625" style="82" customWidth="1"/>
    <col min="7184" max="7424" width="9.140625" style="82"/>
    <col min="7425" max="7425" width="66.140625" style="82" customWidth="1"/>
    <col min="7426" max="7426" width="8.5703125" style="82" customWidth="1"/>
    <col min="7427" max="7427" width="10.140625" style="82" customWidth="1"/>
    <col min="7428" max="7428" width="10" style="82" customWidth="1"/>
    <col min="7429" max="7429" width="9.85546875" style="82" customWidth="1"/>
    <col min="7430" max="7431" width="9.5703125" style="82" customWidth="1"/>
    <col min="7432" max="7432" width="9.7109375" style="82" customWidth="1"/>
    <col min="7433" max="7433" width="10.28515625" style="82" customWidth="1"/>
    <col min="7434" max="7434" width="10.7109375" style="82" customWidth="1"/>
    <col min="7435" max="7435" width="11.28515625" style="82" customWidth="1"/>
    <col min="7436" max="7436" width="12" style="82" customWidth="1"/>
    <col min="7437" max="7437" width="11.5703125" style="82" customWidth="1"/>
    <col min="7438" max="7438" width="12" style="82" customWidth="1"/>
    <col min="7439" max="7439" width="14.140625" style="82" customWidth="1"/>
    <col min="7440" max="7680" width="9.140625" style="82"/>
    <col min="7681" max="7681" width="66.140625" style="82" customWidth="1"/>
    <col min="7682" max="7682" width="8.5703125" style="82" customWidth="1"/>
    <col min="7683" max="7683" width="10.140625" style="82" customWidth="1"/>
    <col min="7684" max="7684" width="10" style="82" customWidth="1"/>
    <col min="7685" max="7685" width="9.85546875" style="82" customWidth="1"/>
    <col min="7686" max="7687" width="9.5703125" style="82" customWidth="1"/>
    <col min="7688" max="7688" width="9.7109375" style="82" customWidth="1"/>
    <col min="7689" max="7689" width="10.28515625" style="82" customWidth="1"/>
    <col min="7690" max="7690" width="10.7109375" style="82" customWidth="1"/>
    <col min="7691" max="7691" width="11.28515625" style="82" customWidth="1"/>
    <col min="7692" max="7692" width="12" style="82" customWidth="1"/>
    <col min="7693" max="7693" width="11.5703125" style="82" customWidth="1"/>
    <col min="7694" max="7694" width="12" style="82" customWidth="1"/>
    <col min="7695" max="7695" width="14.140625" style="82" customWidth="1"/>
    <col min="7696" max="7936" width="9.140625" style="82"/>
    <col min="7937" max="7937" width="66.140625" style="82" customWidth="1"/>
    <col min="7938" max="7938" width="8.5703125" style="82" customWidth="1"/>
    <col min="7939" max="7939" width="10.140625" style="82" customWidth="1"/>
    <col min="7940" max="7940" width="10" style="82" customWidth="1"/>
    <col min="7941" max="7941" width="9.85546875" style="82" customWidth="1"/>
    <col min="7942" max="7943" width="9.5703125" style="82" customWidth="1"/>
    <col min="7944" max="7944" width="9.7109375" style="82" customWidth="1"/>
    <col min="7945" max="7945" width="10.28515625" style="82" customWidth="1"/>
    <col min="7946" max="7946" width="10.7109375" style="82" customWidth="1"/>
    <col min="7947" max="7947" width="11.28515625" style="82" customWidth="1"/>
    <col min="7948" max="7948" width="12" style="82" customWidth="1"/>
    <col min="7949" max="7949" width="11.5703125" style="82" customWidth="1"/>
    <col min="7950" max="7950" width="12" style="82" customWidth="1"/>
    <col min="7951" max="7951" width="14.140625" style="82" customWidth="1"/>
    <col min="7952" max="8192" width="9.140625" style="82"/>
    <col min="8193" max="8193" width="66.140625" style="82" customWidth="1"/>
    <col min="8194" max="8194" width="8.5703125" style="82" customWidth="1"/>
    <col min="8195" max="8195" width="10.140625" style="82" customWidth="1"/>
    <col min="8196" max="8196" width="10" style="82" customWidth="1"/>
    <col min="8197" max="8197" width="9.85546875" style="82" customWidth="1"/>
    <col min="8198" max="8199" width="9.5703125" style="82" customWidth="1"/>
    <col min="8200" max="8200" width="9.7109375" style="82" customWidth="1"/>
    <col min="8201" max="8201" width="10.28515625" style="82" customWidth="1"/>
    <col min="8202" max="8202" width="10.7109375" style="82" customWidth="1"/>
    <col min="8203" max="8203" width="11.28515625" style="82" customWidth="1"/>
    <col min="8204" max="8204" width="12" style="82" customWidth="1"/>
    <col min="8205" max="8205" width="11.5703125" style="82" customWidth="1"/>
    <col min="8206" max="8206" width="12" style="82" customWidth="1"/>
    <col min="8207" max="8207" width="14.140625" style="82" customWidth="1"/>
    <col min="8208" max="8448" width="9.140625" style="82"/>
    <col min="8449" max="8449" width="66.140625" style="82" customWidth="1"/>
    <col min="8450" max="8450" width="8.5703125" style="82" customWidth="1"/>
    <col min="8451" max="8451" width="10.140625" style="82" customWidth="1"/>
    <col min="8452" max="8452" width="10" style="82" customWidth="1"/>
    <col min="8453" max="8453" width="9.85546875" style="82" customWidth="1"/>
    <col min="8454" max="8455" width="9.5703125" style="82" customWidth="1"/>
    <col min="8456" max="8456" width="9.7109375" style="82" customWidth="1"/>
    <col min="8457" max="8457" width="10.28515625" style="82" customWidth="1"/>
    <col min="8458" max="8458" width="10.7109375" style="82" customWidth="1"/>
    <col min="8459" max="8459" width="11.28515625" style="82" customWidth="1"/>
    <col min="8460" max="8460" width="12" style="82" customWidth="1"/>
    <col min="8461" max="8461" width="11.5703125" style="82" customWidth="1"/>
    <col min="8462" max="8462" width="12" style="82" customWidth="1"/>
    <col min="8463" max="8463" width="14.140625" style="82" customWidth="1"/>
    <col min="8464" max="8704" width="9.140625" style="82"/>
    <col min="8705" max="8705" width="66.140625" style="82" customWidth="1"/>
    <col min="8706" max="8706" width="8.5703125" style="82" customWidth="1"/>
    <col min="8707" max="8707" width="10.140625" style="82" customWidth="1"/>
    <col min="8708" max="8708" width="10" style="82" customWidth="1"/>
    <col min="8709" max="8709" width="9.85546875" style="82" customWidth="1"/>
    <col min="8710" max="8711" width="9.5703125" style="82" customWidth="1"/>
    <col min="8712" max="8712" width="9.7109375" style="82" customWidth="1"/>
    <col min="8713" max="8713" width="10.28515625" style="82" customWidth="1"/>
    <col min="8714" max="8714" width="10.7109375" style="82" customWidth="1"/>
    <col min="8715" max="8715" width="11.28515625" style="82" customWidth="1"/>
    <col min="8716" max="8716" width="12" style="82" customWidth="1"/>
    <col min="8717" max="8717" width="11.5703125" style="82" customWidth="1"/>
    <col min="8718" max="8718" width="12" style="82" customWidth="1"/>
    <col min="8719" max="8719" width="14.140625" style="82" customWidth="1"/>
    <col min="8720" max="8960" width="9.140625" style="82"/>
    <col min="8961" max="8961" width="66.140625" style="82" customWidth="1"/>
    <col min="8962" max="8962" width="8.5703125" style="82" customWidth="1"/>
    <col min="8963" max="8963" width="10.140625" style="82" customWidth="1"/>
    <col min="8964" max="8964" width="10" style="82" customWidth="1"/>
    <col min="8965" max="8965" width="9.85546875" style="82" customWidth="1"/>
    <col min="8966" max="8967" width="9.5703125" style="82" customWidth="1"/>
    <col min="8968" max="8968" width="9.7109375" style="82" customWidth="1"/>
    <col min="8969" max="8969" width="10.28515625" style="82" customWidth="1"/>
    <col min="8970" max="8970" width="10.7109375" style="82" customWidth="1"/>
    <col min="8971" max="8971" width="11.28515625" style="82" customWidth="1"/>
    <col min="8972" max="8972" width="12" style="82" customWidth="1"/>
    <col min="8973" max="8973" width="11.5703125" style="82" customWidth="1"/>
    <col min="8974" max="8974" width="12" style="82" customWidth="1"/>
    <col min="8975" max="8975" width="14.140625" style="82" customWidth="1"/>
    <col min="8976" max="9216" width="9.140625" style="82"/>
    <col min="9217" max="9217" width="66.140625" style="82" customWidth="1"/>
    <col min="9218" max="9218" width="8.5703125" style="82" customWidth="1"/>
    <col min="9219" max="9219" width="10.140625" style="82" customWidth="1"/>
    <col min="9220" max="9220" width="10" style="82" customWidth="1"/>
    <col min="9221" max="9221" width="9.85546875" style="82" customWidth="1"/>
    <col min="9222" max="9223" width="9.5703125" style="82" customWidth="1"/>
    <col min="9224" max="9224" width="9.7109375" style="82" customWidth="1"/>
    <col min="9225" max="9225" width="10.28515625" style="82" customWidth="1"/>
    <col min="9226" max="9226" width="10.7109375" style="82" customWidth="1"/>
    <col min="9227" max="9227" width="11.28515625" style="82" customWidth="1"/>
    <col min="9228" max="9228" width="12" style="82" customWidth="1"/>
    <col min="9229" max="9229" width="11.5703125" style="82" customWidth="1"/>
    <col min="9230" max="9230" width="12" style="82" customWidth="1"/>
    <col min="9231" max="9231" width="14.140625" style="82" customWidth="1"/>
    <col min="9232" max="9472" width="9.140625" style="82"/>
    <col min="9473" max="9473" width="66.140625" style="82" customWidth="1"/>
    <col min="9474" max="9474" width="8.5703125" style="82" customWidth="1"/>
    <col min="9475" max="9475" width="10.140625" style="82" customWidth="1"/>
    <col min="9476" max="9476" width="10" style="82" customWidth="1"/>
    <col min="9477" max="9477" width="9.85546875" style="82" customWidth="1"/>
    <col min="9478" max="9479" width="9.5703125" style="82" customWidth="1"/>
    <col min="9480" max="9480" width="9.7109375" style="82" customWidth="1"/>
    <col min="9481" max="9481" width="10.28515625" style="82" customWidth="1"/>
    <col min="9482" max="9482" width="10.7109375" style="82" customWidth="1"/>
    <col min="9483" max="9483" width="11.28515625" style="82" customWidth="1"/>
    <col min="9484" max="9484" width="12" style="82" customWidth="1"/>
    <col min="9485" max="9485" width="11.5703125" style="82" customWidth="1"/>
    <col min="9486" max="9486" width="12" style="82" customWidth="1"/>
    <col min="9487" max="9487" width="14.140625" style="82" customWidth="1"/>
    <col min="9488" max="9728" width="9.140625" style="82"/>
    <col min="9729" max="9729" width="66.140625" style="82" customWidth="1"/>
    <col min="9730" max="9730" width="8.5703125" style="82" customWidth="1"/>
    <col min="9731" max="9731" width="10.140625" style="82" customWidth="1"/>
    <col min="9732" max="9732" width="10" style="82" customWidth="1"/>
    <col min="9733" max="9733" width="9.85546875" style="82" customWidth="1"/>
    <col min="9734" max="9735" width="9.5703125" style="82" customWidth="1"/>
    <col min="9736" max="9736" width="9.7109375" style="82" customWidth="1"/>
    <col min="9737" max="9737" width="10.28515625" style="82" customWidth="1"/>
    <col min="9738" max="9738" width="10.7109375" style="82" customWidth="1"/>
    <col min="9739" max="9739" width="11.28515625" style="82" customWidth="1"/>
    <col min="9740" max="9740" width="12" style="82" customWidth="1"/>
    <col min="9741" max="9741" width="11.5703125" style="82" customWidth="1"/>
    <col min="9742" max="9742" width="12" style="82" customWidth="1"/>
    <col min="9743" max="9743" width="14.140625" style="82" customWidth="1"/>
    <col min="9744" max="9984" width="9.140625" style="82"/>
    <col min="9985" max="9985" width="66.140625" style="82" customWidth="1"/>
    <col min="9986" max="9986" width="8.5703125" style="82" customWidth="1"/>
    <col min="9987" max="9987" width="10.140625" style="82" customWidth="1"/>
    <col min="9988" max="9988" width="10" style="82" customWidth="1"/>
    <col min="9989" max="9989" width="9.85546875" style="82" customWidth="1"/>
    <col min="9990" max="9991" width="9.5703125" style="82" customWidth="1"/>
    <col min="9992" max="9992" width="9.7109375" style="82" customWidth="1"/>
    <col min="9993" max="9993" width="10.28515625" style="82" customWidth="1"/>
    <col min="9994" max="9994" width="10.7109375" style="82" customWidth="1"/>
    <col min="9995" max="9995" width="11.28515625" style="82" customWidth="1"/>
    <col min="9996" max="9996" width="12" style="82" customWidth="1"/>
    <col min="9997" max="9997" width="11.5703125" style="82" customWidth="1"/>
    <col min="9998" max="9998" width="12" style="82" customWidth="1"/>
    <col min="9999" max="9999" width="14.140625" style="82" customWidth="1"/>
    <col min="10000" max="10240" width="9.140625" style="82"/>
    <col min="10241" max="10241" width="66.140625" style="82" customWidth="1"/>
    <col min="10242" max="10242" width="8.5703125" style="82" customWidth="1"/>
    <col min="10243" max="10243" width="10.140625" style="82" customWidth="1"/>
    <col min="10244" max="10244" width="10" style="82" customWidth="1"/>
    <col min="10245" max="10245" width="9.85546875" style="82" customWidth="1"/>
    <col min="10246" max="10247" width="9.5703125" style="82" customWidth="1"/>
    <col min="10248" max="10248" width="9.7109375" style="82" customWidth="1"/>
    <col min="10249" max="10249" width="10.28515625" style="82" customWidth="1"/>
    <col min="10250" max="10250" width="10.7109375" style="82" customWidth="1"/>
    <col min="10251" max="10251" width="11.28515625" style="82" customWidth="1"/>
    <col min="10252" max="10252" width="12" style="82" customWidth="1"/>
    <col min="10253" max="10253" width="11.5703125" style="82" customWidth="1"/>
    <col min="10254" max="10254" width="12" style="82" customWidth="1"/>
    <col min="10255" max="10255" width="14.140625" style="82" customWidth="1"/>
    <col min="10256" max="10496" width="9.140625" style="82"/>
    <col min="10497" max="10497" width="66.140625" style="82" customWidth="1"/>
    <col min="10498" max="10498" width="8.5703125" style="82" customWidth="1"/>
    <col min="10499" max="10499" width="10.140625" style="82" customWidth="1"/>
    <col min="10500" max="10500" width="10" style="82" customWidth="1"/>
    <col min="10501" max="10501" width="9.85546875" style="82" customWidth="1"/>
    <col min="10502" max="10503" width="9.5703125" style="82" customWidth="1"/>
    <col min="10504" max="10504" width="9.7109375" style="82" customWidth="1"/>
    <col min="10505" max="10505" width="10.28515625" style="82" customWidth="1"/>
    <col min="10506" max="10506" width="10.7109375" style="82" customWidth="1"/>
    <col min="10507" max="10507" width="11.28515625" style="82" customWidth="1"/>
    <col min="10508" max="10508" width="12" style="82" customWidth="1"/>
    <col min="10509" max="10509" width="11.5703125" style="82" customWidth="1"/>
    <col min="10510" max="10510" width="12" style="82" customWidth="1"/>
    <col min="10511" max="10511" width="14.140625" style="82" customWidth="1"/>
    <col min="10512" max="10752" width="9.140625" style="82"/>
    <col min="10753" max="10753" width="66.140625" style="82" customWidth="1"/>
    <col min="10754" max="10754" width="8.5703125" style="82" customWidth="1"/>
    <col min="10755" max="10755" width="10.140625" style="82" customWidth="1"/>
    <col min="10756" max="10756" width="10" style="82" customWidth="1"/>
    <col min="10757" max="10757" width="9.85546875" style="82" customWidth="1"/>
    <col min="10758" max="10759" width="9.5703125" style="82" customWidth="1"/>
    <col min="10760" max="10760" width="9.7109375" style="82" customWidth="1"/>
    <col min="10761" max="10761" width="10.28515625" style="82" customWidth="1"/>
    <col min="10762" max="10762" width="10.7109375" style="82" customWidth="1"/>
    <col min="10763" max="10763" width="11.28515625" style="82" customWidth="1"/>
    <col min="10764" max="10764" width="12" style="82" customWidth="1"/>
    <col min="10765" max="10765" width="11.5703125" style="82" customWidth="1"/>
    <col min="10766" max="10766" width="12" style="82" customWidth="1"/>
    <col min="10767" max="10767" width="14.140625" style="82" customWidth="1"/>
    <col min="10768" max="11008" width="9.140625" style="82"/>
    <col min="11009" max="11009" width="66.140625" style="82" customWidth="1"/>
    <col min="11010" max="11010" width="8.5703125" style="82" customWidth="1"/>
    <col min="11011" max="11011" width="10.140625" style="82" customWidth="1"/>
    <col min="11012" max="11012" width="10" style="82" customWidth="1"/>
    <col min="11013" max="11013" width="9.85546875" style="82" customWidth="1"/>
    <col min="11014" max="11015" width="9.5703125" style="82" customWidth="1"/>
    <col min="11016" max="11016" width="9.7109375" style="82" customWidth="1"/>
    <col min="11017" max="11017" width="10.28515625" style="82" customWidth="1"/>
    <col min="11018" max="11018" width="10.7109375" style="82" customWidth="1"/>
    <col min="11019" max="11019" width="11.28515625" style="82" customWidth="1"/>
    <col min="11020" max="11020" width="12" style="82" customWidth="1"/>
    <col min="11021" max="11021" width="11.5703125" style="82" customWidth="1"/>
    <col min="11022" max="11022" width="12" style="82" customWidth="1"/>
    <col min="11023" max="11023" width="14.140625" style="82" customWidth="1"/>
    <col min="11024" max="11264" width="9.140625" style="82"/>
    <col min="11265" max="11265" width="66.140625" style="82" customWidth="1"/>
    <col min="11266" max="11266" width="8.5703125" style="82" customWidth="1"/>
    <col min="11267" max="11267" width="10.140625" style="82" customWidth="1"/>
    <col min="11268" max="11268" width="10" style="82" customWidth="1"/>
    <col min="11269" max="11269" width="9.85546875" style="82" customWidth="1"/>
    <col min="11270" max="11271" width="9.5703125" style="82" customWidth="1"/>
    <col min="11272" max="11272" width="9.7109375" style="82" customWidth="1"/>
    <col min="11273" max="11273" width="10.28515625" style="82" customWidth="1"/>
    <col min="11274" max="11274" width="10.7109375" style="82" customWidth="1"/>
    <col min="11275" max="11275" width="11.28515625" style="82" customWidth="1"/>
    <col min="11276" max="11276" width="12" style="82" customWidth="1"/>
    <col min="11277" max="11277" width="11.5703125" style="82" customWidth="1"/>
    <col min="11278" max="11278" width="12" style="82" customWidth="1"/>
    <col min="11279" max="11279" width="14.140625" style="82" customWidth="1"/>
    <col min="11280" max="11520" width="9.140625" style="82"/>
    <col min="11521" max="11521" width="66.140625" style="82" customWidth="1"/>
    <col min="11522" max="11522" width="8.5703125" style="82" customWidth="1"/>
    <col min="11523" max="11523" width="10.140625" style="82" customWidth="1"/>
    <col min="11524" max="11524" width="10" style="82" customWidth="1"/>
    <col min="11525" max="11525" width="9.85546875" style="82" customWidth="1"/>
    <col min="11526" max="11527" width="9.5703125" style="82" customWidth="1"/>
    <col min="11528" max="11528" width="9.7109375" style="82" customWidth="1"/>
    <col min="11529" max="11529" width="10.28515625" style="82" customWidth="1"/>
    <col min="11530" max="11530" width="10.7109375" style="82" customWidth="1"/>
    <col min="11531" max="11531" width="11.28515625" style="82" customWidth="1"/>
    <col min="11532" max="11532" width="12" style="82" customWidth="1"/>
    <col min="11533" max="11533" width="11.5703125" style="82" customWidth="1"/>
    <col min="11534" max="11534" width="12" style="82" customWidth="1"/>
    <col min="11535" max="11535" width="14.140625" style="82" customWidth="1"/>
    <col min="11536" max="11776" width="9.140625" style="82"/>
    <col min="11777" max="11777" width="66.140625" style="82" customWidth="1"/>
    <col min="11778" max="11778" width="8.5703125" style="82" customWidth="1"/>
    <col min="11779" max="11779" width="10.140625" style="82" customWidth="1"/>
    <col min="11780" max="11780" width="10" style="82" customWidth="1"/>
    <col min="11781" max="11781" width="9.85546875" style="82" customWidth="1"/>
    <col min="11782" max="11783" width="9.5703125" style="82" customWidth="1"/>
    <col min="11784" max="11784" width="9.7109375" style="82" customWidth="1"/>
    <col min="11785" max="11785" width="10.28515625" style="82" customWidth="1"/>
    <col min="11786" max="11786" width="10.7109375" style="82" customWidth="1"/>
    <col min="11787" max="11787" width="11.28515625" style="82" customWidth="1"/>
    <col min="11788" max="11788" width="12" style="82" customWidth="1"/>
    <col min="11789" max="11789" width="11.5703125" style="82" customWidth="1"/>
    <col min="11790" max="11790" width="12" style="82" customWidth="1"/>
    <col min="11791" max="11791" width="14.140625" style="82" customWidth="1"/>
    <col min="11792" max="12032" width="9.140625" style="82"/>
    <col min="12033" max="12033" width="66.140625" style="82" customWidth="1"/>
    <col min="12034" max="12034" width="8.5703125" style="82" customWidth="1"/>
    <col min="12035" max="12035" width="10.140625" style="82" customWidth="1"/>
    <col min="12036" max="12036" width="10" style="82" customWidth="1"/>
    <col min="12037" max="12037" width="9.85546875" style="82" customWidth="1"/>
    <col min="12038" max="12039" width="9.5703125" style="82" customWidth="1"/>
    <col min="12040" max="12040" width="9.7109375" style="82" customWidth="1"/>
    <col min="12041" max="12041" width="10.28515625" style="82" customWidth="1"/>
    <col min="12042" max="12042" width="10.7109375" style="82" customWidth="1"/>
    <col min="12043" max="12043" width="11.28515625" style="82" customWidth="1"/>
    <col min="12044" max="12044" width="12" style="82" customWidth="1"/>
    <col min="12045" max="12045" width="11.5703125" style="82" customWidth="1"/>
    <col min="12046" max="12046" width="12" style="82" customWidth="1"/>
    <col min="12047" max="12047" width="14.140625" style="82" customWidth="1"/>
    <col min="12048" max="12288" width="9.140625" style="82"/>
    <col min="12289" max="12289" width="66.140625" style="82" customWidth="1"/>
    <col min="12290" max="12290" width="8.5703125" style="82" customWidth="1"/>
    <col min="12291" max="12291" width="10.140625" style="82" customWidth="1"/>
    <col min="12292" max="12292" width="10" style="82" customWidth="1"/>
    <col min="12293" max="12293" width="9.85546875" style="82" customWidth="1"/>
    <col min="12294" max="12295" width="9.5703125" style="82" customWidth="1"/>
    <col min="12296" max="12296" width="9.7109375" style="82" customWidth="1"/>
    <col min="12297" max="12297" width="10.28515625" style="82" customWidth="1"/>
    <col min="12298" max="12298" width="10.7109375" style="82" customWidth="1"/>
    <col min="12299" max="12299" width="11.28515625" style="82" customWidth="1"/>
    <col min="12300" max="12300" width="12" style="82" customWidth="1"/>
    <col min="12301" max="12301" width="11.5703125" style="82" customWidth="1"/>
    <col min="12302" max="12302" width="12" style="82" customWidth="1"/>
    <col min="12303" max="12303" width="14.140625" style="82" customWidth="1"/>
    <col min="12304" max="12544" width="9.140625" style="82"/>
    <col min="12545" max="12545" width="66.140625" style="82" customWidth="1"/>
    <col min="12546" max="12546" width="8.5703125" style="82" customWidth="1"/>
    <col min="12547" max="12547" width="10.140625" style="82" customWidth="1"/>
    <col min="12548" max="12548" width="10" style="82" customWidth="1"/>
    <col min="12549" max="12549" width="9.85546875" style="82" customWidth="1"/>
    <col min="12550" max="12551" width="9.5703125" style="82" customWidth="1"/>
    <col min="12552" max="12552" width="9.7109375" style="82" customWidth="1"/>
    <col min="12553" max="12553" width="10.28515625" style="82" customWidth="1"/>
    <col min="12554" max="12554" width="10.7109375" style="82" customWidth="1"/>
    <col min="12555" max="12555" width="11.28515625" style="82" customWidth="1"/>
    <col min="12556" max="12556" width="12" style="82" customWidth="1"/>
    <col min="12557" max="12557" width="11.5703125" style="82" customWidth="1"/>
    <col min="12558" max="12558" width="12" style="82" customWidth="1"/>
    <col min="12559" max="12559" width="14.140625" style="82" customWidth="1"/>
    <col min="12560" max="12800" width="9.140625" style="82"/>
    <col min="12801" max="12801" width="66.140625" style="82" customWidth="1"/>
    <col min="12802" max="12802" width="8.5703125" style="82" customWidth="1"/>
    <col min="12803" max="12803" width="10.140625" style="82" customWidth="1"/>
    <col min="12804" max="12804" width="10" style="82" customWidth="1"/>
    <col min="12805" max="12805" width="9.85546875" style="82" customWidth="1"/>
    <col min="12806" max="12807" width="9.5703125" style="82" customWidth="1"/>
    <col min="12808" max="12808" width="9.7109375" style="82" customWidth="1"/>
    <col min="12809" max="12809" width="10.28515625" style="82" customWidth="1"/>
    <col min="12810" max="12810" width="10.7109375" style="82" customWidth="1"/>
    <col min="12811" max="12811" width="11.28515625" style="82" customWidth="1"/>
    <col min="12812" max="12812" width="12" style="82" customWidth="1"/>
    <col min="12813" max="12813" width="11.5703125" style="82" customWidth="1"/>
    <col min="12814" max="12814" width="12" style="82" customWidth="1"/>
    <col min="12815" max="12815" width="14.140625" style="82" customWidth="1"/>
    <col min="12816" max="13056" width="9.140625" style="82"/>
    <col min="13057" max="13057" width="66.140625" style="82" customWidth="1"/>
    <col min="13058" max="13058" width="8.5703125" style="82" customWidth="1"/>
    <col min="13059" max="13059" width="10.140625" style="82" customWidth="1"/>
    <col min="13060" max="13060" width="10" style="82" customWidth="1"/>
    <col min="13061" max="13061" width="9.85546875" style="82" customWidth="1"/>
    <col min="13062" max="13063" width="9.5703125" style="82" customWidth="1"/>
    <col min="13064" max="13064" width="9.7109375" style="82" customWidth="1"/>
    <col min="13065" max="13065" width="10.28515625" style="82" customWidth="1"/>
    <col min="13066" max="13066" width="10.7109375" style="82" customWidth="1"/>
    <col min="13067" max="13067" width="11.28515625" style="82" customWidth="1"/>
    <col min="13068" max="13068" width="12" style="82" customWidth="1"/>
    <col min="13069" max="13069" width="11.5703125" style="82" customWidth="1"/>
    <col min="13070" max="13070" width="12" style="82" customWidth="1"/>
    <col min="13071" max="13071" width="14.140625" style="82" customWidth="1"/>
    <col min="13072" max="13312" width="9.140625" style="82"/>
    <col min="13313" max="13313" width="66.140625" style="82" customWidth="1"/>
    <col min="13314" max="13314" width="8.5703125" style="82" customWidth="1"/>
    <col min="13315" max="13315" width="10.140625" style="82" customWidth="1"/>
    <col min="13316" max="13316" width="10" style="82" customWidth="1"/>
    <col min="13317" max="13317" width="9.85546875" style="82" customWidth="1"/>
    <col min="13318" max="13319" width="9.5703125" style="82" customWidth="1"/>
    <col min="13320" max="13320" width="9.7109375" style="82" customWidth="1"/>
    <col min="13321" max="13321" width="10.28515625" style="82" customWidth="1"/>
    <col min="13322" max="13322" width="10.7109375" style="82" customWidth="1"/>
    <col min="13323" max="13323" width="11.28515625" style="82" customWidth="1"/>
    <col min="13324" max="13324" width="12" style="82" customWidth="1"/>
    <col min="13325" max="13325" width="11.5703125" style="82" customWidth="1"/>
    <col min="13326" max="13326" width="12" style="82" customWidth="1"/>
    <col min="13327" max="13327" width="14.140625" style="82" customWidth="1"/>
    <col min="13328" max="13568" width="9.140625" style="82"/>
    <col min="13569" max="13569" width="66.140625" style="82" customWidth="1"/>
    <col min="13570" max="13570" width="8.5703125" style="82" customWidth="1"/>
    <col min="13571" max="13571" width="10.140625" style="82" customWidth="1"/>
    <col min="13572" max="13572" width="10" style="82" customWidth="1"/>
    <col min="13573" max="13573" width="9.85546875" style="82" customWidth="1"/>
    <col min="13574" max="13575" width="9.5703125" style="82" customWidth="1"/>
    <col min="13576" max="13576" width="9.7109375" style="82" customWidth="1"/>
    <col min="13577" max="13577" width="10.28515625" style="82" customWidth="1"/>
    <col min="13578" max="13578" width="10.7109375" style="82" customWidth="1"/>
    <col min="13579" max="13579" width="11.28515625" style="82" customWidth="1"/>
    <col min="13580" max="13580" width="12" style="82" customWidth="1"/>
    <col min="13581" max="13581" width="11.5703125" style="82" customWidth="1"/>
    <col min="13582" max="13582" width="12" style="82" customWidth="1"/>
    <col min="13583" max="13583" width="14.140625" style="82" customWidth="1"/>
    <col min="13584" max="13824" width="9.140625" style="82"/>
    <col min="13825" max="13825" width="66.140625" style="82" customWidth="1"/>
    <col min="13826" max="13826" width="8.5703125" style="82" customWidth="1"/>
    <col min="13827" max="13827" width="10.140625" style="82" customWidth="1"/>
    <col min="13828" max="13828" width="10" style="82" customWidth="1"/>
    <col min="13829" max="13829" width="9.85546875" style="82" customWidth="1"/>
    <col min="13830" max="13831" width="9.5703125" style="82" customWidth="1"/>
    <col min="13832" max="13832" width="9.7109375" style="82" customWidth="1"/>
    <col min="13833" max="13833" width="10.28515625" style="82" customWidth="1"/>
    <col min="13834" max="13834" width="10.7109375" style="82" customWidth="1"/>
    <col min="13835" max="13835" width="11.28515625" style="82" customWidth="1"/>
    <col min="13836" max="13836" width="12" style="82" customWidth="1"/>
    <col min="13837" max="13837" width="11.5703125" style="82" customWidth="1"/>
    <col min="13838" max="13838" width="12" style="82" customWidth="1"/>
    <col min="13839" max="13839" width="14.140625" style="82" customWidth="1"/>
    <col min="13840" max="14080" width="9.140625" style="82"/>
    <col min="14081" max="14081" width="66.140625" style="82" customWidth="1"/>
    <col min="14082" max="14082" width="8.5703125" style="82" customWidth="1"/>
    <col min="14083" max="14083" width="10.140625" style="82" customWidth="1"/>
    <col min="14084" max="14084" width="10" style="82" customWidth="1"/>
    <col min="14085" max="14085" width="9.85546875" style="82" customWidth="1"/>
    <col min="14086" max="14087" width="9.5703125" style="82" customWidth="1"/>
    <col min="14088" max="14088" width="9.7109375" style="82" customWidth="1"/>
    <col min="14089" max="14089" width="10.28515625" style="82" customWidth="1"/>
    <col min="14090" max="14090" width="10.7109375" style="82" customWidth="1"/>
    <col min="14091" max="14091" width="11.28515625" style="82" customWidth="1"/>
    <col min="14092" max="14092" width="12" style="82" customWidth="1"/>
    <col min="14093" max="14093" width="11.5703125" style="82" customWidth="1"/>
    <col min="14094" max="14094" width="12" style="82" customWidth="1"/>
    <col min="14095" max="14095" width="14.140625" style="82" customWidth="1"/>
    <col min="14096" max="14336" width="9.140625" style="82"/>
    <col min="14337" max="14337" width="66.140625" style="82" customWidth="1"/>
    <col min="14338" max="14338" width="8.5703125" style="82" customWidth="1"/>
    <col min="14339" max="14339" width="10.140625" style="82" customWidth="1"/>
    <col min="14340" max="14340" width="10" style="82" customWidth="1"/>
    <col min="14341" max="14341" width="9.85546875" style="82" customWidth="1"/>
    <col min="14342" max="14343" width="9.5703125" style="82" customWidth="1"/>
    <col min="14344" max="14344" width="9.7109375" style="82" customWidth="1"/>
    <col min="14345" max="14345" width="10.28515625" style="82" customWidth="1"/>
    <col min="14346" max="14346" width="10.7109375" style="82" customWidth="1"/>
    <col min="14347" max="14347" width="11.28515625" style="82" customWidth="1"/>
    <col min="14348" max="14348" width="12" style="82" customWidth="1"/>
    <col min="14349" max="14349" width="11.5703125" style="82" customWidth="1"/>
    <col min="14350" max="14350" width="12" style="82" customWidth="1"/>
    <col min="14351" max="14351" width="14.140625" style="82" customWidth="1"/>
    <col min="14352" max="14592" width="9.140625" style="82"/>
    <col min="14593" max="14593" width="66.140625" style="82" customWidth="1"/>
    <col min="14594" max="14594" width="8.5703125" style="82" customWidth="1"/>
    <col min="14595" max="14595" width="10.140625" style="82" customWidth="1"/>
    <col min="14596" max="14596" width="10" style="82" customWidth="1"/>
    <col min="14597" max="14597" width="9.85546875" style="82" customWidth="1"/>
    <col min="14598" max="14599" width="9.5703125" style="82" customWidth="1"/>
    <col min="14600" max="14600" width="9.7109375" style="82" customWidth="1"/>
    <col min="14601" max="14601" width="10.28515625" style="82" customWidth="1"/>
    <col min="14602" max="14602" width="10.7109375" style="82" customWidth="1"/>
    <col min="14603" max="14603" width="11.28515625" style="82" customWidth="1"/>
    <col min="14604" max="14604" width="12" style="82" customWidth="1"/>
    <col min="14605" max="14605" width="11.5703125" style="82" customWidth="1"/>
    <col min="14606" max="14606" width="12" style="82" customWidth="1"/>
    <col min="14607" max="14607" width="14.140625" style="82" customWidth="1"/>
    <col min="14608" max="14848" width="9.140625" style="82"/>
    <col min="14849" max="14849" width="66.140625" style="82" customWidth="1"/>
    <col min="14850" max="14850" width="8.5703125" style="82" customWidth="1"/>
    <col min="14851" max="14851" width="10.140625" style="82" customWidth="1"/>
    <col min="14852" max="14852" width="10" style="82" customWidth="1"/>
    <col min="14853" max="14853" width="9.85546875" style="82" customWidth="1"/>
    <col min="14854" max="14855" width="9.5703125" style="82" customWidth="1"/>
    <col min="14856" max="14856" width="9.7109375" style="82" customWidth="1"/>
    <col min="14857" max="14857" width="10.28515625" style="82" customWidth="1"/>
    <col min="14858" max="14858" width="10.7109375" style="82" customWidth="1"/>
    <col min="14859" max="14859" width="11.28515625" style="82" customWidth="1"/>
    <col min="14860" max="14860" width="12" style="82" customWidth="1"/>
    <col min="14861" max="14861" width="11.5703125" style="82" customWidth="1"/>
    <col min="14862" max="14862" width="12" style="82" customWidth="1"/>
    <col min="14863" max="14863" width="14.140625" style="82" customWidth="1"/>
    <col min="14864" max="15104" width="9.140625" style="82"/>
    <col min="15105" max="15105" width="66.140625" style="82" customWidth="1"/>
    <col min="15106" max="15106" width="8.5703125" style="82" customWidth="1"/>
    <col min="15107" max="15107" width="10.140625" style="82" customWidth="1"/>
    <col min="15108" max="15108" width="10" style="82" customWidth="1"/>
    <col min="15109" max="15109" width="9.85546875" style="82" customWidth="1"/>
    <col min="15110" max="15111" width="9.5703125" style="82" customWidth="1"/>
    <col min="15112" max="15112" width="9.7109375" style="82" customWidth="1"/>
    <col min="15113" max="15113" width="10.28515625" style="82" customWidth="1"/>
    <col min="15114" max="15114" width="10.7109375" style="82" customWidth="1"/>
    <col min="15115" max="15115" width="11.28515625" style="82" customWidth="1"/>
    <col min="15116" max="15116" width="12" style="82" customWidth="1"/>
    <col min="15117" max="15117" width="11.5703125" style="82" customWidth="1"/>
    <col min="15118" max="15118" width="12" style="82" customWidth="1"/>
    <col min="15119" max="15119" width="14.140625" style="82" customWidth="1"/>
    <col min="15120" max="15360" width="9.140625" style="82"/>
    <col min="15361" max="15361" width="66.140625" style="82" customWidth="1"/>
    <col min="15362" max="15362" width="8.5703125" style="82" customWidth="1"/>
    <col min="15363" max="15363" width="10.140625" style="82" customWidth="1"/>
    <col min="15364" max="15364" width="10" style="82" customWidth="1"/>
    <col min="15365" max="15365" width="9.85546875" style="82" customWidth="1"/>
    <col min="15366" max="15367" width="9.5703125" style="82" customWidth="1"/>
    <col min="15368" max="15368" width="9.7109375" style="82" customWidth="1"/>
    <col min="15369" max="15369" width="10.28515625" style="82" customWidth="1"/>
    <col min="15370" max="15370" width="10.7109375" style="82" customWidth="1"/>
    <col min="15371" max="15371" width="11.28515625" style="82" customWidth="1"/>
    <col min="15372" max="15372" width="12" style="82" customWidth="1"/>
    <col min="15373" max="15373" width="11.5703125" style="82" customWidth="1"/>
    <col min="15374" max="15374" width="12" style="82" customWidth="1"/>
    <col min="15375" max="15375" width="14.140625" style="82" customWidth="1"/>
    <col min="15376" max="15616" width="9.140625" style="82"/>
    <col min="15617" max="15617" width="66.140625" style="82" customWidth="1"/>
    <col min="15618" max="15618" width="8.5703125" style="82" customWidth="1"/>
    <col min="15619" max="15619" width="10.140625" style="82" customWidth="1"/>
    <col min="15620" max="15620" width="10" style="82" customWidth="1"/>
    <col min="15621" max="15621" width="9.85546875" style="82" customWidth="1"/>
    <col min="15622" max="15623" width="9.5703125" style="82" customWidth="1"/>
    <col min="15624" max="15624" width="9.7109375" style="82" customWidth="1"/>
    <col min="15625" max="15625" width="10.28515625" style="82" customWidth="1"/>
    <col min="15626" max="15626" width="10.7109375" style="82" customWidth="1"/>
    <col min="15627" max="15627" width="11.28515625" style="82" customWidth="1"/>
    <col min="15628" max="15628" width="12" style="82" customWidth="1"/>
    <col min="15629" max="15629" width="11.5703125" style="82" customWidth="1"/>
    <col min="15630" max="15630" width="12" style="82" customWidth="1"/>
    <col min="15631" max="15631" width="14.140625" style="82" customWidth="1"/>
    <col min="15632" max="15872" width="9.140625" style="82"/>
    <col min="15873" max="15873" width="66.140625" style="82" customWidth="1"/>
    <col min="15874" max="15874" width="8.5703125" style="82" customWidth="1"/>
    <col min="15875" max="15875" width="10.140625" style="82" customWidth="1"/>
    <col min="15876" max="15876" width="10" style="82" customWidth="1"/>
    <col min="15877" max="15877" width="9.85546875" style="82" customWidth="1"/>
    <col min="15878" max="15879" width="9.5703125" style="82" customWidth="1"/>
    <col min="15880" max="15880" width="9.7109375" style="82" customWidth="1"/>
    <col min="15881" max="15881" width="10.28515625" style="82" customWidth="1"/>
    <col min="15882" max="15882" width="10.7109375" style="82" customWidth="1"/>
    <col min="15883" max="15883" width="11.28515625" style="82" customWidth="1"/>
    <col min="15884" max="15884" width="12" style="82" customWidth="1"/>
    <col min="15885" max="15885" width="11.5703125" style="82" customWidth="1"/>
    <col min="15886" max="15886" width="12" style="82" customWidth="1"/>
    <col min="15887" max="15887" width="14.140625" style="82" customWidth="1"/>
    <col min="15888" max="16128" width="9.140625" style="82"/>
    <col min="16129" max="16129" width="66.140625" style="82" customWidth="1"/>
    <col min="16130" max="16130" width="8.5703125" style="82" customWidth="1"/>
    <col min="16131" max="16131" width="10.140625" style="82" customWidth="1"/>
    <col min="16132" max="16132" width="10" style="82" customWidth="1"/>
    <col min="16133" max="16133" width="9.85546875" style="82" customWidth="1"/>
    <col min="16134" max="16135" width="9.5703125" style="82" customWidth="1"/>
    <col min="16136" max="16136" width="9.7109375" style="82" customWidth="1"/>
    <col min="16137" max="16137" width="10.28515625" style="82" customWidth="1"/>
    <col min="16138" max="16138" width="10.7109375" style="82" customWidth="1"/>
    <col min="16139" max="16139" width="11.28515625" style="82" customWidth="1"/>
    <col min="16140" max="16140" width="12" style="82" customWidth="1"/>
    <col min="16141" max="16141" width="11.5703125" style="82" customWidth="1"/>
    <col min="16142" max="16142" width="12" style="82" customWidth="1"/>
    <col min="16143" max="16143" width="14.140625" style="82" customWidth="1"/>
    <col min="16144" max="16384" width="9.140625" style="82"/>
  </cols>
  <sheetData>
    <row r="1" spans="1:18">
      <c r="A1" s="154" t="s">
        <v>503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8">
      <c r="A2" s="156" t="s">
        <v>309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8">
      <c r="A3" s="102"/>
      <c r="O3" s="82" t="s">
        <v>310</v>
      </c>
    </row>
    <row r="4" spans="1:18" ht="28.5">
      <c r="A4" s="103" t="s">
        <v>103</v>
      </c>
      <c r="B4" s="104" t="s">
        <v>104</v>
      </c>
      <c r="C4" s="105" t="s">
        <v>311</v>
      </c>
      <c r="D4" s="105" t="s">
        <v>312</v>
      </c>
      <c r="E4" s="105" t="s">
        <v>313</v>
      </c>
      <c r="F4" s="105" t="s">
        <v>314</v>
      </c>
      <c r="G4" s="105" t="s">
        <v>315</v>
      </c>
      <c r="H4" s="105" t="s">
        <v>316</v>
      </c>
      <c r="I4" s="105" t="s">
        <v>317</v>
      </c>
      <c r="J4" s="105" t="s">
        <v>318</v>
      </c>
      <c r="K4" s="105" t="s">
        <v>319</v>
      </c>
      <c r="L4" s="105" t="s">
        <v>320</v>
      </c>
      <c r="M4" s="105" t="s">
        <v>321</v>
      </c>
      <c r="N4" s="105" t="s">
        <v>322</v>
      </c>
      <c r="O4" s="106" t="s">
        <v>323</v>
      </c>
      <c r="P4" s="102"/>
      <c r="Q4" s="102"/>
    </row>
    <row r="5" spans="1:18">
      <c r="A5" s="107" t="s">
        <v>324</v>
      </c>
      <c r="B5" s="108" t="s">
        <v>325</v>
      </c>
      <c r="C5" s="109">
        <f>SUM(O5/12)</f>
        <v>151.83333333333334</v>
      </c>
      <c r="D5" s="109">
        <v>151</v>
      </c>
      <c r="E5" s="109">
        <v>151</v>
      </c>
      <c r="F5" s="109">
        <v>151</v>
      </c>
      <c r="G5" s="109">
        <v>152</v>
      </c>
      <c r="H5" s="109">
        <v>152</v>
      </c>
      <c r="I5" s="109">
        <v>152</v>
      </c>
      <c r="J5" s="109">
        <v>152</v>
      </c>
      <c r="K5" s="109">
        <v>152</v>
      </c>
      <c r="L5" s="109">
        <v>152</v>
      </c>
      <c r="M5" s="109">
        <v>152</v>
      </c>
      <c r="N5" s="109">
        <v>153</v>
      </c>
      <c r="O5" s="109">
        <v>1822</v>
      </c>
      <c r="P5" s="102"/>
      <c r="Q5" s="102"/>
      <c r="R5" s="84"/>
    </row>
    <row r="6" spans="1:18" hidden="1">
      <c r="A6" s="107" t="s">
        <v>326</v>
      </c>
      <c r="B6" s="111" t="s">
        <v>327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02"/>
      <c r="Q6" s="102"/>
    </row>
    <row r="7" spans="1:18" hidden="1">
      <c r="A7" s="107" t="s">
        <v>328</v>
      </c>
      <c r="B7" s="111" t="s">
        <v>329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02"/>
      <c r="Q7" s="102"/>
    </row>
    <row r="8" spans="1:18" hidden="1">
      <c r="A8" s="112" t="s">
        <v>330</v>
      </c>
      <c r="B8" s="111" t="s">
        <v>331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02"/>
      <c r="Q8" s="102"/>
    </row>
    <row r="9" spans="1:18" hidden="1">
      <c r="A9" s="112" t="s">
        <v>332</v>
      </c>
      <c r="B9" s="111" t="s">
        <v>333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02"/>
      <c r="Q9" s="102"/>
    </row>
    <row r="10" spans="1:18" hidden="1">
      <c r="A10" s="112" t="s">
        <v>334</v>
      </c>
      <c r="B10" s="111" t="s">
        <v>335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02"/>
      <c r="Q10" s="102"/>
    </row>
    <row r="11" spans="1:18">
      <c r="A11" s="112" t="s">
        <v>336</v>
      </c>
      <c r="B11" s="111" t="s">
        <v>337</v>
      </c>
      <c r="C11" s="110">
        <v>16</v>
      </c>
      <c r="D11" s="110">
        <v>16</v>
      </c>
      <c r="E11" s="110">
        <v>16</v>
      </c>
      <c r="F11" s="110">
        <v>16</v>
      </c>
      <c r="G11" s="110">
        <v>16</v>
      </c>
      <c r="H11" s="110">
        <v>16</v>
      </c>
      <c r="I11" s="110">
        <v>16</v>
      </c>
      <c r="J11" s="110">
        <v>16</v>
      </c>
      <c r="K11" s="110">
        <v>16</v>
      </c>
      <c r="L11" s="110">
        <v>16</v>
      </c>
      <c r="M11" s="110">
        <v>16</v>
      </c>
      <c r="N11" s="110">
        <v>16</v>
      </c>
      <c r="O11" s="110">
        <v>192</v>
      </c>
      <c r="P11" s="102"/>
      <c r="Q11" s="102"/>
    </row>
    <row r="12" spans="1:18" hidden="1">
      <c r="A12" s="112" t="s">
        <v>338</v>
      </c>
      <c r="B12" s="111" t="s">
        <v>339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>
        <v>192</v>
      </c>
      <c r="P12" s="102"/>
      <c r="Q12" s="102"/>
    </row>
    <row r="13" spans="1:18" hidden="1">
      <c r="A13" s="113" t="s">
        <v>340</v>
      </c>
      <c r="B13" s="111" t="s">
        <v>341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>
        <v>192</v>
      </c>
      <c r="P13" s="102"/>
      <c r="Q13" s="102"/>
    </row>
    <row r="14" spans="1:18" hidden="1">
      <c r="A14" s="113" t="s">
        <v>342</v>
      </c>
      <c r="B14" s="111" t="s">
        <v>343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>
        <v>192</v>
      </c>
      <c r="P14" s="102"/>
      <c r="Q14" s="102"/>
    </row>
    <row r="15" spans="1:18" hidden="1">
      <c r="A15" s="113" t="s">
        <v>344</v>
      </c>
      <c r="B15" s="111" t="s">
        <v>345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>
        <v>192</v>
      </c>
      <c r="P15" s="102"/>
      <c r="Q15" s="102"/>
    </row>
    <row r="16" spans="1:18" hidden="1">
      <c r="A16" s="113" t="s">
        <v>346</v>
      </c>
      <c r="B16" s="111" t="s">
        <v>347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>
        <v>192</v>
      </c>
      <c r="P16" s="102"/>
      <c r="Q16" s="102"/>
    </row>
    <row r="17" spans="1:18">
      <c r="A17" s="113" t="s">
        <v>348</v>
      </c>
      <c r="B17" s="111" t="s">
        <v>504</v>
      </c>
      <c r="C17" s="110">
        <v>31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>
        <f>SUM(C17:N17)</f>
        <v>31</v>
      </c>
      <c r="P17" s="102"/>
      <c r="Q17" s="102"/>
    </row>
    <row r="18" spans="1:18" s="101" customFormat="1" ht="14.25">
      <c r="A18" s="114" t="s">
        <v>106</v>
      </c>
      <c r="B18" s="115" t="s">
        <v>107</v>
      </c>
      <c r="C18" s="116">
        <f>SUM(C5:C17)</f>
        <v>198.83333333333334</v>
      </c>
      <c r="D18" s="116">
        <f t="shared" ref="D18:N18" si="0">SUM(D5:D17)</f>
        <v>167</v>
      </c>
      <c r="E18" s="116">
        <f t="shared" si="0"/>
        <v>167</v>
      </c>
      <c r="F18" s="116">
        <f t="shared" si="0"/>
        <v>167</v>
      </c>
      <c r="G18" s="116">
        <f t="shared" si="0"/>
        <v>168</v>
      </c>
      <c r="H18" s="116">
        <f t="shared" si="0"/>
        <v>168</v>
      </c>
      <c r="I18" s="116">
        <f t="shared" si="0"/>
        <v>168</v>
      </c>
      <c r="J18" s="116">
        <f t="shared" si="0"/>
        <v>168</v>
      </c>
      <c r="K18" s="116">
        <f t="shared" si="0"/>
        <v>168</v>
      </c>
      <c r="L18" s="116">
        <f t="shared" si="0"/>
        <v>168</v>
      </c>
      <c r="M18" s="116">
        <f t="shared" si="0"/>
        <v>168</v>
      </c>
      <c r="N18" s="116">
        <f t="shared" si="0"/>
        <v>169</v>
      </c>
      <c r="O18" s="116">
        <f>SUM(C18:N18)</f>
        <v>2044.8333333333335</v>
      </c>
      <c r="P18" s="117"/>
      <c r="Q18" s="118"/>
      <c r="R18" s="139"/>
    </row>
    <row r="19" spans="1:18">
      <c r="A19" s="113" t="s">
        <v>22</v>
      </c>
      <c r="B19" s="111" t="s">
        <v>349</v>
      </c>
      <c r="C19" s="109">
        <f>SUM(O19/12)</f>
        <v>87</v>
      </c>
      <c r="D19" s="109">
        <v>87</v>
      </c>
      <c r="E19" s="109">
        <v>87</v>
      </c>
      <c r="F19" s="109">
        <v>87</v>
      </c>
      <c r="G19" s="109">
        <v>87</v>
      </c>
      <c r="H19" s="109">
        <v>87</v>
      </c>
      <c r="I19" s="109">
        <v>87</v>
      </c>
      <c r="J19" s="109">
        <v>87</v>
      </c>
      <c r="K19" s="109">
        <v>87</v>
      </c>
      <c r="L19" s="109">
        <v>87</v>
      </c>
      <c r="M19" s="109">
        <v>87</v>
      </c>
      <c r="N19" s="109">
        <v>87</v>
      </c>
      <c r="O19" s="109">
        <v>1044</v>
      </c>
      <c r="P19" s="102"/>
      <c r="Q19" s="102"/>
      <c r="R19" s="84"/>
    </row>
    <row r="20" spans="1:18" ht="30">
      <c r="A20" s="113" t="s">
        <v>350</v>
      </c>
      <c r="B20" s="111" t="s">
        <v>351</v>
      </c>
      <c r="C20" s="109">
        <v>15</v>
      </c>
      <c r="D20" s="109">
        <v>15</v>
      </c>
      <c r="E20" s="109">
        <v>15</v>
      </c>
      <c r="F20" s="109">
        <v>15</v>
      </c>
      <c r="G20" s="109">
        <v>15</v>
      </c>
      <c r="H20" s="109">
        <v>15</v>
      </c>
      <c r="I20" s="109">
        <v>15</v>
      </c>
      <c r="J20" s="109">
        <v>15</v>
      </c>
      <c r="K20" s="109">
        <v>15</v>
      </c>
      <c r="L20" s="109">
        <v>15</v>
      </c>
      <c r="M20" s="109">
        <v>15</v>
      </c>
      <c r="N20" s="109">
        <v>15</v>
      </c>
      <c r="O20" s="109">
        <v>180</v>
      </c>
      <c r="P20" s="102"/>
      <c r="Q20" s="102"/>
      <c r="R20" s="84"/>
    </row>
    <row r="21" spans="1:18" hidden="1">
      <c r="A21" s="119" t="s">
        <v>352</v>
      </c>
      <c r="B21" s="111" t="s">
        <v>353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2"/>
      <c r="Q21" s="102"/>
    </row>
    <row r="22" spans="1:18" s="101" customFormat="1" ht="14.25">
      <c r="A22" s="120" t="s">
        <v>108</v>
      </c>
      <c r="B22" s="115" t="s">
        <v>109</v>
      </c>
      <c r="C22" s="116">
        <f>SUM(C19:C20)</f>
        <v>102</v>
      </c>
      <c r="D22" s="116">
        <f t="shared" ref="D22:O22" si="1">SUM(D19:D20)</f>
        <v>102</v>
      </c>
      <c r="E22" s="116">
        <f t="shared" si="1"/>
        <v>102</v>
      </c>
      <c r="F22" s="116">
        <f t="shared" si="1"/>
        <v>102</v>
      </c>
      <c r="G22" s="116">
        <f t="shared" si="1"/>
        <v>102</v>
      </c>
      <c r="H22" s="116">
        <f t="shared" si="1"/>
        <v>102</v>
      </c>
      <c r="I22" s="116">
        <f t="shared" si="1"/>
        <v>102</v>
      </c>
      <c r="J22" s="116">
        <f t="shared" si="1"/>
        <v>102</v>
      </c>
      <c r="K22" s="116">
        <f t="shared" si="1"/>
        <v>102</v>
      </c>
      <c r="L22" s="116">
        <f t="shared" si="1"/>
        <v>102</v>
      </c>
      <c r="M22" s="116">
        <f t="shared" si="1"/>
        <v>102</v>
      </c>
      <c r="N22" s="116">
        <f t="shared" si="1"/>
        <v>102</v>
      </c>
      <c r="O22" s="116">
        <f t="shared" si="1"/>
        <v>1224</v>
      </c>
      <c r="P22" s="117"/>
      <c r="Q22" s="118"/>
    </row>
    <row r="23" spans="1:18" s="101" customFormat="1" ht="14.25">
      <c r="A23" s="114" t="s">
        <v>110</v>
      </c>
      <c r="B23" s="115" t="s">
        <v>111</v>
      </c>
      <c r="C23" s="116">
        <f>SUM(C22,C18)</f>
        <v>300.83333333333337</v>
      </c>
      <c r="D23" s="116">
        <f t="shared" ref="D23:N23" si="2">SUM(D22,D18)</f>
        <v>269</v>
      </c>
      <c r="E23" s="116">
        <f t="shared" si="2"/>
        <v>269</v>
      </c>
      <c r="F23" s="116">
        <f t="shared" si="2"/>
        <v>269</v>
      </c>
      <c r="G23" s="116">
        <f t="shared" si="2"/>
        <v>270</v>
      </c>
      <c r="H23" s="116">
        <f t="shared" si="2"/>
        <v>270</v>
      </c>
      <c r="I23" s="116">
        <f t="shared" si="2"/>
        <v>270</v>
      </c>
      <c r="J23" s="116">
        <f t="shared" si="2"/>
        <v>270</v>
      </c>
      <c r="K23" s="116">
        <f t="shared" si="2"/>
        <v>270</v>
      </c>
      <c r="L23" s="116">
        <f t="shared" si="2"/>
        <v>270</v>
      </c>
      <c r="M23" s="116">
        <f t="shared" si="2"/>
        <v>270</v>
      </c>
      <c r="N23" s="116">
        <f t="shared" si="2"/>
        <v>271</v>
      </c>
      <c r="O23" s="116">
        <f>SUM(C23:N23)</f>
        <v>3268.8333333333335</v>
      </c>
      <c r="P23" s="117"/>
      <c r="Q23" s="118"/>
    </row>
    <row r="24" spans="1:18" s="101" customFormat="1" ht="14.25">
      <c r="A24" s="120" t="s">
        <v>112</v>
      </c>
      <c r="B24" s="115" t="s">
        <v>113</v>
      </c>
      <c r="C24" s="116">
        <v>77</v>
      </c>
      <c r="D24" s="116">
        <v>77</v>
      </c>
      <c r="E24" s="116">
        <v>77</v>
      </c>
      <c r="F24" s="116">
        <v>77</v>
      </c>
      <c r="G24" s="116">
        <v>77</v>
      </c>
      <c r="H24" s="116">
        <v>77</v>
      </c>
      <c r="I24" s="116">
        <v>77</v>
      </c>
      <c r="J24" s="116">
        <v>77</v>
      </c>
      <c r="K24" s="116">
        <v>77</v>
      </c>
      <c r="L24" s="116">
        <v>76</v>
      </c>
      <c r="M24" s="116">
        <v>76</v>
      </c>
      <c r="N24" s="116">
        <v>77</v>
      </c>
      <c r="O24" s="116">
        <v>922</v>
      </c>
      <c r="P24" s="117"/>
      <c r="Q24" s="118"/>
      <c r="R24" s="139"/>
    </row>
    <row r="25" spans="1:18" hidden="1">
      <c r="A25" s="113" t="s">
        <v>354</v>
      </c>
      <c r="B25" s="111" t="s">
        <v>355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2"/>
      <c r="Q25" s="102"/>
    </row>
    <row r="26" spans="1:18" hidden="1">
      <c r="A26" s="113" t="s">
        <v>356</v>
      </c>
      <c r="B26" s="111" t="s">
        <v>357</v>
      </c>
      <c r="C26" s="109"/>
      <c r="D26" s="109"/>
      <c r="E26" s="109">
        <v>20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>
        <v>20</v>
      </c>
      <c r="P26" s="102"/>
      <c r="Q26" s="102"/>
    </row>
    <row r="27" spans="1:18" hidden="1">
      <c r="A27" s="113" t="s">
        <v>31</v>
      </c>
      <c r="B27" s="111" t="s">
        <v>357</v>
      </c>
      <c r="C27" s="109"/>
      <c r="D27" s="109"/>
      <c r="E27" s="109"/>
      <c r="F27" s="109"/>
      <c r="G27" s="109">
        <v>50</v>
      </c>
      <c r="H27" s="109"/>
      <c r="I27" s="109"/>
      <c r="J27" s="109"/>
      <c r="K27" s="109"/>
      <c r="L27" s="109"/>
      <c r="M27" s="109">
        <v>50</v>
      </c>
      <c r="N27" s="109"/>
      <c r="O27" s="109">
        <v>100</v>
      </c>
      <c r="P27" s="102"/>
      <c r="Q27" s="102"/>
    </row>
    <row r="28" spans="1:18">
      <c r="A28" s="113" t="s">
        <v>32</v>
      </c>
      <c r="B28" s="111" t="s">
        <v>506</v>
      </c>
      <c r="C28" s="109">
        <v>15</v>
      </c>
      <c r="D28" s="109">
        <v>15</v>
      </c>
      <c r="E28" s="109">
        <v>15</v>
      </c>
      <c r="F28" s="109">
        <v>15</v>
      </c>
      <c r="G28" s="109">
        <v>15</v>
      </c>
      <c r="H28" s="109">
        <v>15</v>
      </c>
      <c r="I28" s="109">
        <v>15</v>
      </c>
      <c r="J28" s="109">
        <v>15</v>
      </c>
      <c r="K28" s="109">
        <v>15</v>
      </c>
      <c r="L28" s="109">
        <v>15</v>
      </c>
      <c r="M28" s="109">
        <v>15</v>
      </c>
      <c r="N28" s="109">
        <v>15</v>
      </c>
      <c r="O28" s="109">
        <v>180</v>
      </c>
      <c r="P28" s="102"/>
      <c r="Q28" s="102"/>
      <c r="R28" s="84"/>
    </row>
    <row r="29" spans="1:18" hidden="1">
      <c r="A29" s="113" t="s">
        <v>358</v>
      </c>
      <c r="B29" s="111" t="s">
        <v>359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2"/>
      <c r="Q29" s="102"/>
    </row>
    <row r="30" spans="1:18">
      <c r="A30" s="113" t="s">
        <v>505</v>
      </c>
      <c r="B30" s="111" t="s">
        <v>507</v>
      </c>
      <c r="C30" s="109">
        <v>96</v>
      </c>
      <c r="D30" s="109">
        <v>96</v>
      </c>
      <c r="E30" s="109">
        <v>97</v>
      </c>
      <c r="F30" s="109">
        <v>96</v>
      </c>
      <c r="G30" s="109">
        <v>96</v>
      </c>
      <c r="H30" s="109">
        <v>96</v>
      </c>
      <c r="I30" s="109">
        <v>96</v>
      </c>
      <c r="J30" s="109">
        <v>96</v>
      </c>
      <c r="K30" s="109">
        <v>97</v>
      </c>
      <c r="L30" s="109">
        <v>97</v>
      </c>
      <c r="M30" s="109">
        <v>97</v>
      </c>
      <c r="N30" s="109">
        <v>97</v>
      </c>
      <c r="O30" s="109">
        <v>1157</v>
      </c>
      <c r="P30" s="102"/>
      <c r="Q30" s="102"/>
      <c r="R30" s="84"/>
    </row>
    <row r="31" spans="1:18" s="101" customFormat="1" ht="14.25">
      <c r="A31" s="120" t="s">
        <v>114</v>
      </c>
      <c r="B31" s="115" t="s">
        <v>115</v>
      </c>
      <c r="C31" s="116">
        <f>SUM(C28:C30)</f>
        <v>111</v>
      </c>
      <c r="D31" s="116">
        <f t="shared" ref="D31:N31" si="3">SUM(D28:D30)</f>
        <v>111</v>
      </c>
      <c r="E31" s="116">
        <f t="shared" si="3"/>
        <v>112</v>
      </c>
      <c r="F31" s="116">
        <f t="shared" si="3"/>
        <v>111</v>
      </c>
      <c r="G31" s="116">
        <f t="shared" si="3"/>
        <v>111</v>
      </c>
      <c r="H31" s="116">
        <f t="shared" si="3"/>
        <v>111</v>
      </c>
      <c r="I31" s="116">
        <f t="shared" si="3"/>
        <v>111</v>
      </c>
      <c r="J31" s="116">
        <f t="shared" si="3"/>
        <v>111</v>
      </c>
      <c r="K31" s="116">
        <f t="shared" si="3"/>
        <v>112</v>
      </c>
      <c r="L31" s="116">
        <f t="shared" si="3"/>
        <v>112</v>
      </c>
      <c r="M31" s="116">
        <f t="shared" si="3"/>
        <v>112</v>
      </c>
      <c r="N31" s="116">
        <f t="shared" si="3"/>
        <v>112</v>
      </c>
      <c r="O31" s="116">
        <f>SUM(C31:N31)</f>
        <v>1337</v>
      </c>
      <c r="P31" s="117"/>
      <c r="Q31" s="118"/>
    </row>
    <row r="32" spans="1:18">
      <c r="A32" s="113" t="s">
        <v>360</v>
      </c>
      <c r="B32" s="111" t="s">
        <v>361</v>
      </c>
      <c r="C32" s="109">
        <v>4</v>
      </c>
      <c r="D32" s="109">
        <v>4</v>
      </c>
      <c r="E32" s="109">
        <v>4</v>
      </c>
      <c r="F32" s="109">
        <v>4</v>
      </c>
      <c r="G32" s="109">
        <v>4</v>
      </c>
      <c r="H32" s="109">
        <v>4</v>
      </c>
      <c r="I32" s="109">
        <v>4</v>
      </c>
      <c r="J32" s="109">
        <v>5</v>
      </c>
      <c r="K32" s="109">
        <v>5</v>
      </c>
      <c r="L32" s="109">
        <v>4</v>
      </c>
      <c r="M32" s="109">
        <v>5</v>
      </c>
      <c r="N32" s="109">
        <v>5</v>
      </c>
      <c r="O32" s="109">
        <v>52</v>
      </c>
      <c r="P32" s="102"/>
      <c r="Q32" s="102"/>
      <c r="R32" s="84"/>
    </row>
    <row r="33" spans="1:18">
      <c r="A33" s="113" t="s">
        <v>362</v>
      </c>
      <c r="B33" s="111" t="s">
        <v>363</v>
      </c>
      <c r="C33" s="109">
        <v>13</v>
      </c>
      <c r="D33" s="109">
        <v>13</v>
      </c>
      <c r="E33" s="109">
        <v>13</v>
      </c>
      <c r="F33" s="109">
        <v>13</v>
      </c>
      <c r="G33" s="109">
        <v>13</v>
      </c>
      <c r="H33" s="109">
        <v>13</v>
      </c>
      <c r="I33" s="109">
        <v>12</v>
      </c>
      <c r="J33" s="109">
        <v>12</v>
      </c>
      <c r="K33" s="109">
        <v>12</v>
      </c>
      <c r="L33" s="109">
        <v>12</v>
      </c>
      <c r="M33" s="109">
        <v>12</v>
      </c>
      <c r="N33" s="109">
        <v>12</v>
      </c>
      <c r="O33" s="109">
        <v>150</v>
      </c>
      <c r="P33" s="102"/>
      <c r="Q33" s="102"/>
      <c r="R33" s="84"/>
    </row>
    <row r="34" spans="1:18" s="101" customFormat="1" ht="14.25">
      <c r="A34" s="120" t="s">
        <v>116</v>
      </c>
      <c r="B34" s="115" t="s">
        <v>117</v>
      </c>
      <c r="C34" s="116">
        <f>SUM(C32:C33)</f>
        <v>17</v>
      </c>
      <c r="D34" s="116">
        <f t="shared" ref="D34:O34" si="4">SUM(D32:D33)</f>
        <v>17</v>
      </c>
      <c r="E34" s="116">
        <f t="shared" si="4"/>
        <v>17</v>
      </c>
      <c r="F34" s="116">
        <f t="shared" si="4"/>
        <v>17</v>
      </c>
      <c r="G34" s="116">
        <f t="shared" si="4"/>
        <v>17</v>
      </c>
      <c r="H34" s="116">
        <f t="shared" si="4"/>
        <v>17</v>
      </c>
      <c r="I34" s="116">
        <f t="shared" si="4"/>
        <v>16</v>
      </c>
      <c r="J34" s="116">
        <f t="shared" si="4"/>
        <v>17</v>
      </c>
      <c r="K34" s="116">
        <f t="shared" si="4"/>
        <v>17</v>
      </c>
      <c r="L34" s="116">
        <f t="shared" si="4"/>
        <v>16</v>
      </c>
      <c r="M34" s="116">
        <f t="shared" si="4"/>
        <v>17</v>
      </c>
      <c r="N34" s="116">
        <f t="shared" si="4"/>
        <v>17</v>
      </c>
      <c r="O34" s="116">
        <f t="shared" si="4"/>
        <v>202</v>
      </c>
      <c r="P34" s="117"/>
      <c r="Q34" s="118"/>
    </row>
    <row r="35" spans="1:18">
      <c r="A35" s="113" t="s">
        <v>364</v>
      </c>
      <c r="B35" s="111" t="s">
        <v>365</v>
      </c>
      <c r="C35" s="109">
        <f>SUM(O35/12)</f>
        <v>209.83333333333334</v>
      </c>
      <c r="D35" s="109">
        <v>223</v>
      </c>
      <c r="E35" s="109">
        <v>225</v>
      </c>
      <c r="F35" s="109">
        <v>225</v>
      </c>
      <c r="G35" s="109">
        <v>225</v>
      </c>
      <c r="H35" s="109">
        <v>225</v>
      </c>
      <c r="I35" s="109">
        <v>225</v>
      </c>
      <c r="J35" s="109">
        <v>225</v>
      </c>
      <c r="K35" s="109">
        <v>225</v>
      </c>
      <c r="L35" s="109">
        <v>225</v>
      </c>
      <c r="M35" s="109">
        <v>225</v>
      </c>
      <c r="N35" s="109">
        <v>225</v>
      </c>
      <c r="O35" s="109">
        <v>2518</v>
      </c>
      <c r="P35" s="102"/>
      <c r="Q35" s="121"/>
    </row>
    <row r="36" spans="1:18">
      <c r="A36" s="113" t="s">
        <v>366</v>
      </c>
      <c r="B36" s="111" t="s">
        <v>367</v>
      </c>
      <c r="C36" s="109">
        <v>203</v>
      </c>
      <c r="D36" s="109">
        <v>204</v>
      </c>
      <c r="E36" s="109">
        <v>204</v>
      </c>
      <c r="F36" s="109">
        <v>204</v>
      </c>
      <c r="G36" s="109">
        <v>204</v>
      </c>
      <c r="H36" s="109">
        <v>204</v>
      </c>
      <c r="I36" s="109">
        <v>204</v>
      </c>
      <c r="J36" s="109">
        <v>204</v>
      </c>
      <c r="K36" s="109">
        <v>204</v>
      </c>
      <c r="L36" s="109">
        <v>204</v>
      </c>
      <c r="M36" s="109">
        <v>204</v>
      </c>
      <c r="N36" s="109">
        <v>204</v>
      </c>
      <c r="O36" s="109">
        <v>2620</v>
      </c>
      <c r="P36" s="102"/>
      <c r="Q36" s="121"/>
    </row>
    <row r="37" spans="1:18" hidden="1">
      <c r="A37" s="113" t="s">
        <v>368</v>
      </c>
      <c r="B37" s="111" t="s">
        <v>369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2"/>
      <c r="Q37" s="102"/>
    </row>
    <row r="38" spans="1:18">
      <c r="A38" s="113" t="s">
        <v>370</v>
      </c>
      <c r="B38" s="111" t="s">
        <v>371</v>
      </c>
      <c r="C38" s="109"/>
      <c r="D38" s="109">
        <v>450</v>
      </c>
      <c r="E38" s="109">
        <v>750</v>
      </c>
      <c r="F38" s="109"/>
      <c r="G38" s="109"/>
      <c r="H38" s="109"/>
      <c r="I38" s="109">
        <v>400</v>
      </c>
      <c r="J38" s="109"/>
      <c r="K38" s="109">
        <v>165</v>
      </c>
      <c r="L38" s="109"/>
      <c r="M38" s="109"/>
      <c r="N38" s="109"/>
      <c r="O38" s="109">
        <v>1765</v>
      </c>
      <c r="P38" s="102"/>
      <c r="Q38" s="102"/>
      <c r="R38" s="84"/>
    </row>
    <row r="39" spans="1:18" hidden="1">
      <c r="A39" s="119" t="s">
        <v>372</v>
      </c>
      <c r="B39" s="111" t="s">
        <v>373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2"/>
      <c r="Q39" s="102"/>
    </row>
    <row r="40" spans="1:18">
      <c r="A40" s="113" t="s">
        <v>374</v>
      </c>
      <c r="B40" s="111" t="s">
        <v>375</v>
      </c>
      <c r="C40" s="109">
        <v>123</v>
      </c>
      <c r="D40" s="109">
        <v>123</v>
      </c>
      <c r="E40" s="109">
        <v>123</v>
      </c>
      <c r="F40" s="109">
        <v>123</v>
      </c>
      <c r="G40" s="109">
        <v>123</v>
      </c>
      <c r="H40" s="109">
        <v>123</v>
      </c>
      <c r="I40" s="109">
        <v>123</v>
      </c>
      <c r="J40" s="109">
        <v>123</v>
      </c>
      <c r="K40" s="109">
        <v>121</v>
      </c>
      <c r="L40" s="109">
        <v>122</v>
      </c>
      <c r="M40" s="109">
        <v>122</v>
      </c>
      <c r="N40" s="109">
        <v>121</v>
      </c>
      <c r="O40" s="109">
        <v>1470</v>
      </c>
      <c r="P40" s="102"/>
      <c r="Q40" s="121"/>
      <c r="R40" s="84"/>
    </row>
    <row r="41" spans="1:18" s="101" customFormat="1" ht="14.25">
      <c r="A41" s="120" t="s">
        <v>118</v>
      </c>
      <c r="B41" s="115" t="s">
        <v>119</v>
      </c>
      <c r="C41" s="116">
        <f>SUM(C35:C40)</f>
        <v>535.83333333333337</v>
      </c>
      <c r="D41" s="116">
        <f t="shared" ref="D41:O41" si="5">SUM(D35:D40)</f>
        <v>1000</v>
      </c>
      <c r="E41" s="116">
        <f t="shared" si="5"/>
        <v>1302</v>
      </c>
      <c r="F41" s="116">
        <f t="shared" si="5"/>
        <v>552</v>
      </c>
      <c r="G41" s="116">
        <f t="shared" si="5"/>
        <v>552</v>
      </c>
      <c r="H41" s="116">
        <f t="shared" si="5"/>
        <v>552</v>
      </c>
      <c r="I41" s="116">
        <f t="shared" si="5"/>
        <v>952</v>
      </c>
      <c r="J41" s="116">
        <f t="shared" si="5"/>
        <v>552</v>
      </c>
      <c r="K41" s="116">
        <f t="shared" si="5"/>
        <v>715</v>
      </c>
      <c r="L41" s="116">
        <f t="shared" si="5"/>
        <v>551</v>
      </c>
      <c r="M41" s="116">
        <f t="shared" si="5"/>
        <v>551</v>
      </c>
      <c r="N41" s="116">
        <f t="shared" si="5"/>
        <v>550</v>
      </c>
      <c r="O41" s="116">
        <f t="shared" si="5"/>
        <v>8373</v>
      </c>
      <c r="P41" s="117"/>
      <c r="Q41" s="117"/>
    </row>
    <row r="42" spans="1:18" hidden="1">
      <c r="A42" s="113" t="s">
        <v>376</v>
      </c>
      <c r="B42" s="111" t="s">
        <v>377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2"/>
      <c r="Q42" s="102"/>
    </row>
    <row r="43" spans="1:18" hidden="1">
      <c r="A43" s="113" t="s">
        <v>378</v>
      </c>
      <c r="B43" s="111" t="s">
        <v>379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2"/>
      <c r="Q43" s="102"/>
    </row>
    <row r="44" spans="1:18" s="101" customFormat="1" ht="14.25" hidden="1">
      <c r="A44" s="120" t="s">
        <v>120</v>
      </c>
      <c r="B44" s="115" t="s">
        <v>121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8"/>
      <c r="Q44" s="118"/>
    </row>
    <row r="45" spans="1:18">
      <c r="A45" s="113" t="s">
        <v>380</v>
      </c>
      <c r="B45" s="111" t="s">
        <v>381</v>
      </c>
      <c r="C45" s="109">
        <f>SUM(O45/12)</f>
        <v>249.91666666666666</v>
      </c>
      <c r="D45" s="109">
        <v>250</v>
      </c>
      <c r="E45" s="109">
        <v>250</v>
      </c>
      <c r="F45" s="109">
        <v>250</v>
      </c>
      <c r="G45" s="109">
        <v>250</v>
      </c>
      <c r="H45" s="109">
        <v>250</v>
      </c>
      <c r="I45" s="109">
        <v>249</v>
      </c>
      <c r="J45" s="109">
        <v>250</v>
      </c>
      <c r="K45" s="109">
        <v>250</v>
      </c>
      <c r="L45" s="109">
        <v>250</v>
      </c>
      <c r="M45" s="109">
        <v>250</v>
      </c>
      <c r="N45" s="109">
        <v>250</v>
      </c>
      <c r="O45" s="109">
        <v>2999</v>
      </c>
      <c r="P45" s="121"/>
      <c r="Q45" s="102"/>
      <c r="R45" s="84"/>
    </row>
    <row r="46" spans="1:18" hidden="1">
      <c r="A46" s="113" t="s">
        <v>382</v>
      </c>
      <c r="B46" s="111" t="s">
        <v>383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2"/>
      <c r="Q46" s="102"/>
    </row>
    <row r="47" spans="1:18">
      <c r="A47" s="113" t="s">
        <v>384</v>
      </c>
      <c r="B47" s="111" t="s">
        <v>385</v>
      </c>
      <c r="C47" s="83">
        <v>4</v>
      </c>
      <c r="D47" s="83">
        <v>5</v>
      </c>
      <c r="E47" s="83">
        <v>4</v>
      </c>
      <c r="F47" s="83">
        <v>5</v>
      </c>
      <c r="G47" s="83">
        <v>4</v>
      </c>
      <c r="H47" s="83">
        <v>4</v>
      </c>
      <c r="I47" s="83">
        <v>4</v>
      </c>
      <c r="J47" s="83">
        <v>4</v>
      </c>
      <c r="K47" s="83">
        <v>4</v>
      </c>
      <c r="L47" s="83">
        <v>4</v>
      </c>
      <c r="M47" s="83">
        <v>4</v>
      </c>
      <c r="N47" s="83">
        <v>4</v>
      </c>
      <c r="O47" s="83">
        <v>50</v>
      </c>
      <c r="P47" s="102"/>
      <c r="Q47" s="102"/>
    </row>
    <row r="48" spans="1:18" hidden="1">
      <c r="A48" s="113" t="s">
        <v>386</v>
      </c>
      <c r="B48" s="111" t="s">
        <v>387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2"/>
      <c r="Q48" s="102"/>
    </row>
    <row r="49" spans="1:17" hidden="1">
      <c r="A49" s="113" t="s">
        <v>388</v>
      </c>
      <c r="B49" s="111" t="s">
        <v>389</v>
      </c>
      <c r="C49" s="109">
        <v>39</v>
      </c>
      <c r="D49" s="109">
        <v>39</v>
      </c>
      <c r="E49" s="109">
        <v>39</v>
      </c>
      <c r="F49" s="109">
        <v>39</v>
      </c>
      <c r="G49" s="109">
        <v>39</v>
      </c>
      <c r="H49" s="109">
        <v>39</v>
      </c>
      <c r="I49" s="109">
        <v>39</v>
      </c>
      <c r="J49" s="109">
        <v>39</v>
      </c>
      <c r="K49" s="109">
        <v>39</v>
      </c>
      <c r="L49" s="109">
        <v>39</v>
      </c>
      <c r="M49" s="109">
        <v>39</v>
      </c>
      <c r="N49" s="109">
        <v>40</v>
      </c>
      <c r="O49" s="109">
        <v>471</v>
      </c>
      <c r="P49" s="102"/>
      <c r="Q49" s="102"/>
    </row>
    <row r="50" spans="1:17" s="101" customFormat="1" ht="14.25">
      <c r="A50" s="120" t="s">
        <v>122</v>
      </c>
      <c r="B50" s="115" t="s">
        <v>123</v>
      </c>
      <c r="C50" s="116">
        <f>SUM(C45:C47)</f>
        <v>253.91666666666666</v>
      </c>
      <c r="D50" s="116">
        <f t="shared" ref="D50:O50" si="6">SUM(D45:D47)</f>
        <v>255</v>
      </c>
      <c r="E50" s="116">
        <f t="shared" si="6"/>
        <v>254</v>
      </c>
      <c r="F50" s="116">
        <f t="shared" si="6"/>
        <v>255</v>
      </c>
      <c r="G50" s="116">
        <f t="shared" si="6"/>
        <v>254</v>
      </c>
      <c r="H50" s="116">
        <f t="shared" si="6"/>
        <v>254</v>
      </c>
      <c r="I50" s="116">
        <f t="shared" si="6"/>
        <v>253</v>
      </c>
      <c r="J50" s="116">
        <f t="shared" si="6"/>
        <v>254</v>
      </c>
      <c r="K50" s="116">
        <f t="shared" si="6"/>
        <v>254</v>
      </c>
      <c r="L50" s="116">
        <f t="shared" si="6"/>
        <v>254</v>
      </c>
      <c r="M50" s="116">
        <f t="shared" si="6"/>
        <v>254</v>
      </c>
      <c r="N50" s="116">
        <f t="shared" si="6"/>
        <v>254</v>
      </c>
      <c r="O50" s="116">
        <f t="shared" si="6"/>
        <v>3049</v>
      </c>
      <c r="P50" s="117"/>
      <c r="Q50" s="118"/>
    </row>
    <row r="51" spans="1:17" s="101" customFormat="1" ht="14.25">
      <c r="A51" s="120" t="s">
        <v>124</v>
      </c>
      <c r="B51" s="115" t="s">
        <v>125</v>
      </c>
      <c r="C51" s="116">
        <f>SUM(C31+C34+C41+C50)</f>
        <v>917.75</v>
      </c>
      <c r="D51" s="116">
        <f t="shared" ref="D51:O51" si="7">SUM(D31+D34+D41+D50)</f>
        <v>1383</v>
      </c>
      <c r="E51" s="116">
        <f t="shared" si="7"/>
        <v>1685</v>
      </c>
      <c r="F51" s="116">
        <f t="shared" si="7"/>
        <v>935</v>
      </c>
      <c r="G51" s="116">
        <f t="shared" si="7"/>
        <v>934</v>
      </c>
      <c r="H51" s="116">
        <f t="shared" si="7"/>
        <v>934</v>
      </c>
      <c r="I51" s="116">
        <f t="shared" si="7"/>
        <v>1332</v>
      </c>
      <c r="J51" s="116">
        <f t="shared" si="7"/>
        <v>934</v>
      </c>
      <c r="K51" s="116">
        <f t="shared" si="7"/>
        <v>1098</v>
      </c>
      <c r="L51" s="116">
        <f t="shared" si="7"/>
        <v>933</v>
      </c>
      <c r="M51" s="116">
        <f t="shared" si="7"/>
        <v>934</v>
      </c>
      <c r="N51" s="116">
        <f t="shared" si="7"/>
        <v>933</v>
      </c>
      <c r="O51" s="116">
        <f t="shared" si="7"/>
        <v>12961</v>
      </c>
      <c r="P51" s="117"/>
      <c r="Q51" s="118"/>
    </row>
    <row r="52" spans="1:17" hidden="1">
      <c r="A52" s="122" t="s">
        <v>126</v>
      </c>
      <c r="B52" s="111" t="s">
        <v>127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2"/>
      <c r="Q52" s="102"/>
    </row>
    <row r="53" spans="1:17" hidden="1">
      <c r="A53" s="122" t="s">
        <v>128</v>
      </c>
      <c r="B53" s="111" t="s">
        <v>129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2"/>
      <c r="Q53" s="102"/>
    </row>
    <row r="54" spans="1:17" hidden="1">
      <c r="A54" s="123" t="s">
        <v>130</v>
      </c>
      <c r="B54" s="111" t="s">
        <v>131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2"/>
      <c r="Q54" s="102"/>
    </row>
    <row r="55" spans="1:17" hidden="1">
      <c r="A55" s="123" t="s">
        <v>132</v>
      </c>
      <c r="B55" s="111" t="s">
        <v>133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2"/>
      <c r="Q55" s="102"/>
    </row>
    <row r="56" spans="1:17" hidden="1">
      <c r="A56" s="123" t="s">
        <v>134</v>
      </c>
      <c r="B56" s="111" t="s">
        <v>135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2"/>
      <c r="Q56" s="102"/>
    </row>
    <row r="57" spans="1:17" hidden="1">
      <c r="A57" s="122" t="s">
        <v>136</v>
      </c>
      <c r="B57" s="111" t="s">
        <v>137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2"/>
      <c r="Q57" s="102"/>
    </row>
    <row r="58" spans="1:17">
      <c r="A58" s="122" t="s">
        <v>138</v>
      </c>
      <c r="B58" s="111" t="s">
        <v>139</v>
      </c>
      <c r="C58" s="109">
        <v>80</v>
      </c>
      <c r="D58" s="109"/>
      <c r="E58" s="109"/>
      <c r="F58" s="109"/>
      <c r="G58" s="109"/>
      <c r="H58" s="109"/>
      <c r="I58" s="109"/>
      <c r="J58" s="109">
        <v>80</v>
      </c>
      <c r="K58" s="109"/>
      <c r="L58" s="109"/>
      <c r="M58" s="109"/>
      <c r="N58" s="109"/>
      <c r="O58" s="109">
        <f>SUM(C58:N58)</f>
        <v>160</v>
      </c>
      <c r="P58" s="102"/>
      <c r="Q58" s="102"/>
    </row>
    <row r="59" spans="1:17">
      <c r="A59" s="122" t="s">
        <v>140</v>
      </c>
      <c r="B59" s="111" t="s">
        <v>141</v>
      </c>
      <c r="C59" s="109"/>
      <c r="D59" s="109"/>
      <c r="E59" s="109"/>
      <c r="F59" s="109"/>
      <c r="G59" s="109">
        <v>40</v>
      </c>
      <c r="H59" s="109"/>
      <c r="I59" s="109"/>
      <c r="J59" s="109">
        <v>40</v>
      </c>
      <c r="K59" s="109"/>
      <c r="L59" s="109">
        <v>380</v>
      </c>
      <c r="M59" s="109">
        <v>40</v>
      </c>
      <c r="N59" s="109"/>
      <c r="O59" s="109">
        <f>SUM(C59:N59)</f>
        <v>500</v>
      </c>
      <c r="P59" s="102"/>
      <c r="Q59" s="102"/>
    </row>
    <row r="60" spans="1:17" s="101" customFormat="1" ht="14.25">
      <c r="A60" s="124" t="s">
        <v>142</v>
      </c>
      <c r="B60" s="115" t="s">
        <v>143</v>
      </c>
      <c r="C60" s="116">
        <f>SUM(C58:C59)</f>
        <v>80</v>
      </c>
      <c r="D60" s="116">
        <f t="shared" ref="D60:N60" si="8">SUM(D58:D59)</f>
        <v>0</v>
      </c>
      <c r="E60" s="116">
        <f t="shared" si="8"/>
        <v>0</v>
      </c>
      <c r="F60" s="116">
        <f t="shared" si="8"/>
        <v>0</v>
      </c>
      <c r="G60" s="116">
        <f t="shared" si="8"/>
        <v>40</v>
      </c>
      <c r="H60" s="116">
        <f t="shared" si="8"/>
        <v>0</v>
      </c>
      <c r="I60" s="116">
        <f t="shared" si="8"/>
        <v>0</v>
      </c>
      <c r="J60" s="116">
        <f t="shared" si="8"/>
        <v>120</v>
      </c>
      <c r="K60" s="116">
        <f t="shared" si="8"/>
        <v>0</v>
      </c>
      <c r="L60" s="116">
        <f t="shared" si="8"/>
        <v>380</v>
      </c>
      <c r="M60" s="116">
        <f t="shared" si="8"/>
        <v>40</v>
      </c>
      <c r="N60" s="116">
        <f t="shared" si="8"/>
        <v>0</v>
      </c>
      <c r="O60" s="116">
        <f>SUM(C60:N60)</f>
        <v>660</v>
      </c>
      <c r="P60" s="118"/>
      <c r="Q60" s="118"/>
    </row>
    <row r="61" spans="1:17" hidden="1">
      <c r="A61" s="125" t="s">
        <v>144</v>
      </c>
      <c r="B61" s="111" t="s">
        <v>145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2"/>
      <c r="Q61" s="102"/>
    </row>
    <row r="62" spans="1:17" hidden="1">
      <c r="A62" s="125" t="s">
        <v>146</v>
      </c>
      <c r="B62" s="111" t="s">
        <v>147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2"/>
      <c r="Q62" s="102"/>
    </row>
    <row r="63" spans="1:17" ht="30" hidden="1">
      <c r="A63" s="125" t="s">
        <v>148</v>
      </c>
      <c r="B63" s="111" t="s">
        <v>149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2"/>
      <c r="Q63" s="102"/>
    </row>
    <row r="64" spans="1:17" ht="30" hidden="1">
      <c r="A64" s="125" t="s">
        <v>150</v>
      </c>
      <c r="B64" s="111" t="s">
        <v>151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2"/>
      <c r="Q64" s="102"/>
    </row>
    <row r="65" spans="1:18" ht="30" hidden="1">
      <c r="A65" s="125" t="s">
        <v>152</v>
      </c>
      <c r="B65" s="111" t="s">
        <v>153</v>
      </c>
      <c r="C65" s="109"/>
      <c r="D65" s="109"/>
      <c r="E65" s="109"/>
      <c r="F65" s="109"/>
      <c r="G65" s="109"/>
      <c r="H65" s="109">
        <v>2000</v>
      </c>
      <c r="I65" s="109"/>
      <c r="J65" s="109"/>
      <c r="K65" s="109"/>
      <c r="L65" s="109"/>
      <c r="M65" s="109"/>
      <c r="N65" s="109"/>
      <c r="O65" s="109">
        <v>2000</v>
      </c>
      <c r="P65" s="102"/>
      <c r="Q65" s="102"/>
    </row>
    <row r="66" spans="1:18">
      <c r="A66" s="125" t="s">
        <v>154</v>
      </c>
      <c r="B66" s="111" t="s">
        <v>155</v>
      </c>
      <c r="C66" s="109"/>
      <c r="D66" s="109"/>
      <c r="E66" s="109">
        <v>100</v>
      </c>
      <c r="F66" s="109"/>
      <c r="G66" s="109"/>
      <c r="H66" s="109">
        <v>100</v>
      </c>
      <c r="I66" s="109"/>
      <c r="J66" s="109"/>
      <c r="K66" s="109">
        <v>100</v>
      </c>
      <c r="L66" s="109"/>
      <c r="M66" s="109">
        <v>100</v>
      </c>
      <c r="N66" s="109"/>
      <c r="O66" s="109">
        <f>SUM(C66:N66)</f>
        <v>400</v>
      </c>
      <c r="P66" s="102"/>
      <c r="Q66" s="102"/>
      <c r="R66" s="84"/>
    </row>
    <row r="67" spans="1:18" ht="30" hidden="1">
      <c r="A67" s="125" t="s">
        <v>156</v>
      </c>
      <c r="B67" s="111" t="s">
        <v>157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2"/>
      <c r="Q67" s="102"/>
    </row>
    <row r="68" spans="1:18" ht="30" hidden="1">
      <c r="A68" s="125" t="s">
        <v>158</v>
      </c>
      <c r="B68" s="111" t="s">
        <v>159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2"/>
      <c r="Q68" s="102"/>
    </row>
    <row r="69" spans="1:18" hidden="1">
      <c r="A69" s="125" t="s">
        <v>160</v>
      </c>
      <c r="B69" s="111" t="s">
        <v>161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2"/>
      <c r="Q69" s="102"/>
    </row>
    <row r="70" spans="1:18" hidden="1">
      <c r="A70" s="126" t="s">
        <v>162</v>
      </c>
      <c r="B70" s="111" t="s">
        <v>163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2"/>
      <c r="Q70" s="102"/>
    </row>
    <row r="71" spans="1:18">
      <c r="A71" s="125" t="s">
        <v>164</v>
      </c>
      <c r="B71" s="111" t="s">
        <v>165</v>
      </c>
      <c r="C71" s="109"/>
      <c r="D71" s="109"/>
      <c r="E71" s="109">
        <v>435</v>
      </c>
      <c r="F71" s="109"/>
      <c r="G71" s="109"/>
      <c r="H71" s="109"/>
      <c r="I71" s="109"/>
      <c r="J71" s="109"/>
      <c r="K71" s="109">
        <v>435</v>
      </c>
      <c r="L71" s="109"/>
      <c r="M71" s="109"/>
      <c r="N71" s="109"/>
      <c r="O71" s="109">
        <f>SUM(C71:N71)</f>
        <v>870</v>
      </c>
      <c r="P71" s="102"/>
      <c r="Q71" s="102"/>
    </row>
    <row r="72" spans="1:18">
      <c r="A72" s="126" t="s">
        <v>166</v>
      </c>
      <c r="B72" s="111" t="s">
        <v>167</v>
      </c>
      <c r="C72" s="109"/>
      <c r="D72" s="109">
        <v>2182</v>
      </c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>
        <f>SUM(C72:N72)</f>
        <v>2182</v>
      </c>
      <c r="P72" s="102"/>
      <c r="Q72" s="102"/>
    </row>
    <row r="73" spans="1:18">
      <c r="A73" s="126" t="s">
        <v>390</v>
      </c>
      <c r="B73" s="111" t="s">
        <v>167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2"/>
      <c r="Q73" s="102"/>
    </row>
    <row r="74" spans="1:18" s="101" customFormat="1" ht="14.25">
      <c r="A74" s="124" t="s">
        <v>168</v>
      </c>
      <c r="B74" s="115" t="s">
        <v>169</v>
      </c>
      <c r="C74" s="116">
        <f>SUM(C66:C73)</f>
        <v>0</v>
      </c>
      <c r="D74" s="116">
        <f t="shared" ref="D74:N74" si="9">SUM(D66:D73)</f>
        <v>2182</v>
      </c>
      <c r="E74" s="116">
        <f t="shared" si="9"/>
        <v>535</v>
      </c>
      <c r="F74" s="116">
        <f t="shared" si="9"/>
        <v>0</v>
      </c>
      <c r="G74" s="116">
        <f t="shared" si="9"/>
        <v>0</v>
      </c>
      <c r="H74" s="116">
        <f t="shared" si="9"/>
        <v>100</v>
      </c>
      <c r="I74" s="116">
        <f t="shared" si="9"/>
        <v>0</v>
      </c>
      <c r="J74" s="116">
        <f t="shared" si="9"/>
        <v>0</v>
      </c>
      <c r="K74" s="116">
        <f t="shared" si="9"/>
        <v>535</v>
      </c>
      <c r="L74" s="116">
        <f t="shared" si="9"/>
        <v>0</v>
      </c>
      <c r="M74" s="116">
        <f t="shared" si="9"/>
        <v>100</v>
      </c>
      <c r="N74" s="116">
        <f t="shared" si="9"/>
        <v>0</v>
      </c>
      <c r="O74" s="116">
        <f>SUM(C74:N74)</f>
        <v>3452</v>
      </c>
      <c r="P74" s="118"/>
      <c r="Q74" s="118"/>
    </row>
    <row r="75" spans="1:18" s="129" customFormat="1">
      <c r="A75" s="127" t="s">
        <v>170</v>
      </c>
      <c r="B75" s="61"/>
      <c r="C75" s="62">
        <f>SUM(C23+C24+C51+C60+C74)</f>
        <v>1375.5833333333335</v>
      </c>
      <c r="D75" s="62">
        <f t="shared" ref="D75:O75" si="10">SUM(D23+D24+D51+D60+D74)</f>
        <v>3911</v>
      </c>
      <c r="E75" s="62">
        <f t="shared" si="10"/>
        <v>2566</v>
      </c>
      <c r="F75" s="62">
        <f t="shared" si="10"/>
        <v>1281</v>
      </c>
      <c r="G75" s="62">
        <f t="shared" si="10"/>
        <v>1321</v>
      </c>
      <c r="H75" s="62">
        <f t="shared" si="10"/>
        <v>1381</v>
      </c>
      <c r="I75" s="62">
        <f t="shared" si="10"/>
        <v>1679</v>
      </c>
      <c r="J75" s="62">
        <f t="shared" si="10"/>
        <v>1401</v>
      </c>
      <c r="K75" s="62">
        <f t="shared" si="10"/>
        <v>1980</v>
      </c>
      <c r="L75" s="62">
        <f t="shared" si="10"/>
        <v>1659</v>
      </c>
      <c r="M75" s="62">
        <f t="shared" si="10"/>
        <v>1420</v>
      </c>
      <c r="N75" s="62">
        <f t="shared" si="10"/>
        <v>1281</v>
      </c>
      <c r="O75" s="62">
        <f t="shared" si="10"/>
        <v>21263.833333333336</v>
      </c>
      <c r="P75" s="128"/>
      <c r="Q75" s="128"/>
    </row>
    <row r="76" spans="1:18" hidden="1">
      <c r="A76" s="130" t="s">
        <v>391</v>
      </c>
      <c r="B76" s="111" t="s">
        <v>301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2"/>
      <c r="Q76" s="102"/>
    </row>
    <row r="77" spans="1:18">
      <c r="A77" s="130" t="s">
        <v>171</v>
      </c>
      <c r="B77" s="111" t="s">
        <v>172</v>
      </c>
      <c r="C77" s="109"/>
      <c r="D77" s="109"/>
      <c r="E77" s="109"/>
      <c r="F77" s="109"/>
      <c r="G77" s="109">
        <v>2500</v>
      </c>
      <c r="H77" s="109"/>
      <c r="I77" s="109">
        <v>500</v>
      </c>
      <c r="J77" s="109"/>
      <c r="K77" s="109"/>
      <c r="L77" s="109"/>
      <c r="M77" s="109"/>
      <c r="N77" s="109"/>
      <c r="O77" s="109">
        <f>SUM(C77:N77)</f>
        <v>3000</v>
      </c>
      <c r="P77" s="102"/>
      <c r="Q77" s="102"/>
    </row>
    <row r="78" spans="1:18" hidden="1">
      <c r="A78" s="130" t="s">
        <v>392</v>
      </c>
      <c r="B78" s="111" t="s">
        <v>393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2"/>
      <c r="Q78" s="102"/>
    </row>
    <row r="79" spans="1:18" hidden="1">
      <c r="A79" s="130" t="s">
        <v>394</v>
      </c>
      <c r="B79" s="111" t="s">
        <v>303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2"/>
      <c r="Q79" s="102"/>
    </row>
    <row r="80" spans="1:18" hidden="1">
      <c r="A80" s="119" t="s">
        <v>395</v>
      </c>
      <c r="B80" s="111" t="s">
        <v>396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2"/>
      <c r="Q80" s="102"/>
    </row>
    <row r="81" spans="1:17" hidden="1">
      <c r="A81" s="119" t="s">
        <v>397</v>
      </c>
      <c r="B81" s="111" t="s">
        <v>398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2"/>
      <c r="Q81" s="102"/>
    </row>
    <row r="82" spans="1:17">
      <c r="A82" s="119" t="s">
        <v>173</v>
      </c>
      <c r="B82" s="111" t="s">
        <v>174</v>
      </c>
      <c r="C82" s="109"/>
      <c r="D82" s="109"/>
      <c r="E82" s="109"/>
      <c r="F82" s="109"/>
      <c r="G82" s="109">
        <v>675</v>
      </c>
      <c r="H82" s="109"/>
      <c r="I82" s="109">
        <v>135</v>
      </c>
      <c r="J82" s="109"/>
      <c r="K82" s="109"/>
      <c r="L82" s="109"/>
      <c r="M82" s="109"/>
      <c r="N82" s="109"/>
      <c r="O82" s="109">
        <f>SUM(C82:N82)</f>
        <v>810</v>
      </c>
      <c r="P82" s="102"/>
      <c r="Q82" s="102"/>
    </row>
    <row r="83" spans="1:17" s="101" customFormat="1" ht="14.25">
      <c r="A83" s="131" t="s">
        <v>61</v>
      </c>
      <c r="B83" s="115" t="s">
        <v>175</v>
      </c>
      <c r="C83" s="116">
        <f>SUM(C77:C82)</f>
        <v>0</v>
      </c>
      <c r="D83" s="116">
        <f t="shared" ref="D83:N83" si="11">SUM(D77:D82)</f>
        <v>0</v>
      </c>
      <c r="E83" s="116">
        <f t="shared" si="11"/>
        <v>0</v>
      </c>
      <c r="F83" s="116">
        <f t="shared" si="11"/>
        <v>0</v>
      </c>
      <c r="G83" s="116">
        <f t="shared" si="11"/>
        <v>3175</v>
      </c>
      <c r="H83" s="116">
        <f t="shared" si="11"/>
        <v>0</v>
      </c>
      <c r="I83" s="116">
        <f t="shared" si="11"/>
        <v>635</v>
      </c>
      <c r="J83" s="116">
        <f t="shared" si="11"/>
        <v>0</v>
      </c>
      <c r="K83" s="116">
        <f t="shared" si="11"/>
        <v>0</v>
      </c>
      <c r="L83" s="116">
        <f t="shared" si="11"/>
        <v>0</v>
      </c>
      <c r="M83" s="116">
        <f t="shared" si="11"/>
        <v>0</v>
      </c>
      <c r="N83" s="116">
        <f t="shared" si="11"/>
        <v>0</v>
      </c>
      <c r="O83" s="116">
        <f>SUM(O77:O82)</f>
        <v>3810</v>
      </c>
      <c r="P83" s="118"/>
      <c r="Q83" s="118"/>
    </row>
    <row r="84" spans="1:17">
      <c r="A84" s="122" t="s">
        <v>176</v>
      </c>
      <c r="B84" s="111" t="s">
        <v>177</v>
      </c>
      <c r="C84" s="109"/>
      <c r="D84" s="109"/>
      <c r="E84" s="109"/>
      <c r="F84" s="109"/>
      <c r="G84" s="109"/>
      <c r="H84" s="109">
        <v>5000</v>
      </c>
      <c r="I84" s="109"/>
      <c r="J84" s="109"/>
      <c r="K84" s="109"/>
      <c r="L84" s="109">
        <v>3000</v>
      </c>
      <c r="M84" s="109"/>
      <c r="N84" s="109"/>
      <c r="O84" s="109">
        <f>SUM(C84:N84)</f>
        <v>8000</v>
      </c>
      <c r="P84" s="102"/>
      <c r="Q84" s="102"/>
    </row>
    <row r="85" spans="1:17">
      <c r="A85" s="122" t="s">
        <v>178</v>
      </c>
      <c r="B85" s="111" t="s">
        <v>179</v>
      </c>
      <c r="C85" s="109"/>
      <c r="D85" s="109"/>
      <c r="E85" s="109"/>
      <c r="F85" s="109"/>
      <c r="G85" s="109"/>
      <c r="H85" s="109">
        <v>1350</v>
      </c>
      <c r="I85" s="109"/>
      <c r="J85" s="109"/>
      <c r="K85" s="109"/>
      <c r="L85" s="109">
        <v>810</v>
      </c>
      <c r="M85" s="109"/>
      <c r="N85" s="109"/>
      <c r="O85" s="109">
        <f>SUM(C85:N85)</f>
        <v>2160</v>
      </c>
      <c r="P85" s="102"/>
      <c r="Q85" s="102"/>
    </row>
    <row r="86" spans="1:17" s="101" customFormat="1" ht="14.25">
      <c r="A86" s="124" t="s">
        <v>64</v>
      </c>
      <c r="B86" s="115" t="s">
        <v>180</v>
      </c>
      <c r="C86" s="116">
        <f>SUM(C84:C85)</f>
        <v>0</v>
      </c>
      <c r="D86" s="116">
        <f t="shared" ref="D86:N86" si="12">SUM(D84:D85)</f>
        <v>0</v>
      </c>
      <c r="E86" s="116">
        <f t="shared" si="12"/>
        <v>0</v>
      </c>
      <c r="F86" s="116">
        <f t="shared" si="12"/>
        <v>0</v>
      </c>
      <c r="G86" s="116">
        <f t="shared" si="12"/>
        <v>0</v>
      </c>
      <c r="H86" s="116">
        <f t="shared" si="12"/>
        <v>6350</v>
      </c>
      <c r="I86" s="116">
        <f t="shared" si="12"/>
        <v>0</v>
      </c>
      <c r="J86" s="116">
        <f t="shared" si="12"/>
        <v>0</v>
      </c>
      <c r="K86" s="116">
        <f t="shared" si="12"/>
        <v>0</v>
      </c>
      <c r="L86" s="116">
        <f t="shared" si="12"/>
        <v>3810</v>
      </c>
      <c r="M86" s="116">
        <f t="shared" si="12"/>
        <v>0</v>
      </c>
      <c r="N86" s="116">
        <f t="shared" si="12"/>
        <v>0</v>
      </c>
      <c r="O86" s="116">
        <f>SUM(C86:N86)</f>
        <v>10160</v>
      </c>
      <c r="P86" s="118"/>
      <c r="Q86" s="118"/>
    </row>
    <row r="87" spans="1:17" ht="30" hidden="1">
      <c r="A87" s="122" t="s">
        <v>399</v>
      </c>
      <c r="B87" s="111" t="s">
        <v>400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2"/>
      <c r="Q87" s="102"/>
    </row>
    <row r="88" spans="1:17" ht="30" hidden="1">
      <c r="A88" s="122" t="s">
        <v>401</v>
      </c>
      <c r="B88" s="111" t="s">
        <v>402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2"/>
      <c r="Q88" s="102"/>
    </row>
    <row r="89" spans="1:17" ht="30" hidden="1">
      <c r="A89" s="122" t="s">
        <v>403</v>
      </c>
      <c r="B89" s="111" t="s">
        <v>404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2"/>
      <c r="Q89" s="102"/>
    </row>
    <row r="90" spans="1:17" hidden="1">
      <c r="A90" s="122" t="s">
        <v>405</v>
      </c>
      <c r="B90" s="111" t="s">
        <v>406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2"/>
      <c r="Q90" s="102"/>
    </row>
    <row r="91" spans="1:17" ht="30" hidden="1">
      <c r="A91" s="122" t="s">
        <v>407</v>
      </c>
      <c r="B91" s="111" t="s">
        <v>408</v>
      </c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2"/>
      <c r="Q91" s="102"/>
    </row>
    <row r="92" spans="1:17" ht="30" hidden="1">
      <c r="A92" s="122" t="s">
        <v>409</v>
      </c>
      <c r="B92" s="111" t="s">
        <v>410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2"/>
      <c r="Q92" s="102"/>
    </row>
    <row r="93" spans="1:17">
      <c r="A93" s="122" t="s">
        <v>65</v>
      </c>
      <c r="B93" s="111" t="s">
        <v>181</v>
      </c>
      <c r="C93" s="109"/>
      <c r="D93" s="109"/>
      <c r="E93" s="109"/>
      <c r="F93" s="109"/>
      <c r="G93" s="109"/>
      <c r="H93" s="109"/>
      <c r="I93" s="109"/>
      <c r="J93" s="109"/>
      <c r="K93" s="109">
        <v>200</v>
      </c>
      <c r="L93" s="109"/>
      <c r="M93" s="109"/>
      <c r="N93" s="109"/>
      <c r="O93" s="109">
        <v>200</v>
      </c>
      <c r="P93" s="102"/>
      <c r="Q93" s="102"/>
    </row>
    <row r="94" spans="1:17" hidden="1">
      <c r="A94" s="122" t="s">
        <v>411</v>
      </c>
      <c r="B94" s="111" t="s">
        <v>412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2"/>
      <c r="Q94" s="102"/>
    </row>
    <row r="95" spans="1:17" s="101" customFormat="1" ht="14.25">
      <c r="A95" s="124" t="s">
        <v>182</v>
      </c>
      <c r="B95" s="115" t="s">
        <v>183</v>
      </c>
      <c r="C95" s="116">
        <f>SUM(C93)</f>
        <v>0</v>
      </c>
      <c r="D95" s="116">
        <f t="shared" ref="D95:O95" si="13">SUM(D93)</f>
        <v>0</v>
      </c>
      <c r="E95" s="116">
        <f t="shared" si="13"/>
        <v>0</v>
      </c>
      <c r="F95" s="116">
        <f t="shared" si="13"/>
        <v>0</v>
      </c>
      <c r="G95" s="116">
        <f t="shared" si="13"/>
        <v>0</v>
      </c>
      <c r="H95" s="116">
        <f t="shared" si="13"/>
        <v>0</v>
      </c>
      <c r="I95" s="116">
        <f t="shared" si="13"/>
        <v>0</v>
      </c>
      <c r="J95" s="116">
        <f t="shared" si="13"/>
        <v>0</v>
      </c>
      <c r="K95" s="116">
        <f t="shared" si="13"/>
        <v>200</v>
      </c>
      <c r="L95" s="116">
        <f t="shared" si="13"/>
        <v>0</v>
      </c>
      <c r="M95" s="116">
        <f t="shared" si="13"/>
        <v>0</v>
      </c>
      <c r="N95" s="116">
        <f t="shared" si="13"/>
        <v>0</v>
      </c>
      <c r="O95" s="116">
        <f t="shared" si="13"/>
        <v>200</v>
      </c>
      <c r="P95" s="118"/>
      <c r="Q95" s="118"/>
    </row>
    <row r="96" spans="1:17" s="129" customFormat="1">
      <c r="A96" s="127" t="s">
        <v>184</v>
      </c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128"/>
      <c r="Q96" s="128"/>
    </row>
    <row r="97" spans="1:17" s="134" customFormat="1" ht="14.25">
      <c r="A97" s="65" t="s">
        <v>413</v>
      </c>
      <c r="B97" s="53" t="s">
        <v>414</v>
      </c>
      <c r="C97" s="54">
        <f t="shared" ref="C97:O97" si="14">SUM(C23+C24+C51+C60+C74+C83+C86+C95)</f>
        <v>1375.5833333333335</v>
      </c>
      <c r="D97" s="54">
        <f t="shared" si="14"/>
        <v>3911</v>
      </c>
      <c r="E97" s="54">
        <f t="shared" si="14"/>
        <v>2566</v>
      </c>
      <c r="F97" s="54">
        <f t="shared" si="14"/>
        <v>1281</v>
      </c>
      <c r="G97" s="54">
        <f t="shared" si="14"/>
        <v>4496</v>
      </c>
      <c r="H97" s="54">
        <f t="shared" si="14"/>
        <v>7731</v>
      </c>
      <c r="I97" s="54">
        <f t="shared" si="14"/>
        <v>2314</v>
      </c>
      <c r="J97" s="54">
        <f t="shared" si="14"/>
        <v>1401</v>
      </c>
      <c r="K97" s="54">
        <f t="shared" si="14"/>
        <v>2180</v>
      </c>
      <c r="L97" s="54">
        <f t="shared" si="14"/>
        <v>5469</v>
      </c>
      <c r="M97" s="54">
        <f t="shared" si="14"/>
        <v>1420</v>
      </c>
      <c r="N97" s="54">
        <f t="shared" si="14"/>
        <v>1281</v>
      </c>
      <c r="O97" s="54">
        <f t="shared" si="14"/>
        <v>35433.833333333336</v>
      </c>
      <c r="P97" s="132"/>
      <c r="Q97" s="133"/>
    </row>
    <row r="98" spans="1:17" s="41" customFormat="1" hidden="1">
      <c r="A98" s="135" t="s">
        <v>415</v>
      </c>
      <c r="B98" s="100" t="s">
        <v>416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43"/>
      <c r="Q98" s="43"/>
    </row>
    <row r="99" spans="1:17" s="41" customFormat="1" hidden="1">
      <c r="A99" s="135" t="s">
        <v>417</v>
      </c>
      <c r="B99" s="100" t="s">
        <v>418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43"/>
      <c r="Q99" s="43"/>
    </row>
    <row r="100" spans="1:17" s="41" customFormat="1" hidden="1">
      <c r="A100" s="136" t="s">
        <v>419</v>
      </c>
      <c r="B100" s="100" t="s">
        <v>420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43"/>
      <c r="Q100" s="43"/>
    </row>
    <row r="101" spans="1:17" s="41" customFormat="1" hidden="1">
      <c r="A101" s="136" t="s">
        <v>421</v>
      </c>
      <c r="B101" s="100" t="s">
        <v>422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43"/>
      <c r="Q101" s="43"/>
    </row>
    <row r="102" spans="1:17" s="41" customFormat="1" hidden="1">
      <c r="A102" s="135" t="s">
        <v>423</v>
      </c>
      <c r="B102" s="100" t="s">
        <v>424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43"/>
      <c r="Q102" s="43"/>
    </row>
    <row r="103" spans="1:17" s="41" customFormat="1" hidden="1">
      <c r="A103" s="135" t="s">
        <v>425</v>
      </c>
      <c r="B103" s="100" t="s">
        <v>426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43"/>
      <c r="Q103" s="43"/>
    </row>
    <row r="104" spans="1:17" s="41" customFormat="1" hidden="1">
      <c r="A104" s="137" t="s">
        <v>427</v>
      </c>
      <c r="B104" s="55" t="s">
        <v>428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43"/>
      <c r="Q104" s="43"/>
    </row>
    <row r="105" spans="1:17" s="41" customFormat="1" hidden="1">
      <c r="A105" s="136" t="s">
        <v>429</v>
      </c>
      <c r="B105" s="100" t="s">
        <v>430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43"/>
      <c r="Q105" s="43"/>
    </row>
    <row r="106" spans="1:17" s="41" customFormat="1">
      <c r="A106" s="136" t="s">
        <v>67</v>
      </c>
      <c r="B106" s="100" t="s">
        <v>431</v>
      </c>
      <c r="C106" s="50">
        <v>544</v>
      </c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>
        <f>SUM(C106:N106)</f>
        <v>544</v>
      </c>
      <c r="P106" s="43"/>
      <c r="Q106" s="43"/>
    </row>
    <row r="107" spans="1:17" s="41" customFormat="1" hidden="1">
      <c r="A107" s="137" t="s">
        <v>432</v>
      </c>
      <c r="B107" s="55" t="s">
        <v>433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43"/>
      <c r="Q107" s="43"/>
    </row>
    <row r="108" spans="1:17" s="41" customFormat="1" hidden="1">
      <c r="A108" s="136" t="s">
        <v>434</v>
      </c>
      <c r="B108" s="100" t="s">
        <v>435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43"/>
      <c r="Q108" s="43"/>
    </row>
    <row r="109" spans="1:17" s="41" customFormat="1" hidden="1">
      <c r="A109" s="136" t="s">
        <v>436</v>
      </c>
      <c r="B109" s="100" t="s">
        <v>437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43"/>
      <c r="Q109" s="43"/>
    </row>
    <row r="110" spans="1:17" s="41" customFormat="1" hidden="1">
      <c r="A110" s="136" t="s">
        <v>438</v>
      </c>
      <c r="B110" s="100" t="s">
        <v>439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43"/>
      <c r="Q110" s="43"/>
    </row>
    <row r="111" spans="1:17" s="134" customFormat="1" ht="14.25">
      <c r="A111" s="137" t="s">
        <v>440</v>
      </c>
      <c r="B111" s="55" t="s">
        <v>441</v>
      </c>
      <c r="C111" s="54">
        <f>SUM(C106:C110)</f>
        <v>544</v>
      </c>
      <c r="D111" s="54">
        <f t="shared" ref="D111:O111" si="15">SUM(D106:D110)</f>
        <v>0</v>
      </c>
      <c r="E111" s="54">
        <f t="shared" si="15"/>
        <v>0</v>
      </c>
      <c r="F111" s="54">
        <f t="shared" si="15"/>
        <v>0</v>
      </c>
      <c r="G111" s="54">
        <f t="shared" si="15"/>
        <v>0</v>
      </c>
      <c r="H111" s="54">
        <f t="shared" si="15"/>
        <v>0</v>
      </c>
      <c r="I111" s="54">
        <f t="shared" si="15"/>
        <v>0</v>
      </c>
      <c r="J111" s="54">
        <f t="shared" si="15"/>
        <v>0</v>
      </c>
      <c r="K111" s="54">
        <f t="shared" si="15"/>
        <v>0</v>
      </c>
      <c r="L111" s="54">
        <f t="shared" si="15"/>
        <v>0</v>
      </c>
      <c r="M111" s="54">
        <f t="shared" si="15"/>
        <v>0</v>
      </c>
      <c r="N111" s="54">
        <f t="shared" si="15"/>
        <v>0</v>
      </c>
      <c r="O111" s="54">
        <f t="shared" si="15"/>
        <v>544</v>
      </c>
      <c r="P111" s="133"/>
      <c r="Q111" s="133"/>
    </row>
    <row r="112" spans="1:17" s="41" customFormat="1" hidden="1">
      <c r="A112" s="136" t="s">
        <v>442</v>
      </c>
      <c r="B112" s="100" t="s">
        <v>443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43"/>
      <c r="Q112" s="43"/>
    </row>
    <row r="113" spans="1:17" s="41" customFormat="1" hidden="1">
      <c r="A113" s="135" t="s">
        <v>444</v>
      </c>
      <c r="B113" s="100" t="s">
        <v>445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43"/>
      <c r="Q113" s="43"/>
    </row>
    <row r="114" spans="1:17" s="41" customFormat="1" hidden="1">
      <c r="A114" s="136" t="s">
        <v>446</v>
      </c>
      <c r="B114" s="100" t="s">
        <v>447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43"/>
      <c r="Q114" s="43"/>
    </row>
    <row r="115" spans="1:17" s="41" customFormat="1" hidden="1">
      <c r="A115" s="136" t="s">
        <v>448</v>
      </c>
      <c r="B115" s="100" t="s">
        <v>449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43"/>
      <c r="Q115" s="43"/>
    </row>
    <row r="116" spans="1:17" s="41" customFormat="1" hidden="1">
      <c r="A116" s="137" t="s">
        <v>450</v>
      </c>
      <c r="B116" s="55" t="s">
        <v>451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43"/>
      <c r="Q116" s="43"/>
    </row>
    <row r="117" spans="1:17" s="41" customFormat="1" hidden="1">
      <c r="A117" s="135" t="s">
        <v>452</v>
      </c>
      <c r="B117" s="100" t="s">
        <v>453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43"/>
      <c r="Q117" s="43"/>
    </row>
    <row r="118" spans="1:17" s="134" customFormat="1" ht="14.25">
      <c r="A118" s="137" t="s">
        <v>185</v>
      </c>
      <c r="B118" s="55" t="s">
        <v>186</v>
      </c>
      <c r="C118" s="54">
        <f>SUM(C111)</f>
        <v>544</v>
      </c>
      <c r="D118" s="54">
        <f t="shared" ref="D118:O118" si="16">SUM(D111)</f>
        <v>0</v>
      </c>
      <c r="E118" s="54">
        <f t="shared" si="16"/>
        <v>0</v>
      </c>
      <c r="F118" s="54">
        <f t="shared" si="16"/>
        <v>0</v>
      </c>
      <c r="G118" s="54">
        <f t="shared" si="16"/>
        <v>0</v>
      </c>
      <c r="H118" s="54">
        <f t="shared" si="16"/>
        <v>0</v>
      </c>
      <c r="I118" s="54">
        <f t="shared" si="16"/>
        <v>0</v>
      </c>
      <c r="J118" s="54">
        <f t="shared" si="16"/>
        <v>0</v>
      </c>
      <c r="K118" s="54">
        <f t="shared" si="16"/>
        <v>0</v>
      </c>
      <c r="L118" s="54">
        <f t="shared" si="16"/>
        <v>0</v>
      </c>
      <c r="M118" s="54">
        <f t="shared" si="16"/>
        <v>0</v>
      </c>
      <c r="N118" s="54">
        <f t="shared" si="16"/>
        <v>0</v>
      </c>
      <c r="O118" s="54">
        <f t="shared" si="16"/>
        <v>544</v>
      </c>
      <c r="P118" s="133"/>
      <c r="Q118" s="133"/>
    </row>
    <row r="119" spans="1:17" s="134" customFormat="1" ht="14.25">
      <c r="A119" s="138" t="s">
        <v>187</v>
      </c>
      <c r="B119" s="138"/>
      <c r="C119" s="54">
        <f>SUM(C75+C83+C86+C95+C118)</f>
        <v>1919.5833333333335</v>
      </c>
      <c r="D119" s="54">
        <f t="shared" ref="D119:O119" si="17">SUM(D75+D83+D86+D95+D118)</f>
        <v>3911</v>
      </c>
      <c r="E119" s="54">
        <f t="shared" si="17"/>
        <v>2566</v>
      </c>
      <c r="F119" s="54">
        <f t="shared" si="17"/>
        <v>1281</v>
      </c>
      <c r="G119" s="54">
        <f t="shared" si="17"/>
        <v>4496</v>
      </c>
      <c r="H119" s="54">
        <f t="shared" si="17"/>
        <v>7731</v>
      </c>
      <c r="I119" s="54">
        <f t="shared" si="17"/>
        <v>2314</v>
      </c>
      <c r="J119" s="54">
        <f t="shared" si="17"/>
        <v>1401</v>
      </c>
      <c r="K119" s="54">
        <f t="shared" si="17"/>
        <v>2180</v>
      </c>
      <c r="L119" s="54">
        <f t="shared" si="17"/>
        <v>5469</v>
      </c>
      <c r="M119" s="54">
        <f t="shared" si="17"/>
        <v>1420</v>
      </c>
      <c r="N119" s="54">
        <f t="shared" si="17"/>
        <v>1281</v>
      </c>
      <c r="O119" s="54">
        <f t="shared" si="17"/>
        <v>35977.833333333336</v>
      </c>
      <c r="P119" s="133"/>
      <c r="Q119" s="133"/>
    </row>
    <row r="120" spans="1:17" ht="35.25" customHeight="1">
      <c r="A120" s="103" t="s">
        <v>103</v>
      </c>
      <c r="B120" s="104" t="s">
        <v>454</v>
      </c>
      <c r="C120" s="105" t="s">
        <v>311</v>
      </c>
      <c r="D120" s="105" t="s">
        <v>312</v>
      </c>
      <c r="E120" s="105" t="s">
        <v>313</v>
      </c>
      <c r="F120" s="105" t="s">
        <v>314</v>
      </c>
      <c r="G120" s="105" t="s">
        <v>315</v>
      </c>
      <c r="H120" s="105" t="s">
        <v>316</v>
      </c>
      <c r="I120" s="105" t="s">
        <v>317</v>
      </c>
      <c r="J120" s="105" t="s">
        <v>318</v>
      </c>
      <c r="K120" s="105" t="s">
        <v>319</v>
      </c>
      <c r="L120" s="105" t="s">
        <v>320</v>
      </c>
      <c r="M120" s="105" t="s">
        <v>321</v>
      </c>
      <c r="N120" s="105" t="s">
        <v>322</v>
      </c>
      <c r="O120" s="106" t="s">
        <v>323</v>
      </c>
      <c r="P120" s="102"/>
      <c r="Q120" s="102"/>
    </row>
    <row r="121" spans="1:17">
      <c r="A121" s="112" t="s">
        <v>81</v>
      </c>
      <c r="B121" s="119" t="s">
        <v>455</v>
      </c>
      <c r="C121" s="109">
        <v>800</v>
      </c>
      <c r="D121" s="109">
        <v>800</v>
      </c>
      <c r="E121" s="109">
        <v>800</v>
      </c>
      <c r="F121" s="109">
        <v>801</v>
      </c>
      <c r="G121" s="109">
        <v>800</v>
      </c>
      <c r="H121" s="109">
        <v>800</v>
      </c>
      <c r="I121" s="109">
        <v>800</v>
      </c>
      <c r="J121" s="109">
        <v>801</v>
      </c>
      <c r="K121" s="109">
        <v>800</v>
      </c>
      <c r="L121" s="109">
        <v>801</v>
      </c>
      <c r="M121" s="109">
        <v>802</v>
      </c>
      <c r="N121" s="109">
        <v>800</v>
      </c>
      <c r="O121" s="109">
        <v>9605</v>
      </c>
      <c r="P121" s="121"/>
      <c r="Q121" s="121"/>
    </row>
    <row r="122" spans="1:17" hidden="1">
      <c r="A122" s="113" t="s">
        <v>456</v>
      </c>
      <c r="B122" s="119" t="s">
        <v>457</v>
      </c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2"/>
      <c r="Q122" s="102"/>
    </row>
    <row r="123" spans="1:17" ht="30">
      <c r="A123" s="113" t="s">
        <v>458</v>
      </c>
      <c r="B123" s="119" t="s">
        <v>459</v>
      </c>
      <c r="C123" s="109">
        <v>258</v>
      </c>
      <c r="D123" s="109">
        <v>258</v>
      </c>
      <c r="E123" s="109">
        <v>258</v>
      </c>
      <c r="F123" s="109">
        <v>258</v>
      </c>
      <c r="G123" s="109">
        <v>257</v>
      </c>
      <c r="H123" s="109">
        <v>258</v>
      </c>
      <c r="I123" s="109">
        <v>256</v>
      </c>
      <c r="J123" s="109">
        <v>258</v>
      </c>
      <c r="K123" s="109">
        <v>258</v>
      </c>
      <c r="L123" s="109">
        <v>256</v>
      </c>
      <c r="M123" s="109">
        <v>258</v>
      </c>
      <c r="N123" s="109">
        <v>258</v>
      </c>
      <c r="O123" s="109">
        <v>3091</v>
      </c>
      <c r="P123" s="121"/>
      <c r="Q123" s="121"/>
    </row>
    <row r="124" spans="1:17">
      <c r="A124" s="113" t="s">
        <v>83</v>
      </c>
      <c r="B124" s="119" t="s">
        <v>460</v>
      </c>
      <c r="C124" s="109">
        <v>100</v>
      </c>
      <c r="D124" s="109">
        <v>100</v>
      </c>
      <c r="E124" s="109">
        <v>100</v>
      </c>
      <c r="F124" s="109">
        <v>100</v>
      </c>
      <c r="G124" s="109">
        <v>100</v>
      </c>
      <c r="H124" s="109">
        <v>100</v>
      </c>
      <c r="I124" s="109">
        <v>100</v>
      </c>
      <c r="J124" s="109">
        <v>100</v>
      </c>
      <c r="K124" s="109">
        <v>100</v>
      </c>
      <c r="L124" s="109">
        <v>100</v>
      </c>
      <c r="M124" s="109">
        <v>100</v>
      </c>
      <c r="N124" s="109">
        <v>100</v>
      </c>
      <c r="O124" s="109">
        <v>1200</v>
      </c>
      <c r="P124" s="121"/>
      <c r="Q124" s="102"/>
    </row>
    <row r="125" spans="1:17" hidden="1">
      <c r="A125" s="113" t="s">
        <v>461</v>
      </c>
      <c r="B125" s="119" t="s">
        <v>462</v>
      </c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2"/>
      <c r="Q125" s="102"/>
    </row>
    <row r="126" spans="1:17">
      <c r="A126" s="113" t="s">
        <v>463</v>
      </c>
      <c r="B126" s="119" t="s">
        <v>464</v>
      </c>
      <c r="C126" s="109">
        <v>40</v>
      </c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>
        <v>40</v>
      </c>
      <c r="P126" s="102"/>
      <c r="Q126" s="102"/>
    </row>
    <row r="127" spans="1:17" s="101" customFormat="1" ht="14.25">
      <c r="A127" s="120" t="s">
        <v>189</v>
      </c>
      <c r="B127" s="131" t="s">
        <v>190</v>
      </c>
      <c r="C127" s="116">
        <f>SUM(C121:C126)</f>
        <v>1198</v>
      </c>
      <c r="D127" s="116">
        <f t="shared" ref="D127:N127" si="18">SUM(D121:D126)</f>
        <v>1158</v>
      </c>
      <c r="E127" s="116">
        <f t="shared" si="18"/>
        <v>1158</v>
      </c>
      <c r="F127" s="116">
        <f t="shared" si="18"/>
        <v>1159</v>
      </c>
      <c r="G127" s="116">
        <f t="shared" si="18"/>
        <v>1157</v>
      </c>
      <c r="H127" s="116">
        <f t="shared" si="18"/>
        <v>1158</v>
      </c>
      <c r="I127" s="116">
        <f t="shared" si="18"/>
        <v>1156</v>
      </c>
      <c r="J127" s="116">
        <f t="shared" si="18"/>
        <v>1159</v>
      </c>
      <c r="K127" s="116">
        <f t="shared" si="18"/>
        <v>1158</v>
      </c>
      <c r="L127" s="116">
        <f t="shared" si="18"/>
        <v>1157</v>
      </c>
      <c r="M127" s="116">
        <f t="shared" si="18"/>
        <v>1160</v>
      </c>
      <c r="N127" s="116">
        <f t="shared" si="18"/>
        <v>1158</v>
      </c>
      <c r="O127" s="116">
        <f t="shared" ref="O127" si="19">SUM(O121:O126)</f>
        <v>13936</v>
      </c>
      <c r="P127" s="117"/>
      <c r="Q127" s="118"/>
    </row>
    <row r="128" spans="1:17" hidden="1">
      <c r="A128" s="113" t="s">
        <v>191</v>
      </c>
      <c r="B128" s="119" t="s">
        <v>192</v>
      </c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2"/>
      <c r="Q128" s="102"/>
    </row>
    <row r="129" spans="1:17" ht="30" hidden="1">
      <c r="A129" s="113" t="s">
        <v>193</v>
      </c>
      <c r="B129" s="119" t="s">
        <v>194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2"/>
      <c r="Q129" s="102"/>
    </row>
    <row r="130" spans="1:17" ht="30" hidden="1">
      <c r="A130" s="113" t="s">
        <v>195</v>
      </c>
      <c r="B130" s="119" t="s">
        <v>196</v>
      </c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2"/>
      <c r="Q130" s="102"/>
    </row>
    <row r="131" spans="1:17" hidden="1">
      <c r="A131" s="113" t="s">
        <v>465</v>
      </c>
      <c r="B131" s="119" t="s">
        <v>307</v>
      </c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2"/>
      <c r="Q131" s="102"/>
    </row>
    <row r="132" spans="1:17" hidden="1">
      <c r="A132" s="113" t="s">
        <v>466</v>
      </c>
      <c r="B132" s="119" t="s">
        <v>467</v>
      </c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2"/>
      <c r="Q132" s="102"/>
    </row>
    <row r="133" spans="1:17" hidden="1">
      <c r="A133" s="113" t="s">
        <v>468</v>
      </c>
      <c r="B133" s="119" t="s">
        <v>469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2"/>
      <c r="Q133" s="102"/>
    </row>
    <row r="134" spans="1:17" s="101" customFormat="1" ht="14.25" hidden="1">
      <c r="A134" s="120" t="s">
        <v>470</v>
      </c>
      <c r="B134" s="131" t="s">
        <v>471</v>
      </c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8"/>
      <c r="Q134" s="118"/>
    </row>
    <row r="135" spans="1:17" hidden="1">
      <c r="A135" s="113" t="s">
        <v>472</v>
      </c>
      <c r="B135" s="119" t="s">
        <v>473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2"/>
      <c r="Q135" s="102"/>
    </row>
    <row r="136" spans="1:17" hidden="1">
      <c r="A136" s="113" t="s">
        <v>474</v>
      </c>
      <c r="B136" s="119" t="s">
        <v>475</v>
      </c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2"/>
      <c r="Q136" s="102"/>
    </row>
    <row r="137" spans="1:17">
      <c r="A137" s="113" t="s">
        <v>198</v>
      </c>
      <c r="B137" s="119" t="s">
        <v>199</v>
      </c>
      <c r="C137" s="109"/>
      <c r="D137" s="109"/>
      <c r="E137" s="109">
        <v>800</v>
      </c>
      <c r="F137" s="109"/>
      <c r="G137" s="109"/>
      <c r="H137" s="109"/>
      <c r="I137" s="109"/>
      <c r="J137" s="109"/>
      <c r="K137" s="109">
        <v>799</v>
      </c>
      <c r="L137" s="109"/>
      <c r="M137" s="109"/>
      <c r="N137" s="109"/>
      <c r="O137" s="109">
        <f>SUM(C137:N137)</f>
        <v>1599</v>
      </c>
      <c r="P137" s="121"/>
      <c r="Q137" s="102"/>
    </row>
    <row r="138" spans="1:17">
      <c r="A138" s="113" t="s">
        <v>476</v>
      </c>
      <c r="B138" s="119" t="s">
        <v>477</v>
      </c>
      <c r="C138" s="109"/>
      <c r="D138" s="109"/>
      <c r="E138" s="109">
        <v>500</v>
      </c>
      <c r="F138" s="109"/>
      <c r="G138" s="109"/>
      <c r="H138" s="109"/>
      <c r="I138" s="109"/>
      <c r="J138" s="109"/>
      <c r="K138" s="109"/>
      <c r="L138" s="109"/>
      <c r="M138" s="109"/>
      <c r="N138" s="109">
        <v>2000</v>
      </c>
      <c r="O138" s="109">
        <v>2500</v>
      </c>
      <c r="P138" s="121"/>
      <c r="Q138" s="102"/>
    </row>
    <row r="139" spans="1:17" hidden="1">
      <c r="A139" s="113" t="s">
        <v>478</v>
      </c>
      <c r="B139" s="119" t="s">
        <v>479</v>
      </c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2"/>
      <c r="Q139" s="102"/>
    </row>
    <row r="140" spans="1:17" hidden="1">
      <c r="A140" s="113" t="s">
        <v>480</v>
      </c>
      <c r="B140" s="119" t="s">
        <v>481</v>
      </c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2"/>
      <c r="Q140" s="102"/>
    </row>
    <row r="141" spans="1:17">
      <c r="A141" s="113" t="s">
        <v>482</v>
      </c>
      <c r="B141" s="119" t="s">
        <v>483</v>
      </c>
      <c r="C141" s="109"/>
      <c r="D141" s="109"/>
      <c r="E141" s="109">
        <v>400</v>
      </c>
      <c r="F141" s="109"/>
      <c r="G141" s="109"/>
      <c r="H141" s="109"/>
      <c r="I141" s="109"/>
      <c r="J141" s="109"/>
      <c r="K141" s="109">
        <v>400</v>
      </c>
      <c r="L141" s="109"/>
      <c r="M141" s="109"/>
      <c r="N141" s="109"/>
      <c r="O141" s="109">
        <v>800</v>
      </c>
      <c r="P141" s="121"/>
      <c r="Q141" s="102"/>
    </row>
    <row r="142" spans="1:17" hidden="1">
      <c r="A142" s="113" t="s">
        <v>484</v>
      </c>
      <c r="B142" s="119" t="s">
        <v>485</v>
      </c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2"/>
      <c r="Q142" s="102"/>
    </row>
    <row r="143" spans="1:17" s="101" customFormat="1" ht="14.25">
      <c r="A143" s="120" t="s">
        <v>200</v>
      </c>
      <c r="B143" s="131" t="s">
        <v>201</v>
      </c>
      <c r="C143" s="116">
        <f>SUM(C137:C141)</f>
        <v>0</v>
      </c>
      <c r="D143" s="116">
        <f t="shared" ref="D143:N143" si="20">SUM(D137:D141)</f>
        <v>0</v>
      </c>
      <c r="E143" s="116">
        <f t="shared" si="20"/>
        <v>1700</v>
      </c>
      <c r="F143" s="116">
        <f t="shared" si="20"/>
        <v>0</v>
      </c>
      <c r="G143" s="116">
        <f t="shared" si="20"/>
        <v>0</v>
      </c>
      <c r="H143" s="116">
        <f t="shared" si="20"/>
        <v>0</v>
      </c>
      <c r="I143" s="116">
        <f t="shared" si="20"/>
        <v>0</v>
      </c>
      <c r="J143" s="116">
        <f t="shared" si="20"/>
        <v>0</v>
      </c>
      <c r="K143" s="116">
        <f t="shared" si="20"/>
        <v>1199</v>
      </c>
      <c r="L143" s="116">
        <f t="shared" si="20"/>
        <v>0</v>
      </c>
      <c r="M143" s="116">
        <f t="shared" si="20"/>
        <v>0</v>
      </c>
      <c r="N143" s="116">
        <f t="shared" si="20"/>
        <v>2000</v>
      </c>
      <c r="O143" s="116">
        <f>SUM(C143:N143)</f>
        <v>4899</v>
      </c>
      <c r="P143" s="117"/>
      <c r="Q143" s="118"/>
    </row>
    <row r="144" spans="1:17" hidden="1">
      <c r="A144" s="113" t="s">
        <v>486</v>
      </c>
      <c r="B144" s="119" t="s">
        <v>487</v>
      </c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2"/>
      <c r="Q144" s="102"/>
    </row>
    <row r="145" spans="1:17" s="101" customFormat="1" ht="14.25">
      <c r="A145" s="120" t="s">
        <v>202</v>
      </c>
      <c r="B145" s="131" t="s">
        <v>203</v>
      </c>
      <c r="C145" s="116">
        <f>SUM(C143)</f>
        <v>0</v>
      </c>
      <c r="D145" s="116">
        <f t="shared" ref="D145:O145" si="21">SUM(D143)</f>
        <v>0</v>
      </c>
      <c r="E145" s="116">
        <f t="shared" si="21"/>
        <v>1700</v>
      </c>
      <c r="F145" s="116">
        <f t="shared" si="21"/>
        <v>0</v>
      </c>
      <c r="G145" s="116">
        <f t="shared" si="21"/>
        <v>0</v>
      </c>
      <c r="H145" s="116">
        <f t="shared" si="21"/>
        <v>0</v>
      </c>
      <c r="I145" s="116">
        <f t="shared" si="21"/>
        <v>0</v>
      </c>
      <c r="J145" s="116">
        <f t="shared" si="21"/>
        <v>0</v>
      </c>
      <c r="K145" s="116">
        <f t="shared" si="21"/>
        <v>1199</v>
      </c>
      <c r="L145" s="116">
        <f t="shared" si="21"/>
        <v>0</v>
      </c>
      <c r="M145" s="116">
        <f t="shared" si="21"/>
        <v>0</v>
      </c>
      <c r="N145" s="116">
        <f t="shared" si="21"/>
        <v>2000</v>
      </c>
      <c r="O145" s="116">
        <f t="shared" si="21"/>
        <v>4899</v>
      </c>
      <c r="P145" s="117"/>
      <c r="Q145" s="118"/>
    </row>
    <row r="146" spans="1:17" hidden="1">
      <c r="A146" s="122" t="s">
        <v>488</v>
      </c>
      <c r="B146" s="119" t="s">
        <v>489</v>
      </c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2"/>
      <c r="Q146" s="102"/>
    </row>
    <row r="147" spans="1:17">
      <c r="A147" s="122" t="s">
        <v>204</v>
      </c>
      <c r="B147" s="119" t="s">
        <v>205</v>
      </c>
      <c r="C147" s="109">
        <v>360</v>
      </c>
      <c r="D147" s="109">
        <v>360</v>
      </c>
      <c r="E147" s="109">
        <v>360</v>
      </c>
      <c r="F147" s="109">
        <v>360</v>
      </c>
      <c r="G147" s="109">
        <v>360</v>
      </c>
      <c r="H147" s="109">
        <v>360</v>
      </c>
      <c r="I147" s="109">
        <v>360</v>
      </c>
      <c r="J147" s="109">
        <v>562</v>
      </c>
      <c r="K147" s="109">
        <v>360</v>
      </c>
      <c r="L147" s="109">
        <v>360</v>
      </c>
      <c r="M147" s="109">
        <v>360</v>
      </c>
      <c r="N147" s="109">
        <v>460</v>
      </c>
      <c r="O147" s="109">
        <f>SUM(C147:N147)</f>
        <v>4622</v>
      </c>
      <c r="P147" s="121"/>
      <c r="Q147" s="102"/>
    </row>
    <row r="148" spans="1:17">
      <c r="A148" s="122" t="s">
        <v>490</v>
      </c>
      <c r="B148" s="119" t="s">
        <v>491</v>
      </c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2"/>
      <c r="Q148" s="102"/>
    </row>
    <row r="149" spans="1:17">
      <c r="A149" s="122" t="s">
        <v>91</v>
      </c>
      <c r="B149" s="119" t="s">
        <v>206</v>
      </c>
      <c r="C149" s="109">
        <v>150</v>
      </c>
      <c r="D149" s="109">
        <v>150</v>
      </c>
      <c r="E149" s="109">
        <v>150</v>
      </c>
      <c r="F149" s="109">
        <v>151</v>
      </c>
      <c r="G149" s="109">
        <v>150</v>
      </c>
      <c r="H149" s="109">
        <v>150</v>
      </c>
      <c r="I149" s="109">
        <v>150</v>
      </c>
      <c r="J149" s="109">
        <v>150</v>
      </c>
      <c r="K149" s="109">
        <v>150</v>
      </c>
      <c r="L149" s="109">
        <v>150</v>
      </c>
      <c r="M149" s="109">
        <v>151</v>
      </c>
      <c r="N149" s="109">
        <v>150</v>
      </c>
      <c r="O149" s="109">
        <f>SUM(C149:N149)</f>
        <v>1802</v>
      </c>
      <c r="P149" s="121"/>
      <c r="Q149" s="102"/>
    </row>
    <row r="150" spans="1:17">
      <c r="A150" s="122" t="s">
        <v>207</v>
      </c>
      <c r="B150" s="119" t="s">
        <v>208</v>
      </c>
      <c r="C150" s="109">
        <v>142</v>
      </c>
      <c r="D150" s="109">
        <v>142</v>
      </c>
      <c r="E150" s="109">
        <v>142</v>
      </c>
      <c r="F150" s="109">
        <v>142</v>
      </c>
      <c r="G150" s="109">
        <v>143</v>
      </c>
      <c r="H150" s="109">
        <v>143</v>
      </c>
      <c r="I150" s="109">
        <v>142</v>
      </c>
      <c r="J150" s="109">
        <v>142</v>
      </c>
      <c r="K150" s="109">
        <v>143</v>
      </c>
      <c r="L150" s="109">
        <v>143</v>
      </c>
      <c r="M150" s="109">
        <v>142</v>
      </c>
      <c r="N150" s="109">
        <v>142</v>
      </c>
      <c r="O150" s="109">
        <v>1708</v>
      </c>
      <c r="P150" s="121"/>
      <c r="Q150" s="121"/>
    </row>
    <row r="151" spans="1:17" hidden="1">
      <c r="A151" s="122" t="s">
        <v>209</v>
      </c>
      <c r="B151" s="119" t="s">
        <v>210</v>
      </c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2"/>
      <c r="Q151" s="102"/>
    </row>
    <row r="152" spans="1:17" hidden="1">
      <c r="A152" s="122" t="s">
        <v>211</v>
      </c>
      <c r="B152" s="119" t="s">
        <v>212</v>
      </c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2"/>
      <c r="Q152" s="102"/>
    </row>
    <row r="153" spans="1:17" hidden="1">
      <c r="A153" s="122" t="s">
        <v>213</v>
      </c>
      <c r="B153" s="119" t="s">
        <v>214</v>
      </c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2"/>
      <c r="Q153" s="102"/>
    </row>
    <row r="154" spans="1:17" hidden="1">
      <c r="A154" s="122" t="s">
        <v>215</v>
      </c>
      <c r="B154" s="119" t="s">
        <v>216</v>
      </c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2"/>
      <c r="Q154" s="102"/>
    </row>
    <row r="155" spans="1:17" s="101" customFormat="1" ht="14.25">
      <c r="A155" s="124" t="s">
        <v>217</v>
      </c>
      <c r="B155" s="131" t="s">
        <v>218</v>
      </c>
      <c r="C155" s="116">
        <f>SUM(C147:C150)</f>
        <v>652</v>
      </c>
      <c r="D155" s="116">
        <f t="shared" ref="D155:N155" si="22">SUM(D147:D150)</f>
        <v>652</v>
      </c>
      <c r="E155" s="116">
        <f t="shared" si="22"/>
        <v>652</v>
      </c>
      <c r="F155" s="116">
        <f t="shared" si="22"/>
        <v>653</v>
      </c>
      <c r="G155" s="116">
        <f t="shared" si="22"/>
        <v>653</v>
      </c>
      <c r="H155" s="116">
        <f t="shared" si="22"/>
        <v>653</v>
      </c>
      <c r="I155" s="116">
        <f t="shared" si="22"/>
        <v>652</v>
      </c>
      <c r="J155" s="116">
        <f t="shared" si="22"/>
        <v>854</v>
      </c>
      <c r="K155" s="116">
        <f t="shared" si="22"/>
        <v>653</v>
      </c>
      <c r="L155" s="116">
        <f t="shared" si="22"/>
        <v>653</v>
      </c>
      <c r="M155" s="116">
        <f t="shared" si="22"/>
        <v>653</v>
      </c>
      <c r="N155" s="116">
        <f t="shared" si="22"/>
        <v>752</v>
      </c>
      <c r="O155" s="116">
        <f t="shared" ref="O155" si="23">SUM(O147:O150)</f>
        <v>8132</v>
      </c>
      <c r="P155" s="117"/>
      <c r="Q155" s="118"/>
    </row>
    <row r="156" spans="1:17" ht="30" hidden="1">
      <c r="A156" s="122" t="s">
        <v>492</v>
      </c>
      <c r="B156" s="119" t="s">
        <v>493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2"/>
      <c r="Q156" s="102"/>
    </row>
    <row r="157" spans="1:17" ht="30" hidden="1">
      <c r="A157" s="113" t="s">
        <v>494</v>
      </c>
      <c r="B157" s="119" t="s">
        <v>495</v>
      </c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2"/>
      <c r="Q157" s="102"/>
    </row>
    <row r="158" spans="1:17" hidden="1">
      <c r="A158" s="122" t="s">
        <v>496</v>
      </c>
      <c r="B158" s="119" t="s">
        <v>497</v>
      </c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2"/>
      <c r="Q158" s="102"/>
    </row>
    <row r="159" spans="1:17" hidden="1">
      <c r="A159" s="120" t="s">
        <v>219</v>
      </c>
      <c r="B159" s="131" t="s">
        <v>220</v>
      </c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2"/>
      <c r="Q159" s="102"/>
    </row>
    <row r="160" spans="1:17" hidden="1">
      <c r="A160" s="113" t="s">
        <v>498</v>
      </c>
      <c r="B160" s="119" t="s">
        <v>499</v>
      </c>
      <c r="C160" s="109"/>
      <c r="D160" s="109"/>
      <c r="E160" s="109"/>
      <c r="F160" s="109">
        <v>7500</v>
      </c>
      <c r="G160" s="109"/>
      <c r="H160" s="109"/>
      <c r="I160" s="109"/>
      <c r="J160" s="109"/>
      <c r="K160" s="109"/>
      <c r="L160" s="109"/>
      <c r="M160" s="109"/>
      <c r="N160" s="109"/>
      <c r="O160" s="109">
        <v>7500</v>
      </c>
      <c r="P160" s="121"/>
      <c r="Q160" s="102"/>
    </row>
    <row r="161" spans="1:17" s="101" customFormat="1" ht="14.25" hidden="1">
      <c r="A161" s="120" t="s">
        <v>500</v>
      </c>
      <c r="B161" s="131" t="s">
        <v>232</v>
      </c>
      <c r="C161" s="116">
        <f t="shared" ref="C161:O161" si="24">SUM(C160)</f>
        <v>0</v>
      </c>
      <c r="D161" s="116">
        <f t="shared" si="24"/>
        <v>0</v>
      </c>
      <c r="E161" s="116">
        <f t="shared" si="24"/>
        <v>0</v>
      </c>
      <c r="F161" s="116">
        <f t="shared" si="24"/>
        <v>7500</v>
      </c>
      <c r="G161" s="116">
        <f t="shared" si="24"/>
        <v>0</v>
      </c>
      <c r="H161" s="116">
        <f t="shared" si="24"/>
        <v>0</v>
      </c>
      <c r="I161" s="116">
        <f t="shared" si="24"/>
        <v>0</v>
      </c>
      <c r="J161" s="116">
        <f t="shared" si="24"/>
        <v>0</v>
      </c>
      <c r="K161" s="116">
        <f t="shared" si="24"/>
        <v>0</v>
      </c>
      <c r="L161" s="116">
        <f t="shared" si="24"/>
        <v>0</v>
      </c>
      <c r="M161" s="116">
        <f t="shared" si="24"/>
        <v>0</v>
      </c>
      <c r="N161" s="116">
        <f t="shared" si="24"/>
        <v>0</v>
      </c>
      <c r="O161" s="116">
        <f t="shared" si="24"/>
        <v>7500</v>
      </c>
      <c r="P161" s="117"/>
      <c r="Q161" s="118"/>
    </row>
    <row r="162" spans="1:17" s="134" customFormat="1" ht="14.25">
      <c r="A162" s="57" t="s">
        <v>251</v>
      </c>
      <c r="B162" s="65" t="s">
        <v>252</v>
      </c>
      <c r="C162" s="54">
        <f>SUM(C127+C145+C155)</f>
        <v>1850</v>
      </c>
      <c r="D162" s="54">
        <f t="shared" ref="D162:N162" si="25">SUM(D127+D145+D155)</f>
        <v>1810</v>
      </c>
      <c r="E162" s="54">
        <f t="shared" si="25"/>
        <v>3510</v>
      </c>
      <c r="F162" s="54">
        <f t="shared" si="25"/>
        <v>1812</v>
      </c>
      <c r="G162" s="54">
        <f t="shared" si="25"/>
        <v>1810</v>
      </c>
      <c r="H162" s="54">
        <f t="shared" si="25"/>
        <v>1811</v>
      </c>
      <c r="I162" s="54">
        <f t="shared" si="25"/>
        <v>1808</v>
      </c>
      <c r="J162" s="54">
        <f t="shared" si="25"/>
        <v>2013</v>
      </c>
      <c r="K162" s="54">
        <f t="shared" si="25"/>
        <v>3010</v>
      </c>
      <c r="L162" s="54">
        <f t="shared" si="25"/>
        <v>1810</v>
      </c>
      <c r="M162" s="54">
        <f t="shared" si="25"/>
        <v>1813</v>
      </c>
      <c r="N162" s="54">
        <f t="shared" si="25"/>
        <v>3910</v>
      </c>
      <c r="O162" s="54">
        <f>SUM(C162:N162)</f>
        <v>26967</v>
      </c>
      <c r="P162" s="132"/>
      <c r="Q162" s="133"/>
    </row>
    <row r="163" spans="1:17" s="41" customFormat="1">
      <c r="A163" s="136" t="s">
        <v>501</v>
      </c>
      <c r="B163" s="100" t="s">
        <v>502</v>
      </c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43"/>
      <c r="Q163" s="43"/>
    </row>
    <row r="164" spans="1:17" s="41" customFormat="1">
      <c r="A164" s="135" t="s">
        <v>508</v>
      </c>
      <c r="B164" s="100" t="s">
        <v>260</v>
      </c>
      <c r="C164" s="50">
        <v>9011</v>
      </c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>
        <f>SUM(C164:N164)</f>
        <v>9011</v>
      </c>
      <c r="P164" s="43"/>
      <c r="Q164" s="43"/>
    </row>
    <row r="165" spans="1:17" s="134" customFormat="1" ht="14.25">
      <c r="A165" s="57" t="s">
        <v>509</v>
      </c>
      <c r="B165" s="55" t="s">
        <v>291</v>
      </c>
      <c r="C165" s="54">
        <v>9011</v>
      </c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>
        <f>SUM(C165:N165)</f>
        <v>9011</v>
      </c>
      <c r="P165" s="133"/>
      <c r="Q165" s="133"/>
    </row>
    <row r="166" spans="1:17" s="134" customFormat="1" ht="14.25">
      <c r="A166" s="138" t="s">
        <v>292</v>
      </c>
      <c r="B166" s="138"/>
      <c r="C166" s="54">
        <f>SUM(C162+C165)</f>
        <v>10861</v>
      </c>
      <c r="D166" s="54">
        <f t="shared" ref="D166:N166" si="26">SUM(D162+D165)</f>
        <v>1810</v>
      </c>
      <c r="E166" s="54">
        <f t="shared" si="26"/>
        <v>3510</v>
      </c>
      <c r="F166" s="54">
        <f t="shared" si="26"/>
        <v>1812</v>
      </c>
      <c r="G166" s="54">
        <f t="shared" si="26"/>
        <v>1810</v>
      </c>
      <c r="H166" s="54">
        <f t="shared" si="26"/>
        <v>1811</v>
      </c>
      <c r="I166" s="54">
        <f t="shared" si="26"/>
        <v>1808</v>
      </c>
      <c r="J166" s="54">
        <f t="shared" si="26"/>
        <v>2013</v>
      </c>
      <c r="K166" s="54">
        <f t="shared" si="26"/>
        <v>3010</v>
      </c>
      <c r="L166" s="54">
        <f t="shared" si="26"/>
        <v>1810</v>
      </c>
      <c r="M166" s="54">
        <f t="shared" si="26"/>
        <v>1813</v>
      </c>
      <c r="N166" s="54">
        <f t="shared" si="26"/>
        <v>3910</v>
      </c>
      <c r="O166" s="54">
        <f>SUM(C166:N166)</f>
        <v>35978</v>
      </c>
      <c r="P166" s="133"/>
      <c r="Q166" s="132"/>
    </row>
    <row r="167" spans="1:17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1:17">
      <c r="A168" s="157">
        <v>2</v>
      </c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02"/>
      <c r="Q168" s="102"/>
    </row>
    <row r="169" spans="1:17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1:17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1:17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1:17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1:17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1:17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1:17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1:17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</row>
  </sheetData>
  <mergeCells count="3">
    <mergeCell ref="A1:O1"/>
    <mergeCell ref="A2:O2"/>
    <mergeCell ref="A168:O16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kv.mérleg</vt:lpstr>
      <vt:lpstr>Kiadások cofogon-ként</vt:lpstr>
      <vt:lpstr>Bevételek cofogon-ként</vt:lpstr>
      <vt:lpstr>előirányzat felhaszn.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2016-02-18T10:54:34Z</cp:lastPrinted>
  <dcterms:created xsi:type="dcterms:W3CDTF">2016-02-08T12:14:46Z</dcterms:created>
  <dcterms:modified xsi:type="dcterms:W3CDTF">2016-02-23T10:36:17Z</dcterms:modified>
</cp:coreProperties>
</file>