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3"/>
  </bookViews>
  <sheets>
    <sheet name="Kiemelt előirányzatok" sheetId="1" r:id="rId1"/>
    <sheet name="Kiadások működési, felhalm." sheetId="2" r:id="rId2"/>
    <sheet name="Bevételek működési, felhalm." sheetId="3" r:id="rId3"/>
    <sheet name="Tartalék" sheetId="4" r:id="rId4"/>
    <sheet name="Felhaszn. ütemterv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<sst xmlns="http://schemas.openxmlformats.org/spreadsheetml/2006/main" count="341" uniqueCount="206">
  <si>
    <t>Völcsej Község Önkormányzatának  2020. évi költségvetése</t>
  </si>
  <si>
    <t>Az egységes rovatrend szerint a kiemelt kiadási és bevételi jogcímek</t>
  </si>
  <si>
    <t>forint</t>
  </si>
  <si>
    <t>Rovat</t>
  </si>
  <si>
    <t>Eredeti ei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</si>
  <si>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</si>
  <si>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</si>
  <si>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</si>
  <si>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</si>
  <si>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</si>
  <si>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</si>
  <si>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</si>
  <si>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</si>
  <si>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</si>
  <si>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</si>
  <si>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</si>
  <si>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</si>
  <si>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</si>
  <si>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</si>
  <si>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</si>
  <si>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</si>
  <si>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</si>
  <si>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</si>
  <si>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</si>
  <si>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</si>
  <si>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 xml:space="preserve">állami (államigazgatási) feladatok 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</si>
  <si>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</si>
  <si>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</si>
  <si>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</si>
  <si>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</si>
  <si>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</si>
  <si>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</si>
  <si>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</si>
  <si>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</si>
  <si>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</si>
  <si>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</si>
  <si>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</si>
  <si>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</si>
  <si>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</si>
  <si>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</si>
  <si>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</si>
  <si>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</si>
  <si>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</si>
  <si>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</si>
  <si>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</si>
  <si>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</si>
  <si>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</si>
  <si>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</si>
  <si>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</si>
  <si>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</si>
  <si>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</si>
  <si>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</si>
  <si>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</si>
  <si>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</si>
  <si>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</si>
  <si>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</si>
  <si>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</si>
  <si>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</si>
  <si>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</si>
  <si>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</si>
  <si>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</si>
  <si>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</si>
  <si>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</si>
  <si>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</si>
  <si>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</si>
  <si>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</si>
  <si>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</si>
  <si>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</si>
  <si>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</si>
  <si>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</si>
  <si>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</si>
  <si>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</si>
  <si>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</si>
  <si>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</si>
  <si>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</si>
  <si>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</si>
  <si>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elvonások,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</si>
  <si>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</si>
  <si>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</si>
  <si>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</si>
  <si>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</si>
  <si>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</si>
  <si>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</si>
  <si>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</si>
  <si>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</si>
  <si>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</si>
  <si>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</si>
  <si>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</si>
  <si>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</si>
  <si>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</si>
  <si>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</si>
  <si>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</si>
  <si>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</si>
  <si>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</si>
  <si>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</si>
  <si>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</si>
  <si>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</si>
  <si>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</si>
  <si>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</si>
  <si>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</si>
  <si>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</si>
  <si>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Felhalmozási célú támogatás áh.kívülre - háztartásoknak</t>
  </si>
  <si>
    <t>K89</t>
  </si>
  <si>
    <t>Egyéb felhalmozási célú kiadások</t>
  </si>
  <si>
    <t xml:space="preserve">K8 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</si>
  <si>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</si>
  <si>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</si>
  <si>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</si>
  <si>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</si>
  <si>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</si>
  <si>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</si>
  <si>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</si>
  <si>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</si>
  <si>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</si>
  <si>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Rovat-
szám</t>
  </si>
  <si>
    <t xml:space="preserve">Helyi 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</si>
  <si>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</si>
  <si>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</si>
  <si>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</si>
  <si>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</si>
  <si>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</si>
  <si>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</si>
  <si>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</si>
  <si>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</si>
  <si>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</si>
  <si>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</si>
  <si>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</si>
  <si>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</si>
  <si>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</si>
  <si>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Közvetített szolgáltatások</t>
  </si>
  <si>
    <t>B403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</si>
  <si>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</si>
  <si>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</si>
  <si>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</si>
  <si>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</si>
  <si>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</si>
  <si>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</si>
  <si>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</si>
  <si>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</si>
  <si>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</si>
  <si>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</si>
  <si>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</si>
  <si>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</si>
  <si>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</si>
  <si>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</si>
  <si>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</si>
  <si>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</si>
  <si>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Völcsej Község Önkormányzat  2020. évi költségvetése</t>
  </si>
  <si>
    <t xml:space="preserve">Eredeti ei. </t>
  </si>
  <si>
    <t>Egyéb tárgyi eszköz beszerzés, létesítés</t>
  </si>
  <si>
    <t>Általános- és céltartalékok (forint)</t>
  </si>
  <si>
    <t>Eredeti előirányzat</t>
  </si>
  <si>
    <t>Általános tartalékok</t>
  </si>
  <si>
    <t>Céltartalékok-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</si>
  <si>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</si>
  <si>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</si>
  <si>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</si>
  <si>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</si>
  <si>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</si>
  <si>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</si>
  <si>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</si>
  <si>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</si>
  <si>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</si>
  <si>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</si>
  <si>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</si>
  <si>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</si>
  <si>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</si>
  <si>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</si>
  <si>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</si>
  <si>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</si>
  <si>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</si>
  <si>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</si>
  <si>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Elvonások és befizetések</t>
  </si>
  <si>
    <t>Egyéb felhalmozás c.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</si>
  <si>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</si>
  <si>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</si>
  <si>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</si>
  <si>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</si>
  <si>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</si>
  <si>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</si>
  <si>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</si>
  <si>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Önkormányzatok működési támogatásai </t>
  </si>
  <si>
    <t>Közvetített szolgáltatás</t>
  </si>
  <si>
    <t>Előző évi kv.maradvány igénybevétele</t>
  </si>
  <si>
    <t>Finanszírozási bevételek</t>
  </si>
  <si>
    <t>Módosított ei. 2020.06.30.</t>
  </si>
  <si>
    <t>Teljesítés</t>
  </si>
  <si>
    <t>Egyéb dologi kiadások</t>
  </si>
  <si>
    <t>K355</t>
  </si>
  <si>
    <t xml:space="preserve">Kiadási előirányzatok és azok teljesítése </t>
  </si>
  <si>
    <t>Teljesítés %</t>
  </si>
  <si>
    <t>Bevételi előirányzatok és teljesítésük</t>
  </si>
  <si>
    <t>Általános forgalmi adó visszatérülése</t>
  </si>
  <si>
    <t>B407</t>
  </si>
  <si>
    <t>Egyéb közhatalmi bevételek</t>
  </si>
  <si>
    <t>Egyéb működési bevételek</t>
  </si>
  <si>
    <t>B411</t>
  </si>
  <si>
    <t>Egyéb dologi kiadás</t>
  </si>
  <si>
    <t>Elszámolásból származó bevételek</t>
  </si>
  <si>
    <t>B116</t>
  </si>
  <si>
    <t xml:space="preserve"> Völcsej Község Önkormányzat 2020. évi költségvetése</t>
  </si>
  <si>
    <t xml:space="preserve">2/1. melléklet </t>
  </si>
  <si>
    <t xml:space="preserve">2/2. melléklet </t>
  </si>
  <si>
    <t xml:space="preserve">4. melléklet </t>
  </si>
  <si>
    <t>1. melléklet</t>
  </si>
  <si>
    <t xml:space="preserve">3.melléklet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</si>
</sst>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53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67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6" fontId="5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66" fontId="3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57" fillId="0" borderId="0" xfId="0" applyFont="1" applyAlignment="1">
      <alignment horizontal="center" wrapText="1"/>
    </xf>
    <xf numFmtId="3" fontId="57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5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left" vertical="center"/>
    </xf>
    <xf numFmtId="3" fontId="53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3" fillId="34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46" fillId="34" borderId="0" xfId="5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8" fontId="16" fillId="0" borderId="10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/>
    </xf>
    <xf numFmtId="166" fontId="19" fillId="34" borderId="10" xfId="0" applyNumberFormat="1" applyFont="1" applyFill="1" applyBorder="1" applyAlignment="1">
      <alignment vertical="center"/>
    </xf>
    <xf numFmtId="3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0" fillId="34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0" fontId="18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55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5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zoomScalePageLayoutView="0" workbookViewId="0" topLeftCell="A6">
      <selection activeCell="A3" sqref="A3:IV3"/>
    </sheetView>
  </sheetViews>
  <sheetFormatPr defaultColWidth="9.140625" defaultRowHeight="15"/>
  <cols>
    <col min="1" max="1" width="75.00390625" style="1" customWidth="1"/>
    <col min="2" max="2" width="11.28125" style="2" bestFit="1" customWidth="1"/>
    <col min="3" max="3" width="14.421875" style="1" customWidth="1"/>
    <col min="4" max="4" width="11.28125" style="1" bestFit="1" customWidth="1"/>
    <col min="5" max="16384" width="9.140625" style="1" customWidth="1"/>
  </cols>
  <sheetData>
    <row r="3" spans="1:4" ht="15.75">
      <c r="A3" s="140" t="s">
        <v>0</v>
      </c>
      <c r="B3" s="141"/>
      <c r="C3" s="142"/>
      <c r="D3" s="142"/>
    </row>
    <row r="4" spans="1:4" ht="20.25" customHeight="1">
      <c r="A4" s="143" t="s">
        <v>1</v>
      </c>
      <c r="B4" s="141"/>
      <c r="C4" s="142"/>
      <c r="D4" s="142"/>
    </row>
    <row r="8" spans="1:4" ht="15">
      <c r="A8" s="1" t="s">
        <v>204</v>
      </c>
      <c r="D8" s="2" t="s">
        <v>2</v>
      </c>
    </row>
    <row r="9" spans="1:4" ht="28.5">
      <c r="A9" s="114" t="s">
        <v>3</v>
      </c>
      <c r="B9" s="115" t="s">
        <v>4</v>
      </c>
      <c r="C9" s="116" t="s">
        <v>185</v>
      </c>
      <c r="D9" s="115" t="s">
        <v>186</v>
      </c>
    </row>
    <row r="10" spans="1:4" ht="15">
      <c r="A10" s="3" t="s">
        <v>5</v>
      </c>
      <c r="B10" s="4">
        <v>6421200</v>
      </c>
      <c r="C10" s="4">
        <v>6616152</v>
      </c>
      <c r="D10" s="4">
        <v>3155522</v>
      </c>
    </row>
    <row r="11" spans="1:4" ht="15">
      <c r="A11" s="3" t="s">
        <v>6</v>
      </c>
      <c r="B11" s="4">
        <v>1072910</v>
      </c>
      <c r="C11" s="4">
        <v>1107028</v>
      </c>
      <c r="D11" s="4">
        <v>547396</v>
      </c>
    </row>
    <row r="12" spans="1:4" ht="15">
      <c r="A12" s="3" t="s">
        <v>7</v>
      </c>
      <c r="B12" s="4">
        <v>20105283</v>
      </c>
      <c r="C12" s="4">
        <v>20245283</v>
      </c>
      <c r="D12" s="4">
        <v>8292920</v>
      </c>
    </row>
    <row r="13" spans="1:4" ht="15">
      <c r="A13" s="3" t="s">
        <v>8</v>
      </c>
      <c r="B13" s="4">
        <v>500000</v>
      </c>
      <c r="C13" s="4">
        <v>500000</v>
      </c>
      <c r="D13" s="4">
        <v>340000</v>
      </c>
    </row>
    <row r="14" spans="1:4" ht="15">
      <c r="A14" s="3" t="s">
        <v>9</v>
      </c>
      <c r="B14" s="4">
        <v>19177837</v>
      </c>
      <c r="C14" s="4">
        <v>19259277</v>
      </c>
      <c r="D14" s="4">
        <v>359636</v>
      </c>
    </row>
    <row r="15" spans="1:4" ht="15">
      <c r="A15" s="3" t="s">
        <v>10</v>
      </c>
      <c r="B15" s="4">
        <v>21042500</v>
      </c>
      <c r="C15" s="4">
        <v>21042500</v>
      </c>
      <c r="D15" s="4">
        <v>16363038</v>
      </c>
    </row>
    <row r="16" spans="1:4" ht="15">
      <c r="A16" s="3" t="s">
        <v>11</v>
      </c>
      <c r="B16" s="4">
        <v>21696249</v>
      </c>
      <c r="C16" s="4">
        <v>21696249</v>
      </c>
      <c r="D16" s="4">
        <v>10152681</v>
      </c>
    </row>
    <row r="17" spans="1:4" ht="15">
      <c r="A17" s="3" t="s">
        <v>12</v>
      </c>
      <c r="B17" s="4">
        <v>450000</v>
      </c>
      <c r="C17" s="4">
        <v>450000</v>
      </c>
      <c r="D17" s="4">
        <v>0</v>
      </c>
    </row>
    <row r="18" spans="1:4" ht="15">
      <c r="A18" s="5" t="s">
        <v>13</v>
      </c>
      <c r="B18" s="6">
        <f>SUM(B10:B17)</f>
        <v>90465979</v>
      </c>
      <c r="C18" s="6">
        <f>SUM(C10:C17)</f>
        <v>90916489</v>
      </c>
      <c r="D18" s="6">
        <f>SUM(D10:D17)</f>
        <v>39211193</v>
      </c>
    </row>
    <row r="19" spans="1:4" ht="15">
      <c r="A19" s="5" t="s">
        <v>14</v>
      </c>
      <c r="B19" s="6">
        <v>924994</v>
      </c>
      <c r="C19" s="6">
        <v>924994</v>
      </c>
      <c r="D19" s="6">
        <v>924994</v>
      </c>
    </row>
    <row r="20" spans="1:4" ht="15">
      <c r="A20" s="7" t="s">
        <v>15</v>
      </c>
      <c r="B20" s="6">
        <f>SUM(B18:B19)</f>
        <v>91390973</v>
      </c>
      <c r="C20" s="6">
        <f>SUM(C18:C19)</f>
        <v>91841483</v>
      </c>
      <c r="D20" s="6">
        <f>SUM(D18:D19)</f>
        <v>40136187</v>
      </c>
    </row>
    <row r="21" spans="1:4" ht="15">
      <c r="A21" s="3" t="s">
        <v>16</v>
      </c>
      <c r="B21" s="4">
        <v>23124834</v>
      </c>
      <c r="C21" s="4">
        <v>23575344</v>
      </c>
      <c r="D21" s="4">
        <v>10859437</v>
      </c>
    </row>
    <row r="22" spans="1:4" ht="15">
      <c r="A22" s="3" t="s">
        <v>17</v>
      </c>
      <c r="B22" s="4">
        <v>4921634</v>
      </c>
      <c r="C22" s="4">
        <v>4921634</v>
      </c>
      <c r="D22" s="4">
        <v>2968472</v>
      </c>
    </row>
    <row r="23" spans="1:4" ht="15">
      <c r="A23" s="3" t="s">
        <v>18</v>
      </c>
      <c r="B23" s="4">
        <v>9101013</v>
      </c>
      <c r="C23" s="4">
        <v>9101013</v>
      </c>
      <c r="D23" s="4">
        <v>4598545</v>
      </c>
    </row>
    <row r="24" spans="1:4" ht="15">
      <c r="A24" s="5" t="s">
        <v>19</v>
      </c>
      <c r="B24" s="6">
        <f>SUM(B21:B23)</f>
        <v>37147481</v>
      </c>
      <c r="C24" s="6">
        <f>SUM(C21:C23)</f>
        <v>37597991</v>
      </c>
      <c r="D24" s="6">
        <f>SUM(D21:D23)</f>
        <v>18426454</v>
      </c>
    </row>
    <row r="25" spans="1:4" ht="15">
      <c r="A25" s="5" t="s">
        <v>20</v>
      </c>
      <c r="B25" s="6">
        <v>54243492</v>
      </c>
      <c r="C25" s="6">
        <v>54243492</v>
      </c>
      <c r="D25" s="6">
        <v>54243492</v>
      </c>
    </row>
    <row r="26" spans="1:4" ht="15">
      <c r="A26" s="7" t="s">
        <v>21</v>
      </c>
      <c r="B26" s="6">
        <f>SUM(B24:B25)</f>
        <v>91390973</v>
      </c>
      <c r="C26" s="6">
        <f>SUM(C24:C25)</f>
        <v>91841483</v>
      </c>
      <c r="D26" s="6">
        <f>SUM(D24:D25)</f>
        <v>72669946</v>
      </c>
    </row>
  </sheetData>
  <sheetProtection/>
  <mergeCells count="2">
    <mergeCell ref="A3:D3"/>
    <mergeCell ref="A4:D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6">
      <selection activeCell="T24" sqref="T24"/>
    </sheetView>
  </sheetViews>
  <sheetFormatPr defaultColWidth="58.421875" defaultRowHeight="15"/>
  <cols>
    <col min="1" max="1" width="58.421875" style="1" customWidth="1"/>
    <col min="2" max="2" width="9.00390625" style="1" customWidth="1"/>
    <col min="3" max="3" width="11.8515625" style="2" bestFit="1" customWidth="1"/>
    <col min="4" max="4" width="17.00390625" style="2" customWidth="1"/>
    <col min="5" max="5" width="14.7109375" style="2" customWidth="1"/>
    <col min="6" max="6" width="14.140625" style="2" customWidth="1"/>
    <col min="7" max="255" width="9.140625" style="1" customWidth="1"/>
    <col min="256" max="16384" width="58.421875" style="1" customWidth="1"/>
  </cols>
  <sheetData>
    <row r="1" spans="1:6" ht="15.75">
      <c r="A1" s="144" t="s">
        <v>147</v>
      </c>
      <c r="B1" s="144"/>
      <c r="C1" s="144"/>
      <c r="D1" s="144"/>
      <c r="E1" s="144"/>
      <c r="F1" s="144"/>
    </row>
    <row r="2" spans="1:6" ht="15.75">
      <c r="A2" s="144" t="s">
        <v>189</v>
      </c>
      <c r="B2" s="144"/>
      <c r="C2" s="144"/>
      <c r="D2" s="144"/>
      <c r="E2" s="144"/>
      <c r="F2" s="144"/>
    </row>
    <row r="3" spans="1:6" ht="15">
      <c r="A3" s="139" t="s">
        <v>201</v>
      </c>
      <c r="F3" s="10" t="s">
        <v>2</v>
      </c>
    </row>
    <row r="4" spans="1:6" ht="25.5">
      <c r="A4" s="11" t="s">
        <v>22</v>
      </c>
      <c r="B4" s="12" t="s">
        <v>23</v>
      </c>
      <c r="C4" s="13" t="s">
        <v>24</v>
      </c>
      <c r="D4" s="13" t="s">
        <v>185</v>
      </c>
      <c r="E4" s="13" t="s">
        <v>186</v>
      </c>
      <c r="F4" s="14" t="s">
        <v>190</v>
      </c>
    </row>
    <row r="5" spans="1:6" ht="15">
      <c r="A5" s="15" t="s">
        <v>26</v>
      </c>
      <c r="B5" s="16" t="s">
        <v>27</v>
      </c>
      <c r="C5" s="4">
        <v>3772056</v>
      </c>
      <c r="D5" s="4">
        <v>3967008</v>
      </c>
      <c r="E5" s="4">
        <v>1895950</v>
      </c>
      <c r="F5" s="119">
        <f>SUM(E5/D5*100)</f>
        <v>47.792946220426074</v>
      </c>
    </row>
    <row r="6" spans="1:6" ht="15">
      <c r="A6" s="17" t="s">
        <v>28</v>
      </c>
      <c r="B6" s="18" t="s">
        <v>29</v>
      </c>
      <c r="C6" s="4">
        <v>225000</v>
      </c>
      <c r="D6" s="4">
        <v>225000</v>
      </c>
      <c r="E6" s="4">
        <v>112500</v>
      </c>
      <c r="F6" s="119">
        <f aca="true" t="shared" si="0" ref="F6:F51">SUM(E6/D6*100)</f>
        <v>50</v>
      </c>
    </row>
    <row r="7" spans="1:6" ht="15">
      <c r="A7" s="19" t="s">
        <v>30</v>
      </c>
      <c r="B7" s="20" t="s">
        <v>31</v>
      </c>
      <c r="C7" s="6">
        <f>SUM(C5:C6)</f>
        <v>3997056</v>
      </c>
      <c r="D7" s="6">
        <f>SUM(D5:D6)</f>
        <v>4192008</v>
      </c>
      <c r="E7" s="6">
        <f>SUM(E5:E6)</f>
        <v>2008450</v>
      </c>
      <c r="F7" s="120">
        <f t="shared" si="0"/>
        <v>47.91140665762088</v>
      </c>
    </row>
    <row r="8" spans="1:6" ht="15">
      <c r="A8" s="21" t="s">
        <v>32</v>
      </c>
      <c r="B8" s="18" t="s">
        <v>33</v>
      </c>
      <c r="C8" s="4">
        <v>2064144</v>
      </c>
      <c r="D8" s="4">
        <v>2064144</v>
      </c>
      <c r="E8" s="4">
        <v>1032072</v>
      </c>
      <c r="F8" s="119">
        <f t="shared" si="0"/>
        <v>50</v>
      </c>
    </row>
    <row r="9" spans="1:6" ht="25.5">
      <c r="A9" s="21" t="s">
        <v>34</v>
      </c>
      <c r="B9" s="18" t="s">
        <v>35</v>
      </c>
      <c r="C9" s="4">
        <v>360000</v>
      </c>
      <c r="D9" s="4">
        <v>360000</v>
      </c>
      <c r="E9" s="4">
        <v>115000</v>
      </c>
      <c r="F9" s="119">
        <f t="shared" si="0"/>
        <v>31.944444444444443</v>
      </c>
    </row>
    <row r="10" spans="1:6" ht="15">
      <c r="A10" s="22" t="s">
        <v>36</v>
      </c>
      <c r="B10" s="20" t="s">
        <v>37</v>
      </c>
      <c r="C10" s="6">
        <f>SUM(C8:C9)</f>
        <v>2424144</v>
      </c>
      <c r="D10" s="6">
        <f>SUM(D8:D9)</f>
        <v>2424144</v>
      </c>
      <c r="E10" s="6">
        <f>SUM(E8:E9)</f>
        <v>1147072</v>
      </c>
      <c r="F10" s="120">
        <f t="shared" si="0"/>
        <v>47.31864113683015</v>
      </c>
    </row>
    <row r="11" spans="1:6" ht="15">
      <c r="A11" s="23" t="s">
        <v>38</v>
      </c>
      <c r="B11" s="24" t="s">
        <v>39</v>
      </c>
      <c r="C11" s="6">
        <f>SUM(C10,C7)</f>
        <v>6421200</v>
      </c>
      <c r="D11" s="6">
        <f>SUM(D10,D7)</f>
        <v>6616152</v>
      </c>
      <c r="E11" s="6">
        <f>SUM(E7+E10)</f>
        <v>3155522</v>
      </c>
      <c r="F11" s="120">
        <f t="shared" si="0"/>
        <v>47.694218633429216</v>
      </c>
    </row>
    <row r="12" spans="1:6" ht="28.5">
      <c r="A12" s="25" t="s">
        <v>40</v>
      </c>
      <c r="B12" s="24" t="s">
        <v>41</v>
      </c>
      <c r="C12" s="6">
        <v>1072910</v>
      </c>
      <c r="D12" s="6">
        <v>1107028</v>
      </c>
      <c r="E12" s="6">
        <v>547396</v>
      </c>
      <c r="F12" s="120">
        <f t="shared" si="0"/>
        <v>49.447349118540814</v>
      </c>
    </row>
    <row r="13" spans="1:6" s="27" customFormat="1" ht="15">
      <c r="A13" s="21" t="s">
        <v>42</v>
      </c>
      <c r="B13" s="18" t="s">
        <v>43</v>
      </c>
      <c r="C13" s="26">
        <v>180000</v>
      </c>
      <c r="D13" s="4">
        <v>180000</v>
      </c>
      <c r="E13" s="26">
        <v>171430</v>
      </c>
      <c r="F13" s="119">
        <f t="shared" si="0"/>
        <v>95.23888888888888</v>
      </c>
    </row>
    <row r="14" spans="1:6" ht="15">
      <c r="A14" s="21" t="s">
        <v>44</v>
      </c>
      <c r="B14" s="18" t="s">
        <v>45</v>
      </c>
      <c r="C14" s="4">
        <v>1380000</v>
      </c>
      <c r="D14" s="4">
        <v>1380000</v>
      </c>
      <c r="E14" s="4">
        <v>417714</v>
      </c>
      <c r="F14" s="119">
        <f t="shared" si="0"/>
        <v>30.26913043478261</v>
      </c>
    </row>
    <row r="15" spans="1:6" ht="15">
      <c r="A15" s="22" t="s">
        <v>46</v>
      </c>
      <c r="B15" s="20" t="s">
        <v>47</v>
      </c>
      <c r="C15" s="6">
        <f>SUM(C13:C14)</f>
        <v>1560000</v>
      </c>
      <c r="D15" s="6">
        <f>SUM(D13:D14)</f>
        <v>1560000</v>
      </c>
      <c r="E15" s="6">
        <f>SUM(E13:E14)</f>
        <v>589144</v>
      </c>
      <c r="F15" s="120">
        <f t="shared" si="0"/>
        <v>37.76564102564103</v>
      </c>
    </row>
    <row r="16" spans="1:6" ht="15">
      <c r="A16" s="21" t="s">
        <v>48</v>
      </c>
      <c r="B16" s="18" t="s">
        <v>49</v>
      </c>
      <c r="C16" s="4">
        <v>60000</v>
      </c>
      <c r="D16" s="4">
        <v>60000</v>
      </c>
      <c r="E16" s="4">
        <v>25944</v>
      </c>
      <c r="F16" s="119">
        <f t="shared" si="0"/>
        <v>43.24</v>
      </c>
    </row>
    <row r="17" spans="1:6" ht="15">
      <c r="A17" s="21" t="s">
        <v>50</v>
      </c>
      <c r="B17" s="18" t="s">
        <v>51</v>
      </c>
      <c r="C17" s="4">
        <v>200000</v>
      </c>
      <c r="D17" s="4">
        <v>200000</v>
      </c>
      <c r="E17" s="4">
        <v>121399</v>
      </c>
      <c r="F17" s="119">
        <f t="shared" si="0"/>
        <v>60.69949999999999</v>
      </c>
    </row>
    <row r="18" spans="1:6" ht="15">
      <c r="A18" s="22" t="s">
        <v>52</v>
      </c>
      <c r="B18" s="20" t="s">
        <v>53</v>
      </c>
      <c r="C18" s="6">
        <f>SUM(C16:C17)</f>
        <v>260000</v>
      </c>
      <c r="D18" s="6">
        <f>SUM(D16:D17)</f>
        <v>260000</v>
      </c>
      <c r="E18" s="6">
        <f>SUM(E16:E17)</f>
        <v>147343</v>
      </c>
      <c r="F18" s="120">
        <f t="shared" si="0"/>
        <v>56.67038461538462</v>
      </c>
    </row>
    <row r="19" spans="1:6" ht="15">
      <c r="A19" s="21" t="s">
        <v>54</v>
      </c>
      <c r="B19" s="18" t="s">
        <v>55</v>
      </c>
      <c r="C19" s="4">
        <v>3207682</v>
      </c>
      <c r="D19" s="4">
        <v>3207682</v>
      </c>
      <c r="E19" s="4">
        <v>1374437</v>
      </c>
      <c r="F19" s="119">
        <f t="shared" si="0"/>
        <v>42.8482935652599</v>
      </c>
    </row>
    <row r="20" spans="1:7" ht="15">
      <c r="A20" s="21" t="s">
        <v>56</v>
      </c>
      <c r="B20" s="18" t="s">
        <v>57</v>
      </c>
      <c r="C20" s="4">
        <v>2147000</v>
      </c>
      <c r="D20" s="4">
        <v>2147000</v>
      </c>
      <c r="E20" s="4">
        <v>862340</v>
      </c>
      <c r="F20" s="119">
        <f t="shared" si="0"/>
        <v>40.16488122962273</v>
      </c>
      <c r="G20" s="2"/>
    </row>
    <row r="21" spans="1:6" ht="15">
      <c r="A21" s="21" t="s">
        <v>58</v>
      </c>
      <c r="B21" s="18" t="s">
        <v>59</v>
      </c>
      <c r="C21" s="4">
        <v>3600000</v>
      </c>
      <c r="D21" s="4">
        <v>3600000</v>
      </c>
      <c r="E21" s="4">
        <v>1838637</v>
      </c>
      <c r="F21" s="119">
        <f t="shared" si="0"/>
        <v>51.07325</v>
      </c>
    </row>
    <row r="22" spans="1:6" ht="15">
      <c r="A22" s="21" t="s">
        <v>60</v>
      </c>
      <c r="B22" s="18" t="s">
        <v>61</v>
      </c>
      <c r="C22" s="4">
        <v>148000</v>
      </c>
      <c r="D22" s="4">
        <v>148000</v>
      </c>
      <c r="E22" s="4">
        <v>139477</v>
      </c>
      <c r="F22" s="119">
        <f t="shared" si="0"/>
        <v>94.24121621621622</v>
      </c>
    </row>
    <row r="23" spans="1:6" ht="15">
      <c r="A23" s="21" t="s">
        <v>62</v>
      </c>
      <c r="B23" s="18" t="s">
        <v>63</v>
      </c>
      <c r="C23" s="4">
        <v>5335200</v>
      </c>
      <c r="D23" s="4">
        <v>5335200</v>
      </c>
      <c r="E23" s="4">
        <v>1885345</v>
      </c>
      <c r="F23" s="119">
        <f t="shared" si="0"/>
        <v>35.33785050232419</v>
      </c>
    </row>
    <row r="24" spans="1:6" s="28" customFormat="1" ht="14.25">
      <c r="A24" s="22" t="s">
        <v>64</v>
      </c>
      <c r="B24" s="20" t="s">
        <v>65</v>
      </c>
      <c r="C24" s="6">
        <f>SUM(C19:C23)</f>
        <v>14437882</v>
      </c>
      <c r="D24" s="6">
        <f>SUM(D19:D23)</f>
        <v>14437882</v>
      </c>
      <c r="E24" s="6">
        <f>SUM(E19:E23)</f>
        <v>6100236</v>
      </c>
      <c r="F24" s="120">
        <f t="shared" si="0"/>
        <v>42.251598953364486</v>
      </c>
    </row>
    <row r="25" spans="1:6" ht="15">
      <c r="A25" s="21" t="s">
        <v>66</v>
      </c>
      <c r="B25" s="18" t="s">
        <v>67</v>
      </c>
      <c r="C25" s="4">
        <v>3847401</v>
      </c>
      <c r="D25" s="4">
        <v>3847401</v>
      </c>
      <c r="E25" s="4">
        <v>1319438</v>
      </c>
      <c r="F25" s="119">
        <f t="shared" si="0"/>
        <v>34.294267740742384</v>
      </c>
    </row>
    <row r="26" spans="1:6" ht="15">
      <c r="A26" s="21" t="s">
        <v>187</v>
      </c>
      <c r="B26" s="18" t="s">
        <v>188</v>
      </c>
      <c r="C26" s="4"/>
      <c r="D26" s="4">
        <v>140000</v>
      </c>
      <c r="E26" s="4">
        <v>136759</v>
      </c>
      <c r="F26" s="119">
        <f t="shared" si="0"/>
        <v>97.685</v>
      </c>
    </row>
    <row r="27" spans="1:6" s="30" customFormat="1" ht="14.25">
      <c r="A27" s="22" t="s">
        <v>68</v>
      </c>
      <c r="B27" s="20" t="s">
        <v>69</v>
      </c>
      <c r="C27" s="29">
        <f>SUM(C25)</f>
        <v>3847401</v>
      </c>
      <c r="D27" s="6">
        <f>SUM(D25:D26)</f>
        <v>3987401</v>
      </c>
      <c r="E27" s="29">
        <f>SUM(E25:E26)</f>
        <v>1456197</v>
      </c>
      <c r="F27" s="120">
        <f t="shared" si="0"/>
        <v>36.51995372424293</v>
      </c>
    </row>
    <row r="28" spans="1:7" ht="15">
      <c r="A28" s="25" t="s">
        <v>70</v>
      </c>
      <c r="B28" s="24" t="s">
        <v>71</v>
      </c>
      <c r="C28" s="6">
        <f>SUM(C15+C18+C24+C27)</f>
        <v>20105283</v>
      </c>
      <c r="D28" s="6">
        <f>SUM(D15+D18+D24+D27)</f>
        <v>20245283</v>
      </c>
      <c r="E28" s="6">
        <f>SUM(E15+E18+E24+E27)</f>
        <v>8292920</v>
      </c>
      <c r="F28" s="120">
        <f t="shared" si="0"/>
        <v>40.96223302978773</v>
      </c>
      <c r="G28" s="2"/>
    </row>
    <row r="29" spans="1:6" ht="15">
      <c r="A29" s="31" t="s">
        <v>72</v>
      </c>
      <c r="B29" s="18" t="s">
        <v>73</v>
      </c>
      <c r="C29" s="4">
        <v>500000</v>
      </c>
      <c r="D29" s="4">
        <v>500000</v>
      </c>
      <c r="E29" s="4">
        <v>340000</v>
      </c>
      <c r="F29" s="119">
        <f t="shared" si="0"/>
        <v>68</v>
      </c>
    </row>
    <row r="30" spans="1:6" ht="15">
      <c r="A30" s="32" t="s">
        <v>74</v>
      </c>
      <c r="B30" s="24" t="s">
        <v>75</v>
      </c>
      <c r="C30" s="6">
        <f>SUM(C29)</f>
        <v>500000</v>
      </c>
      <c r="D30" s="6">
        <f>SUM(D29)</f>
        <v>500000</v>
      </c>
      <c r="E30" s="6">
        <f>SUM(E29)</f>
        <v>340000</v>
      </c>
      <c r="F30" s="120">
        <f t="shared" si="0"/>
        <v>68</v>
      </c>
    </row>
    <row r="31" spans="1:6" s="27" customFormat="1" ht="15">
      <c r="A31" s="31" t="s">
        <v>76</v>
      </c>
      <c r="B31" s="18" t="s">
        <v>77</v>
      </c>
      <c r="C31" s="26">
        <v>360000</v>
      </c>
      <c r="D31" s="4">
        <v>360000</v>
      </c>
      <c r="E31" s="26">
        <v>71118</v>
      </c>
      <c r="F31" s="119">
        <f t="shared" si="0"/>
        <v>19.755</v>
      </c>
    </row>
    <row r="32" spans="1:6" ht="15">
      <c r="A32" s="33" t="s">
        <v>78</v>
      </c>
      <c r="B32" s="18" t="s">
        <v>79</v>
      </c>
      <c r="C32" s="26">
        <v>468805</v>
      </c>
      <c r="D32" s="4">
        <v>468805</v>
      </c>
      <c r="E32" s="4">
        <v>205718</v>
      </c>
      <c r="F32" s="119">
        <f t="shared" si="0"/>
        <v>43.881357920670645</v>
      </c>
    </row>
    <row r="33" spans="1:6" ht="15">
      <c r="A33" s="33" t="s">
        <v>80</v>
      </c>
      <c r="B33" s="18" t="s">
        <v>81</v>
      </c>
      <c r="C33" s="26">
        <v>1360000</v>
      </c>
      <c r="D33" s="4">
        <v>1360000</v>
      </c>
      <c r="E33" s="4">
        <v>82800</v>
      </c>
      <c r="F33" s="119">
        <f t="shared" si="0"/>
        <v>6.088235294117647</v>
      </c>
    </row>
    <row r="34" spans="1:6" ht="15">
      <c r="A34" s="34" t="s">
        <v>82</v>
      </c>
      <c r="B34" s="18" t="s">
        <v>83</v>
      </c>
      <c r="C34" s="26">
        <v>16989032</v>
      </c>
      <c r="D34" s="4">
        <v>17070472</v>
      </c>
      <c r="E34" s="4">
        <v>0</v>
      </c>
      <c r="F34" s="119">
        <f t="shared" si="0"/>
        <v>0</v>
      </c>
    </row>
    <row r="35" spans="1:6" ht="15">
      <c r="A35" s="32" t="s">
        <v>84</v>
      </c>
      <c r="B35" s="24" t="s">
        <v>85</v>
      </c>
      <c r="C35" s="6">
        <f>SUM(C31:C34)</f>
        <v>19177837</v>
      </c>
      <c r="D35" s="6">
        <f>SUM(D31:D34)</f>
        <v>19259277</v>
      </c>
      <c r="E35" s="6">
        <f>SUM(E31:E34)</f>
        <v>359636</v>
      </c>
      <c r="F35" s="120">
        <f t="shared" si="0"/>
        <v>1.867339049124222</v>
      </c>
    </row>
    <row r="36" spans="1:6" ht="15.75">
      <c r="A36" s="35" t="s">
        <v>86</v>
      </c>
      <c r="B36" s="24"/>
      <c r="C36" s="36">
        <f>SUM(C11+C12+C28+C30+C35)</f>
        <v>47277230</v>
      </c>
      <c r="D36" s="36">
        <f>SUM(D11+D12+D28+D30+D35)</f>
        <v>47727740</v>
      </c>
      <c r="E36" s="36">
        <f>SUM(E11+E12+E28+E30+E35)</f>
        <v>12695474</v>
      </c>
      <c r="F36" s="120">
        <f t="shared" si="0"/>
        <v>26.599780337388694</v>
      </c>
    </row>
    <row r="37" spans="1:6" ht="15">
      <c r="A37" s="37" t="s">
        <v>87</v>
      </c>
      <c r="B37" s="18" t="s">
        <v>88</v>
      </c>
      <c r="C37" s="4">
        <v>7543500</v>
      </c>
      <c r="D37" s="4">
        <v>7543500</v>
      </c>
      <c r="E37" s="4">
        <v>4503729</v>
      </c>
      <c r="F37" s="119">
        <f t="shared" si="0"/>
        <v>59.70344004772321</v>
      </c>
    </row>
    <row r="38" spans="1:6" ht="15">
      <c r="A38" s="37" t="s">
        <v>89</v>
      </c>
      <c r="B38" s="18" t="s">
        <v>90</v>
      </c>
      <c r="C38" s="4">
        <v>9025197</v>
      </c>
      <c r="D38" s="4">
        <v>9025197</v>
      </c>
      <c r="E38" s="4">
        <v>8380553</v>
      </c>
      <c r="F38" s="119">
        <f t="shared" si="0"/>
        <v>92.85728610688498</v>
      </c>
    </row>
    <row r="39" spans="1:6" ht="15">
      <c r="A39" s="38" t="s">
        <v>91</v>
      </c>
      <c r="B39" s="18" t="s">
        <v>92</v>
      </c>
      <c r="C39" s="4">
        <v>4473803</v>
      </c>
      <c r="D39" s="4">
        <v>4473803</v>
      </c>
      <c r="E39" s="4">
        <v>3478756</v>
      </c>
      <c r="F39" s="119">
        <f t="shared" si="0"/>
        <v>77.75836352204153</v>
      </c>
    </row>
    <row r="40" spans="1:6" ht="15">
      <c r="A40" s="39" t="s">
        <v>93</v>
      </c>
      <c r="B40" s="24" t="s">
        <v>94</v>
      </c>
      <c r="C40" s="6">
        <f>SUM(C37:C39)</f>
        <v>21042500</v>
      </c>
      <c r="D40" s="6">
        <f>SUM(D37:D39)</f>
        <v>21042500</v>
      </c>
      <c r="E40" s="6">
        <f>SUM(E37:E39)</f>
        <v>16363038</v>
      </c>
      <c r="F40" s="120">
        <f t="shared" si="0"/>
        <v>77.76185339194487</v>
      </c>
    </row>
    <row r="41" spans="1:6" ht="15">
      <c r="A41" s="31" t="s">
        <v>95</v>
      </c>
      <c r="B41" s="18" t="s">
        <v>96</v>
      </c>
      <c r="C41" s="4">
        <v>17088007</v>
      </c>
      <c r="D41" s="4">
        <v>17088007</v>
      </c>
      <c r="E41" s="4">
        <v>7994237</v>
      </c>
      <c r="F41" s="119">
        <f t="shared" si="0"/>
        <v>46.78273481512502</v>
      </c>
    </row>
    <row r="42" spans="1:6" ht="15">
      <c r="A42" s="31" t="s">
        <v>97</v>
      </c>
      <c r="B42" s="18" t="s">
        <v>98</v>
      </c>
      <c r="C42" s="4">
        <v>4608242</v>
      </c>
      <c r="D42" s="4">
        <v>4608242</v>
      </c>
      <c r="E42" s="4">
        <v>2158444</v>
      </c>
      <c r="F42" s="119">
        <f t="shared" si="0"/>
        <v>46.83877279014427</v>
      </c>
    </row>
    <row r="43" spans="1:6" ht="15">
      <c r="A43" s="32" t="s">
        <v>99</v>
      </c>
      <c r="B43" s="24" t="s">
        <v>100</v>
      </c>
      <c r="C43" s="6">
        <f>SUM(C41:C42)</f>
        <v>21696249</v>
      </c>
      <c r="D43" s="6">
        <f>SUM(D41:D42)</f>
        <v>21696249</v>
      </c>
      <c r="E43" s="6">
        <f>SUM(E41:E42)</f>
        <v>10152681</v>
      </c>
      <c r="F43" s="120">
        <f t="shared" si="0"/>
        <v>46.79463717437977</v>
      </c>
    </row>
    <row r="44" spans="1:6" s="27" customFormat="1" ht="15">
      <c r="A44" s="31" t="s">
        <v>101</v>
      </c>
      <c r="B44" s="18" t="s">
        <v>102</v>
      </c>
      <c r="C44" s="26">
        <v>450000</v>
      </c>
      <c r="D44" s="4">
        <v>450000</v>
      </c>
      <c r="E44" s="26">
        <v>0</v>
      </c>
      <c r="F44" s="119">
        <f t="shared" si="0"/>
        <v>0</v>
      </c>
    </row>
    <row r="45" spans="1:6" ht="15">
      <c r="A45" s="32" t="s">
        <v>103</v>
      </c>
      <c r="B45" s="24" t="s">
        <v>104</v>
      </c>
      <c r="C45" s="6">
        <f>SUM(C44)</f>
        <v>450000</v>
      </c>
      <c r="D45" s="6">
        <f>SUM(D44)</f>
        <v>450000</v>
      </c>
      <c r="E45" s="6">
        <v>0</v>
      </c>
      <c r="F45" s="119">
        <f t="shared" si="0"/>
        <v>0</v>
      </c>
    </row>
    <row r="46" spans="1:6" ht="15.75">
      <c r="A46" s="35" t="s">
        <v>105</v>
      </c>
      <c r="B46" s="40"/>
      <c r="C46" s="36">
        <f>SUM(C45,C43,C40)</f>
        <v>43188749</v>
      </c>
      <c r="D46" s="36">
        <f>SUM(D45,D43,D40)</f>
        <v>43188749</v>
      </c>
      <c r="E46" s="36">
        <f>SUM(E40+E43+E45)</f>
        <v>26515719</v>
      </c>
      <c r="F46" s="120">
        <f t="shared" si="0"/>
        <v>61.39496886098739</v>
      </c>
    </row>
    <row r="47" spans="1:6" ht="15.75">
      <c r="A47" s="41" t="s">
        <v>106</v>
      </c>
      <c r="B47" s="42" t="s">
        <v>107</v>
      </c>
      <c r="C47" s="6">
        <f>SUM(C36+C46)</f>
        <v>90465979</v>
      </c>
      <c r="D47" s="6">
        <f>SUM(D36+D46)</f>
        <v>90916489</v>
      </c>
      <c r="E47" s="6">
        <f>SUM(E36+E46)</f>
        <v>39211193</v>
      </c>
      <c r="F47" s="120">
        <f t="shared" si="0"/>
        <v>43.12880252117963</v>
      </c>
    </row>
    <row r="48" spans="1:6" ht="15">
      <c r="A48" s="43" t="s">
        <v>108</v>
      </c>
      <c r="B48" s="44" t="s">
        <v>109</v>
      </c>
      <c r="C48" s="45">
        <v>924994</v>
      </c>
      <c r="D48" s="4">
        <v>924994</v>
      </c>
      <c r="E48" s="117">
        <v>924994</v>
      </c>
      <c r="F48" s="119">
        <f t="shared" si="0"/>
        <v>100</v>
      </c>
    </row>
    <row r="49" spans="1:6" ht="15">
      <c r="A49" s="46" t="s">
        <v>110</v>
      </c>
      <c r="B49" s="47" t="s">
        <v>111</v>
      </c>
      <c r="C49" s="48">
        <f aca="true" t="shared" si="1" ref="C49:E50">SUM(C48)</f>
        <v>924994</v>
      </c>
      <c r="D49" s="6">
        <f t="shared" si="1"/>
        <v>924994</v>
      </c>
      <c r="E49" s="118">
        <f t="shared" si="1"/>
        <v>924994</v>
      </c>
      <c r="F49" s="120">
        <f t="shared" si="0"/>
        <v>100</v>
      </c>
    </row>
    <row r="50" spans="1:6" ht="15.75">
      <c r="A50" s="49" t="s">
        <v>112</v>
      </c>
      <c r="B50" s="50" t="s">
        <v>113</v>
      </c>
      <c r="C50" s="48">
        <f t="shared" si="1"/>
        <v>924994</v>
      </c>
      <c r="D50" s="6">
        <f t="shared" si="1"/>
        <v>924994</v>
      </c>
      <c r="E50" s="118">
        <f t="shared" si="1"/>
        <v>924994</v>
      </c>
      <c r="F50" s="120">
        <f t="shared" si="0"/>
        <v>100</v>
      </c>
    </row>
    <row r="51" spans="1:6" ht="15.75">
      <c r="A51" s="51" t="s">
        <v>15</v>
      </c>
      <c r="B51" s="52"/>
      <c r="C51" s="6">
        <f>SUM(C47+C50)</f>
        <v>91390973</v>
      </c>
      <c r="D51" s="6">
        <f>SUM(D47+D50)</f>
        <v>91841483</v>
      </c>
      <c r="E51" s="6">
        <f>SUM(E47+E50)</f>
        <v>40136187</v>
      </c>
      <c r="F51" s="120">
        <f t="shared" si="0"/>
        <v>43.701588529444805</v>
      </c>
    </row>
  </sheetData>
  <sheetProtection/>
  <mergeCells count="2">
    <mergeCell ref="A1:F1"/>
    <mergeCell ref="A2:F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9">
      <selection activeCell="M12" sqref="M12"/>
    </sheetView>
  </sheetViews>
  <sheetFormatPr defaultColWidth="9.140625" defaultRowHeight="15"/>
  <cols>
    <col min="1" max="1" width="48.28125" style="1" customWidth="1"/>
    <col min="2" max="2" width="9.140625" style="1" customWidth="1"/>
    <col min="3" max="3" width="14.00390625" style="2" customWidth="1"/>
    <col min="4" max="4" width="14.421875" style="1" customWidth="1"/>
    <col min="5" max="5" width="14.00390625" style="1" customWidth="1"/>
    <col min="6" max="6" width="13.140625" style="1" bestFit="1" customWidth="1"/>
    <col min="7" max="7" width="11.28125" style="1" hidden="1" customWidth="1"/>
    <col min="8" max="16384" width="9.140625" style="1" customWidth="1"/>
  </cols>
  <sheetData>
    <row r="1" spans="1:7" ht="15">
      <c r="A1" s="145"/>
      <c r="B1" s="145"/>
      <c r="C1" s="145"/>
      <c r="D1" s="145"/>
      <c r="E1" s="145"/>
      <c r="F1" s="145"/>
      <c r="G1" s="145"/>
    </row>
    <row r="2" spans="1:7" ht="15.75" customHeight="1">
      <c r="A2" s="144" t="s">
        <v>147</v>
      </c>
      <c r="B2" s="144"/>
      <c r="C2" s="144"/>
      <c r="D2" s="144"/>
      <c r="E2" s="144"/>
      <c r="F2" s="144"/>
      <c r="G2" s="144"/>
    </row>
    <row r="3" spans="1:7" ht="15.75">
      <c r="A3" s="144" t="s">
        <v>191</v>
      </c>
      <c r="B3" s="144"/>
      <c r="C3" s="144"/>
      <c r="D3" s="144"/>
      <c r="E3" s="144"/>
      <c r="F3" s="144"/>
      <c r="G3" s="144"/>
    </row>
    <row r="4" spans="1:7" ht="15.75">
      <c r="A4" s="8"/>
      <c r="B4" s="53"/>
      <c r="C4" s="54"/>
      <c r="D4" s="53"/>
      <c r="E4" s="53"/>
      <c r="F4" s="53"/>
      <c r="G4" s="53"/>
    </row>
    <row r="5" spans="1:7" ht="15.75">
      <c r="A5" s="8"/>
      <c r="B5" s="53"/>
      <c r="C5" s="54"/>
      <c r="D5" s="53"/>
      <c r="E5" s="53"/>
      <c r="F5" s="53"/>
      <c r="G5" s="53"/>
    </row>
    <row r="6" spans="1:7" ht="15.75">
      <c r="A6" s="138" t="s">
        <v>202</v>
      </c>
      <c r="B6" s="53"/>
      <c r="C6" s="54"/>
      <c r="D6" s="53"/>
      <c r="E6" s="53"/>
      <c r="F6" s="53" t="s">
        <v>2</v>
      </c>
      <c r="G6" s="53"/>
    </row>
    <row r="7" spans="1:7" ht="39">
      <c r="A7" s="11" t="s">
        <v>22</v>
      </c>
      <c r="B7" s="12" t="s">
        <v>114</v>
      </c>
      <c r="C7" s="14" t="s">
        <v>148</v>
      </c>
      <c r="D7" s="68" t="s">
        <v>185</v>
      </c>
      <c r="E7" s="68" t="s">
        <v>186</v>
      </c>
      <c r="F7" s="68" t="s">
        <v>190</v>
      </c>
      <c r="G7" s="55" t="s">
        <v>25</v>
      </c>
    </row>
    <row r="8" spans="1:7" ht="15">
      <c r="A8" s="21" t="s">
        <v>115</v>
      </c>
      <c r="B8" s="38" t="s">
        <v>116</v>
      </c>
      <c r="C8" s="56">
        <v>23124834</v>
      </c>
      <c r="D8" s="122">
        <v>23575344</v>
      </c>
      <c r="E8" s="56">
        <v>10859437</v>
      </c>
      <c r="F8" s="130">
        <f>SUM(E8/D8*100)</f>
        <v>46.062687356757124</v>
      </c>
      <c r="G8" s="57"/>
    </row>
    <row r="9" spans="1:7" ht="28.5">
      <c r="A9" s="25" t="s">
        <v>117</v>
      </c>
      <c r="B9" s="39" t="s">
        <v>118</v>
      </c>
      <c r="C9" s="58">
        <f>SUM(C8)</f>
        <v>23124834</v>
      </c>
      <c r="D9" s="123">
        <f>SUM(D8)</f>
        <v>23575344</v>
      </c>
      <c r="E9" s="58">
        <f>SUM(E8)</f>
        <v>10859437</v>
      </c>
      <c r="F9" s="130">
        <f aca="true" t="shared" si="0" ref="F9:F28">SUM(E9/D9*100)</f>
        <v>46.062687356757124</v>
      </c>
      <c r="G9" s="59"/>
    </row>
    <row r="10" spans="1:7" ht="15">
      <c r="A10" s="21" t="s">
        <v>119</v>
      </c>
      <c r="B10" s="38" t="s">
        <v>120</v>
      </c>
      <c r="C10" s="56">
        <v>1250000</v>
      </c>
      <c r="D10" s="122">
        <v>1250000</v>
      </c>
      <c r="E10" s="56">
        <v>658072</v>
      </c>
      <c r="F10" s="130">
        <f t="shared" si="0"/>
        <v>52.645759999999996</v>
      </c>
      <c r="G10" s="59"/>
    </row>
    <row r="11" spans="1:7" ht="15">
      <c r="A11" s="21" t="s">
        <v>121</v>
      </c>
      <c r="B11" s="38" t="s">
        <v>122</v>
      </c>
      <c r="C11" s="56">
        <v>2500000</v>
      </c>
      <c r="D11" s="122">
        <v>2500000</v>
      </c>
      <c r="E11" s="56">
        <v>2251427</v>
      </c>
      <c r="F11" s="130">
        <f t="shared" si="0"/>
        <v>90.05708</v>
      </c>
      <c r="G11" s="59"/>
    </row>
    <row r="12" spans="1:7" ht="15">
      <c r="A12" s="21" t="s">
        <v>123</v>
      </c>
      <c r="B12" s="38" t="s">
        <v>124</v>
      </c>
      <c r="C12" s="56">
        <v>1171634</v>
      </c>
      <c r="D12" s="122">
        <v>1171634</v>
      </c>
      <c r="E12" s="56">
        <v>31141</v>
      </c>
      <c r="F12" s="130">
        <f t="shared" si="0"/>
        <v>2.6579119417838677</v>
      </c>
      <c r="G12" s="59"/>
    </row>
    <row r="13" spans="1:7" ht="15">
      <c r="A13" s="21" t="s">
        <v>194</v>
      </c>
      <c r="B13" s="38"/>
      <c r="C13" s="56"/>
      <c r="D13" s="122"/>
      <c r="E13" s="56">
        <v>27832</v>
      </c>
      <c r="F13" s="130">
        <v>0</v>
      </c>
      <c r="G13" s="59"/>
    </row>
    <row r="14" spans="1:7" ht="15">
      <c r="A14" s="25" t="s">
        <v>125</v>
      </c>
      <c r="B14" s="39" t="s">
        <v>126</v>
      </c>
      <c r="C14" s="58">
        <f>SUM(C10:C12)</f>
        <v>4921634</v>
      </c>
      <c r="D14" s="123">
        <f>SUM(D10:D12)</f>
        <v>4921634</v>
      </c>
      <c r="E14" s="58">
        <f>SUM(E10:E13)</f>
        <v>2968472</v>
      </c>
      <c r="F14" s="130">
        <f t="shared" si="0"/>
        <v>60.31476538076582</v>
      </c>
      <c r="G14" s="60"/>
    </row>
    <row r="15" spans="1:7" ht="15">
      <c r="A15" s="31" t="s">
        <v>127</v>
      </c>
      <c r="B15" s="38" t="s">
        <v>128</v>
      </c>
      <c r="C15" s="56">
        <v>5508987</v>
      </c>
      <c r="D15" s="122">
        <v>5508987</v>
      </c>
      <c r="E15" s="56">
        <v>2746071</v>
      </c>
      <c r="F15" s="130">
        <f t="shared" si="0"/>
        <v>49.84711345298146</v>
      </c>
      <c r="G15" s="59"/>
    </row>
    <row r="16" spans="1:7" ht="15">
      <c r="A16" s="31" t="s">
        <v>129</v>
      </c>
      <c r="B16" s="38" t="s">
        <v>130</v>
      </c>
      <c r="C16" s="56">
        <v>300000</v>
      </c>
      <c r="D16" s="122">
        <v>300000</v>
      </c>
      <c r="E16" s="56">
        <v>0</v>
      </c>
      <c r="F16" s="130">
        <f t="shared" si="0"/>
        <v>0</v>
      </c>
      <c r="G16" s="59"/>
    </row>
    <row r="17" spans="1:7" ht="15">
      <c r="A17" s="31" t="s">
        <v>131</v>
      </c>
      <c r="B17" s="38" t="s">
        <v>132</v>
      </c>
      <c r="C17" s="56">
        <v>1357228</v>
      </c>
      <c r="D17" s="122">
        <v>1357228</v>
      </c>
      <c r="E17" s="56">
        <v>606259</v>
      </c>
      <c r="F17" s="130">
        <f t="shared" si="0"/>
        <v>44.66891340290651</v>
      </c>
      <c r="G17" s="59"/>
    </row>
    <row r="18" spans="1:7" ht="15">
      <c r="A18" s="31" t="s">
        <v>133</v>
      </c>
      <c r="B18" s="38" t="s">
        <v>134</v>
      </c>
      <c r="C18" s="56">
        <v>1934798</v>
      </c>
      <c r="D18" s="122">
        <v>1934798</v>
      </c>
      <c r="E18" s="56">
        <v>905128</v>
      </c>
      <c r="F18" s="130">
        <f t="shared" si="0"/>
        <v>46.78152447955807</v>
      </c>
      <c r="G18" s="59"/>
    </row>
    <row r="19" spans="1:7" ht="15">
      <c r="A19" s="31" t="s">
        <v>192</v>
      </c>
      <c r="B19" s="38" t="s">
        <v>193</v>
      </c>
      <c r="C19" s="56"/>
      <c r="D19" s="122"/>
      <c r="E19" s="56">
        <v>339000</v>
      </c>
      <c r="F19" s="130">
        <v>0</v>
      </c>
      <c r="G19" s="59"/>
    </row>
    <row r="20" spans="1:7" ht="15">
      <c r="A20" s="31" t="s">
        <v>195</v>
      </c>
      <c r="B20" s="38" t="s">
        <v>196</v>
      </c>
      <c r="C20" s="56"/>
      <c r="D20" s="122"/>
      <c r="E20" s="56">
        <v>2087</v>
      </c>
      <c r="F20" s="130">
        <v>0</v>
      </c>
      <c r="G20" s="59"/>
    </row>
    <row r="21" spans="1:7" ht="15">
      <c r="A21" s="32" t="s">
        <v>135</v>
      </c>
      <c r="B21" s="39" t="s">
        <v>136</v>
      </c>
      <c r="C21" s="58">
        <f>SUM(C15:C18)</f>
        <v>9101013</v>
      </c>
      <c r="D21" s="123">
        <f>SUM(D15:D19)</f>
        <v>9101013</v>
      </c>
      <c r="E21" s="58">
        <f>SUM(E15:E20)</f>
        <v>4598545</v>
      </c>
      <c r="F21" s="130">
        <f t="shared" si="0"/>
        <v>50.52783684629393</v>
      </c>
      <c r="G21" s="60"/>
    </row>
    <row r="22" spans="1:7" ht="15.75">
      <c r="A22" s="61" t="s">
        <v>137</v>
      </c>
      <c r="B22" s="41" t="s">
        <v>138</v>
      </c>
      <c r="C22" s="62">
        <f>SUM(C21,C14,C9)</f>
        <v>37147481</v>
      </c>
      <c r="D22" s="124">
        <f>SUM(D21,D14,D9)</f>
        <v>37597991</v>
      </c>
      <c r="E22" s="62">
        <f>SUM(E9+E14+E21)</f>
        <v>18426454</v>
      </c>
      <c r="F22" s="130">
        <f t="shared" si="0"/>
        <v>49.00914519608242</v>
      </c>
      <c r="G22" s="60"/>
    </row>
    <row r="23" spans="1:7" ht="15.75">
      <c r="A23" s="51" t="s">
        <v>139</v>
      </c>
      <c r="B23" s="41"/>
      <c r="C23" s="63">
        <v>-10129749</v>
      </c>
      <c r="D23" s="125"/>
      <c r="E23" s="63"/>
      <c r="F23" s="130">
        <v>0</v>
      </c>
      <c r="G23" s="60"/>
    </row>
    <row r="24" spans="1:7" ht="15.75">
      <c r="A24" s="51" t="s">
        <v>140</v>
      </c>
      <c r="B24" s="41"/>
      <c r="C24" s="121">
        <v>-43188749</v>
      </c>
      <c r="D24" s="126"/>
      <c r="E24" s="6"/>
      <c r="F24" s="130">
        <v>0</v>
      </c>
      <c r="G24" s="60"/>
    </row>
    <row r="25" spans="1:7" ht="25.5">
      <c r="A25" s="21" t="s">
        <v>141</v>
      </c>
      <c r="B25" s="21" t="s">
        <v>142</v>
      </c>
      <c r="C25" s="64">
        <v>54243492</v>
      </c>
      <c r="D25" s="127">
        <v>54243492</v>
      </c>
      <c r="E25" s="64">
        <v>54243492</v>
      </c>
      <c r="F25" s="130">
        <f t="shared" si="0"/>
        <v>100</v>
      </c>
      <c r="G25" s="59"/>
    </row>
    <row r="26" spans="1:7" ht="15">
      <c r="A26" s="22" t="s">
        <v>143</v>
      </c>
      <c r="B26" s="22" t="s">
        <v>144</v>
      </c>
      <c r="C26" s="65">
        <f>SUM(C25)</f>
        <v>54243492</v>
      </c>
      <c r="D26" s="128">
        <f>SUM(D25)</f>
        <v>54243492</v>
      </c>
      <c r="E26" s="65">
        <v>54243492</v>
      </c>
      <c r="F26" s="130">
        <f t="shared" si="0"/>
        <v>100</v>
      </c>
      <c r="G26" s="60"/>
    </row>
    <row r="27" spans="1:7" ht="15.75">
      <c r="A27" s="49" t="s">
        <v>145</v>
      </c>
      <c r="B27" s="50" t="s">
        <v>146</v>
      </c>
      <c r="C27" s="66">
        <f>SUM(C26)</f>
        <v>54243492</v>
      </c>
      <c r="D27" s="129">
        <f>SUM(D26)</f>
        <v>54243492</v>
      </c>
      <c r="E27" s="66">
        <f>SUM(E26)</f>
        <v>54243492</v>
      </c>
      <c r="F27" s="130">
        <f t="shared" si="0"/>
        <v>100</v>
      </c>
      <c r="G27" s="60"/>
    </row>
    <row r="28" spans="1:7" ht="15.75">
      <c r="A28" s="51" t="s">
        <v>21</v>
      </c>
      <c r="B28" s="52"/>
      <c r="C28" s="67">
        <f>SUM(C22+C27)</f>
        <v>91390973</v>
      </c>
      <c r="D28" s="67">
        <f>SUM(D22+D27)</f>
        <v>91841483</v>
      </c>
      <c r="E28" s="67">
        <f>SUM(E22+E27)</f>
        <v>72669946</v>
      </c>
      <c r="F28" s="130">
        <f t="shared" si="0"/>
        <v>79.12540567316405</v>
      </c>
      <c r="G28" s="60"/>
    </row>
  </sheetData>
  <sheetProtection/>
  <mergeCells count="3">
    <mergeCell ref="A1:G1"/>
    <mergeCell ref="A2:G2"/>
    <mergeCell ref="A3:G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5" sqref="A5"/>
    </sheetView>
  </sheetViews>
  <sheetFormatPr defaultColWidth="21.00390625" defaultRowHeight="15"/>
  <cols>
    <col min="1" max="2" width="21.00390625" style="1" customWidth="1"/>
    <col min="3" max="3" width="21.00390625" style="2" customWidth="1"/>
    <col min="4" max="16384" width="21.00390625" style="1" customWidth="1"/>
  </cols>
  <sheetData>
    <row r="1" spans="1:3" ht="15">
      <c r="A1" s="146"/>
      <c r="B1" s="146"/>
      <c r="C1" s="146"/>
    </row>
    <row r="2" spans="1:4" ht="15.75">
      <c r="A2" s="140" t="s">
        <v>147</v>
      </c>
      <c r="B2" s="141"/>
      <c r="C2" s="141"/>
      <c r="D2" s="142"/>
    </row>
    <row r="3" spans="1:4" ht="19.5">
      <c r="A3" s="147" t="s">
        <v>150</v>
      </c>
      <c r="B3" s="146"/>
      <c r="C3" s="146"/>
      <c r="D3" s="142"/>
    </row>
    <row r="4" ht="19.5">
      <c r="A4" s="9"/>
    </row>
    <row r="5" ht="15">
      <c r="A5" s="1" t="s">
        <v>205</v>
      </c>
    </row>
    <row r="6" spans="1:4" ht="28.5">
      <c r="A6" s="11" t="s">
        <v>22</v>
      </c>
      <c r="B6" s="12" t="s">
        <v>23</v>
      </c>
      <c r="C6" s="13" t="s">
        <v>151</v>
      </c>
      <c r="D6" s="131" t="s">
        <v>185</v>
      </c>
    </row>
    <row r="7" spans="1:4" ht="15">
      <c r="A7" s="69" t="s">
        <v>152</v>
      </c>
      <c r="B7" s="72" t="s">
        <v>83</v>
      </c>
      <c r="C7" s="60">
        <v>16989032</v>
      </c>
      <c r="D7" s="132">
        <v>17070472</v>
      </c>
    </row>
    <row r="8" spans="1:4" ht="15">
      <c r="A8" s="69" t="s">
        <v>153</v>
      </c>
      <c r="B8" s="72" t="s">
        <v>83</v>
      </c>
      <c r="C8" s="60">
        <v>0</v>
      </c>
      <c r="D8" s="70">
        <v>0</v>
      </c>
    </row>
    <row r="18" ht="15">
      <c r="Q18" s="73"/>
    </row>
  </sheetData>
  <sheetProtection/>
  <mergeCells count="3">
    <mergeCell ref="A1:C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D1">
      <selection activeCell="D19" sqref="D19"/>
    </sheetView>
  </sheetViews>
  <sheetFormatPr defaultColWidth="9.140625" defaultRowHeight="15"/>
  <cols>
    <col min="1" max="1" width="64.140625" style="1" customWidth="1"/>
    <col min="2" max="2" width="8.574218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140625" style="1" customWidth="1"/>
    <col min="7" max="7" width="13.28125" style="1" customWidth="1"/>
    <col min="8" max="8" width="13.8515625" style="1" customWidth="1"/>
    <col min="9" max="9" width="12.7109375" style="1" customWidth="1"/>
    <col min="10" max="13" width="10.7109375" style="1" bestFit="1" customWidth="1"/>
    <col min="14" max="14" width="12.00390625" style="1" customWidth="1"/>
    <col min="15" max="15" width="14.140625" style="1" customWidth="1"/>
    <col min="16" max="16" width="11.8515625" style="2" bestFit="1" customWidth="1"/>
    <col min="17" max="17" width="10.421875" style="1" customWidth="1"/>
    <col min="18" max="18" width="10.140625" style="1" bestFit="1" customWidth="1"/>
    <col min="19" max="16384" width="9.140625" style="1" customWidth="1"/>
  </cols>
  <sheetData>
    <row r="1" spans="1:15" ht="15">
      <c r="A1" s="148" t="s">
        <v>200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50" t="s">
        <v>154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">
      <c r="A3" s="13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 t="s">
        <v>203</v>
      </c>
    </row>
    <row r="4" spans="1:17" ht="28.5">
      <c r="A4" s="74" t="s">
        <v>22</v>
      </c>
      <c r="B4" s="75" t="s">
        <v>23</v>
      </c>
      <c r="C4" s="76" t="s">
        <v>155</v>
      </c>
      <c r="D4" s="76" t="s">
        <v>156</v>
      </c>
      <c r="E4" s="76" t="s">
        <v>157</v>
      </c>
      <c r="F4" s="76" t="s">
        <v>158</v>
      </c>
      <c r="G4" s="76" t="s">
        <v>159</v>
      </c>
      <c r="H4" s="76" t="s">
        <v>160</v>
      </c>
      <c r="I4" s="76" t="s">
        <v>161</v>
      </c>
      <c r="J4" s="76" t="s">
        <v>162</v>
      </c>
      <c r="K4" s="76" t="s">
        <v>163</v>
      </c>
      <c r="L4" s="76" t="s">
        <v>164</v>
      </c>
      <c r="M4" s="76" t="s">
        <v>165</v>
      </c>
      <c r="N4" s="76" t="s">
        <v>166</v>
      </c>
      <c r="O4" s="77" t="s">
        <v>167</v>
      </c>
      <c r="P4" s="78"/>
      <c r="Q4" s="79"/>
    </row>
    <row r="5" spans="1:18" ht="15">
      <c r="A5" s="80" t="s">
        <v>26</v>
      </c>
      <c r="B5" s="81" t="s">
        <v>27</v>
      </c>
      <c r="C5" s="59">
        <v>330584</v>
      </c>
      <c r="D5" s="59">
        <v>330584</v>
      </c>
      <c r="E5" s="59">
        <v>330584</v>
      </c>
      <c r="F5" s="59">
        <v>330584</v>
      </c>
      <c r="G5" s="59">
        <v>330584</v>
      </c>
      <c r="H5" s="59">
        <v>330584</v>
      </c>
      <c r="I5" s="59">
        <v>330584</v>
      </c>
      <c r="J5" s="59">
        <v>330584</v>
      </c>
      <c r="K5" s="59">
        <v>330584</v>
      </c>
      <c r="L5" s="59">
        <v>330584</v>
      </c>
      <c r="M5" s="59">
        <v>330584</v>
      </c>
      <c r="N5" s="59">
        <v>330584</v>
      </c>
      <c r="O5" s="4">
        <f>SUM(C5:N5)</f>
        <v>3967008</v>
      </c>
      <c r="P5" s="78"/>
      <c r="Q5" s="78"/>
      <c r="R5" s="2"/>
    </row>
    <row r="6" spans="1:18" ht="15">
      <c r="A6" s="82" t="s">
        <v>28</v>
      </c>
      <c r="B6" s="83" t="s">
        <v>29</v>
      </c>
      <c r="C6" s="3"/>
      <c r="D6" s="3"/>
      <c r="E6" s="3">
        <v>56250</v>
      </c>
      <c r="F6" s="3"/>
      <c r="G6" s="3"/>
      <c r="H6" s="3">
        <v>56250</v>
      </c>
      <c r="I6" s="3"/>
      <c r="J6" s="3"/>
      <c r="K6" s="3">
        <v>56250</v>
      </c>
      <c r="L6" s="3"/>
      <c r="M6" s="3">
        <v>56250</v>
      </c>
      <c r="N6" s="3"/>
      <c r="O6" s="4">
        <v>225000</v>
      </c>
      <c r="P6" s="78"/>
      <c r="Q6" s="78"/>
      <c r="R6" s="2"/>
    </row>
    <row r="7" spans="1:256" s="88" customFormat="1" ht="15">
      <c r="A7" s="84" t="s">
        <v>30</v>
      </c>
      <c r="B7" s="85" t="s">
        <v>31</v>
      </c>
      <c r="C7" s="36">
        <f>SUM(C5:C6)</f>
        <v>330584</v>
      </c>
      <c r="D7" s="36">
        <f aca="true" t="shared" si="0" ref="D7:O7">SUM(D5:D6)</f>
        <v>330584</v>
      </c>
      <c r="E7" s="36">
        <f t="shared" si="0"/>
        <v>386834</v>
      </c>
      <c r="F7" s="36">
        <f t="shared" si="0"/>
        <v>330584</v>
      </c>
      <c r="G7" s="36">
        <f t="shared" si="0"/>
        <v>330584</v>
      </c>
      <c r="H7" s="36">
        <f t="shared" si="0"/>
        <v>386834</v>
      </c>
      <c r="I7" s="36">
        <f t="shared" si="0"/>
        <v>330584</v>
      </c>
      <c r="J7" s="36">
        <f t="shared" si="0"/>
        <v>330584</v>
      </c>
      <c r="K7" s="36">
        <f t="shared" si="0"/>
        <v>386834</v>
      </c>
      <c r="L7" s="36">
        <f t="shared" si="0"/>
        <v>330584</v>
      </c>
      <c r="M7" s="36">
        <f t="shared" si="0"/>
        <v>386834</v>
      </c>
      <c r="N7" s="36">
        <f t="shared" si="0"/>
        <v>330584</v>
      </c>
      <c r="O7" s="36">
        <f t="shared" si="0"/>
        <v>4192008</v>
      </c>
      <c r="P7" s="78"/>
      <c r="Q7" s="78"/>
      <c r="R7" s="2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18" ht="15">
      <c r="A8" s="89" t="s">
        <v>32</v>
      </c>
      <c r="B8" s="83" t="s">
        <v>33</v>
      </c>
      <c r="C8" s="4">
        <v>172012</v>
      </c>
      <c r="D8" s="4">
        <v>172012</v>
      </c>
      <c r="E8" s="4">
        <v>172012</v>
      </c>
      <c r="F8" s="4">
        <v>172012</v>
      </c>
      <c r="G8" s="4">
        <v>172012</v>
      </c>
      <c r="H8" s="4">
        <v>172012</v>
      </c>
      <c r="I8" s="4">
        <v>172012</v>
      </c>
      <c r="J8" s="4">
        <v>172012</v>
      </c>
      <c r="K8" s="4">
        <v>172012</v>
      </c>
      <c r="L8" s="4">
        <v>172012</v>
      </c>
      <c r="M8" s="4">
        <v>172012</v>
      </c>
      <c r="N8" s="4">
        <v>172012</v>
      </c>
      <c r="O8" s="4">
        <v>2064144</v>
      </c>
      <c r="P8" s="78"/>
      <c r="Q8" s="78"/>
      <c r="R8" s="2"/>
    </row>
    <row r="9" spans="1:18" ht="30">
      <c r="A9" s="89" t="s">
        <v>34</v>
      </c>
      <c r="B9" s="83" t="s">
        <v>35</v>
      </c>
      <c r="C9" s="4">
        <v>30000</v>
      </c>
      <c r="D9" s="4">
        <v>30000</v>
      </c>
      <c r="E9" s="4">
        <v>30000</v>
      </c>
      <c r="F9" s="4">
        <v>30000</v>
      </c>
      <c r="G9" s="4">
        <v>30000</v>
      </c>
      <c r="H9" s="4">
        <v>30000</v>
      </c>
      <c r="I9" s="4">
        <v>30000</v>
      </c>
      <c r="J9" s="4">
        <v>30000</v>
      </c>
      <c r="K9" s="4">
        <v>30000</v>
      </c>
      <c r="L9" s="4">
        <v>30000</v>
      </c>
      <c r="M9" s="4">
        <v>30000</v>
      </c>
      <c r="N9" s="4">
        <v>30000</v>
      </c>
      <c r="O9" s="4">
        <v>360000</v>
      </c>
      <c r="P9" s="78"/>
      <c r="Q9" s="78"/>
      <c r="R9" s="2"/>
    </row>
    <row r="10" spans="1:256" s="88" customFormat="1" ht="15">
      <c r="A10" s="90" t="s">
        <v>36</v>
      </c>
      <c r="B10" s="85" t="s">
        <v>37</v>
      </c>
      <c r="C10" s="36">
        <f>SUM(C8:C9)</f>
        <v>202012</v>
      </c>
      <c r="D10" s="36">
        <f aca="true" t="shared" si="1" ref="D10:O10">SUM(D8:D9)</f>
        <v>202012</v>
      </c>
      <c r="E10" s="36">
        <f t="shared" si="1"/>
        <v>202012</v>
      </c>
      <c r="F10" s="36">
        <f t="shared" si="1"/>
        <v>202012</v>
      </c>
      <c r="G10" s="36">
        <f t="shared" si="1"/>
        <v>202012</v>
      </c>
      <c r="H10" s="36">
        <f t="shared" si="1"/>
        <v>202012</v>
      </c>
      <c r="I10" s="36">
        <f t="shared" si="1"/>
        <v>202012</v>
      </c>
      <c r="J10" s="36">
        <f t="shared" si="1"/>
        <v>202012</v>
      </c>
      <c r="K10" s="36">
        <f t="shared" si="1"/>
        <v>202012</v>
      </c>
      <c r="L10" s="36">
        <f t="shared" si="1"/>
        <v>202012</v>
      </c>
      <c r="M10" s="36">
        <f t="shared" si="1"/>
        <v>202012</v>
      </c>
      <c r="N10" s="36">
        <f t="shared" si="1"/>
        <v>202012</v>
      </c>
      <c r="O10" s="36">
        <f t="shared" si="1"/>
        <v>2424144</v>
      </c>
      <c r="P10" s="78"/>
      <c r="Q10" s="78"/>
      <c r="R10" s="2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ht="15">
      <c r="A11" s="23" t="s">
        <v>38</v>
      </c>
      <c r="B11" s="24" t="s">
        <v>39</v>
      </c>
      <c r="C11" s="6">
        <f>SUM(C10,C7)</f>
        <v>532596</v>
      </c>
      <c r="D11" s="6">
        <f aca="true" t="shared" si="2" ref="D11:N11">SUM(D10,D7)</f>
        <v>532596</v>
      </c>
      <c r="E11" s="6">
        <f t="shared" si="2"/>
        <v>588846</v>
      </c>
      <c r="F11" s="6">
        <f t="shared" si="2"/>
        <v>532596</v>
      </c>
      <c r="G11" s="6">
        <f t="shared" si="2"/>
        <v>532596</v>
      </c>
      <c r="H11" s="6">
        <f t="shared" si="2"/>
        <v>588846</v>
      </c>
      <c r="I11" s="6">
        <f t="shared" si="2"/>
        <v>532596</v>
      </c>
      <c r="J11" s="6">
        <f t="shared" si="2"/>
        <v>532596</v>
      </c>
      <c r="K11" s="6">
        <f t="shared" si="2"/>
        <v>588846</v>
      </c>
      <c r="L11" s="6">
        <f t="shared" si="2"/>
        <v>532596</v>
      </c>
      <c r="M11" s="6">
        <f t="shared" si="2"/>
        <v>588846</v>
      </c>
      <c r="N11" s="6">
        <f t="shared" si="2"/>
        <v>532596</v>
      </c>
      <c r="O11" s="6">
        <f>SUM(O7+O10)</f>
        <v>6616152</v>
      </c>
      <c r="P11" s="78"/>
      <c r="Q11" s="78"/>
      <c r="R11" s="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5" t="s">
        <v>40</v>
      </c>
      <c r="B12" s="24" t="s">
        <v>41</v>
      </c>
      <c r="C12" s="6">
        <v>92252</v>
      </c>
      <c r="D12" s="6">
        <v>92252</v>
      </c>
      <c r="E12" s="6">
        <v>92252</v>
      </c>
      <c r="F12" s="6">
        <v>92252</v>
      </c>
      <c r="G12" s="6">
        <v>92254</v>
      </c>
      <c r="H12" s="6">
        <v>92252</v>
      </c>
      <c r="I12" s="6">
        <v>92252</v>
      </c>
      <c r="J12" s="6">
        <v>92252</v>
      </c>
      <c r="K12" s="6">
        <v>92252</v>
      </c>
      <c r="L12" s="6">
        <v>92252</v>
      </c>
      <c r="M12" s="6">
        <v>92254</v>
      </c>
      <c r="N12" s="6">
        <v>92252</v>
      </c>
      <c r="O12" s="6">
        <v>1107028</v>
      </c>
      <c r="P12" s="78"/>
      <c r="Q12" s="78"/>
      <c r="R12" s="2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18" ht="15">
      <c r="A13" s="89" t="s">
        <v>168</v>
      </c>
      <c r="B13" s="83" t="s">
        <v>43</v>
      </c>
      <c r="C13" s="4"/>
      <c r="D13" s="4"/>
      <c r="E13" s="4">
        <v>45000</v>
      </c>
      <c r="F13" s="4"/>
      <c r="G13" s="4">
        <v>45000</v>
      </c>
      <c r="H13" s="4"/>
      <c r="I13" s="4">
        <v>45000</v>
      </c>
      <c r="J13" s="4"/>
      <c r="K13" s="4">
        <v>45000</v>
      </c>
      <c r="L13" s="4"/>
      <c r="M13" s="4"/>
      <c r="N13" s="4"/>
      <c r="O13" s="4">
        <v>180000</v>
      </c>
      <c r="P13" s="78"/>
      <c r="Q13" s="79"/>
      <c r="R13" s="2"/>
    </row>
    <row r="14" spans="1:18" ht="15">
      <c r="A14" s="89" t="s">
        <v>169</v>
      </c>
      <c r="B14" s="83" t="s">
        <v>45</v>
      </c>
      <c r="C14" s="4">
        <v>115000</v>
      </c>
      <c r="D14" s="4">
        <v>115000</v>
      </c>
      <c r="E14" s="4">
        <v>115000</v>
      </c>
      <c r="F14" s="4">
        <v>115000</v>
      </c>
      <c r="G14" s="4">
        <v>115000</v>
      </c>
      <c r="H14" s="4">
        <v>115000</v>
      </c>
      <c r="I14" s="4">
        <v>115000</v>
      </c>
      <c r="J14" s="4">
        <v>115000</v>
      </c>
      <c r="K14" s="4">
        <v>115000</v>
      </c>
      <c r="L14" s="4">
        <v>115000</v>
      </c>
      <c r="M14" s="4">
        <v>115000</v>
      </c>
      <c r="N14" s="4">
        <v>115000</v>
      </c>
      <c r="O14" s="4">
        <v>1380000</v>
      </c>
      <c r="P14" s="78"/>
      <c r="Q14" s="79"/>
      <c r="R14" s="2"/>
    </row>
    <row r="15" spans="1:256" s="88" customFormat="1" ht="15">
      <c r="A15" s="90" t="s">
        <v>46</v>
      </c>
      <c r="B15" s="85" t="s">
        <v>47</v>
      </c>
      <c r="C15" s="36">
        <f>SUM(C13:C14)</f>
        <v>115000</v>
      </c>
      <c r="D15" s="36">
        <f aca="true" t="shared" si="3" ref="D15:N15">SUM(D13:D14)</f>
        <v>115000</v>
      </c>
      <c r="E15" s="36">
        <f t="shared" si="3"/>
        <v>160000</v>
      </c>
      <c r="F15" s="36">
        <f t="shared" si="3"/>
        <v>115000</v>
      </c>
      <c r="G15" s="36">
        <f t="shared" si="3"/>
        <v>160000</v>
      </c>
      <c r="H15" s="36">
        <f t="shared" si="3"/>
        <v>115000</v>
      </c>
      <c r="I15" s="36">
        <f t="shared" si="3"/>
        <v>160000</v>
      </c>
      <c r="J15" s="36">
        <f t="shared" si="3"/>
        <v>115000</v>
      </c>
      <c r="K15" s="36">
        <f t="shared" si="3"/>
        <v>160000</v>
      </c>
      <c r="L15" s="36">
        <f t="shared" si="3"/>
        <v>115000</v>
      </c>
      <c r="M15" s="36">
        <f t="shared" si="3"/>
        <v>115000</v>
      </c>
      <c r="N15" s="36">
        <f t="shared" si="3"/>
        <v>115000</v>
      </c>
      <c r="O15" s="36">
        <f>SUM(O13:O14)</f>
        <v>1560000</v>
      </c>
      <c r="P15" s="78"/>
      <c r="Q15" s="86"/>
      <c r="R15" s="2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18" ht="15">
      <c r="A16" s="89" t="s">
        <v>48</v>
      </c>
      <c r="B16" s="83" t="s">
        <v>49</v>
      </c>
      <c r="C16" s="4">
        <v>5000</v>
      </c>
      <c r="D16" s="4">
        <v>5000</v>
      </c>
      <c r="E16" s="4">
        <v>5000</v>
      </c>
      <c r="F16" s="4">
        <v>5000</v>
      </c>
      <c r="G16" s="4">
        <v>5000</v>
      </c>
      <c r="H16" s="4">
        <v>5000</v>
      </c>
      <c r="I16" s="4">
        <v>5000</v>
      </c>
      <c r="J16" s="4">
        <v>5000</v>
      </c>
      <c r="K16" s="4">
        <v>5000</v>
      </c>
      <c r="L16" s="4">
        <v>5000</v>
      </c>
      <c r="M16" s="4">
        <v>5000</v>
      </c>
      <c r="N16" s="4">
        <v>5000</v>
      </c>
      <c r="O16" s="4">
        <v>60000</v>
      </c>
      <c r="P16" s="78"/>
      <c r="Q16" s="79"/>
      <c r="R16" s="2"/>
    </row>
    <row r="17" spans="1:18" ht="15">
      <c r="A17" s="89" t="s">
        <v>50</v>
      </c>
      <c r="B17" s="83" t="s">
        <v>51</v>
      </c>
      <c r="C17" s="4">
        <v>16667</v>
      </c>
      <c r="D17" s="4">
        <v>16667</v>
      </c>
      <c r="E17" s="4">
        <v>16667</v>
      </c>
      <c r="F17" s="4">
        <v>16667</v>
      </c>
      <c r="G17" s="4">
        <v>16667</v>
      </c>
      <c r="H17" s="4">
        <v>16667</v>
      </c>
      <c r="I17" s="4">
        <v>16667</v>
      </c>
      <c r="J17" s="4">
        <v>16667</v>
      </c>
      <c r="K17" s="4">
        <v>16667</v>
      </c>
      <c r="L17" s="4">
        <v>16667</v>
      </c>
      <c r="M17" s="4">
        <v>16667</v>
      </c>
      <c r="N17" s="4">
        <v>16663</v>
      </c>
      <c r="O17" s="4">
        <v>200000</v>
      </c>
      <c r="P17" s="78"/>
      <c r="Q17" s="79"/>
      <c r="R17" s="2"/>
    </row>
    <row r="18" spans="1:256" s="88" customFormat="1" ht="15">
      <c r="A18" s="90" t="s">
        <v>52</v>
      </c>
      <c r="B18" s="85" t="s">
        <v>53</v>
      </c>
      <c r="C18" s="36">
        <f>SUM(C16:C17)</f>
        <v>21667</v>
      </c>
      <c r="D18" s="36">
        <f aca="true" t="shared" si="4" ref="D18:O18">SUM(D16:D17)</f>
        <v>21667</v>
      </c>
      <c r="E18" s="36">
        <f t="shared" si="4"/>
        <v>21667</v>
      </c>
      <c r="F18" s="36">
        <f t="shared" si="4"/>
        <v>21667</v>
      </c>
      <c r="G18" s="36">
        <f t="shared" si="4"/>
        <v>21667</v>
      </c>
      <c r="H18" s="36">
        <f t="shared" si="4"/>
        <v>21667</v>
      </c>
      <c r="I18" s="36">
        <f t="shared" si="4"/>
        <v>21667</v>
      </c>
      <c r="J18" s="36">
        <f t="shared" si="4"/>
        <v>21667</v>
      </c>
      <c r="K18" s="36">
        <f t="shared" si="4"/>
        <v>21667</v>
      </c>
      <c r="L18" s="36">
        <f t="shared" si="4"/>
        <v>21667</v>
      </c>
      <c r="M18" s="36">
        <f t="shared" si="4"/>
        <v>21667</v>
      </c>
      <c r="N18" s="36">
        <f t="shared" si="4"/>
        <v>21663</v>
      </c>
      <c r="O18" s="36">
        <f t="shared" si="4"/>
        <v>260000</v>
      </c>
      <c r="P18" s="78"/>
      <c r="Q18" s="86"/>
      <c r="R18" s="2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18" ht="15">
      <c r="A19" s="89" t="s">
        <v>54</v>
      </c>
      <c r="B19" s="83" t="s">
        <v>55</v>
      </c>
      <c r="C19" s="59">
        <v>267307</v>
      </c>
      <c r="D19" s="59">
        <v>267307</v>
      </c>
      <c r="E19" s="59">
        <v>267307</v>
      </c>
      <c r="F19" s="59">
        <v>267307</v>
      </c>
      <c r="G19" s="59">
        <v>267307</v>
      </c>
      <c r="H19" s="59">
        <v>267307</v>
      </c>
      <c r="I19" s="59">
        <v>267307</v>
      </c>
      <c r="J19" s="59">
        <v>267307</v>
      </c>
      <c r="K19" s="59">
        <v>267307</v>
      </c>
      <c r="L19" s="59">
        <v>267307</v>
      </c>
      <c r="M19" s="59">
        <v>267307</v>
      </c>
      <c r="N19" s="59">
        <v>267305</v>
      </c>
      <c r="O19" s="4">
        <v>3207682</v>
      </c>
      <c r="P19" s="78"/>
      <c r="Q19" s="79"/>
      <c r="R19" s="2"/>
    </row>
    <row r="20" spans="1:18" ht="15">
      <c r="A20" s="89" t="s">
        <v>56</v>
      </c>
      <c r="B20" s="83" t="s">
        <v>57</v>
      </c>
      <c r="C20" s="4">
        <v>178917</v>
      </c>
      <c r="D20" s="4">
        <v>178917</v>
      </c>
      <c r="E20" s="4">
        <v>178917</v>
      </c>
      <c r="F20" s="4">
        <v>178917</v>
      </c>
      <c r="G20" s="4">
        <v>178917</v>
      </c>
      <c r="H20" s="4">
        <v>178917</v>
      </c>
      <c r="I20" s="4">
        <v>178917</v>
      </c>
      <c r="J20" s="4">
        <v>178917</v>
      </c>
      <c r="K20" s="4">
        <v>178917</v>
      </c>
      <c r="L20" s="4">
        <v>178913</v>
      </c>
      <c r="M20" s="4">
        <v>178917</v>
      </c>
      <c r="N20" s="4">
        <v>178917</v>
      </c>
      <c r="O20" s="4">
        <v>2147000</v>
      </c>
      <c r="P20" s="78"/>
      <c r="Q20" s="79"/>
      <c r="R20" s="2"/>
    </row>
    <row r="21" spans="1:18" ht="15">
      <c r="A21" s="89" t="s">
        <v>58</v>
      </c>
      <c r="B21" s="83" t="s">
        <v>59</v>
      </c>
      <c r="C21" s="4"/>
      <c r="D21" s="4"/>
      <c r="E21" s="4">
        <v>300000</v>
      </c>
      <c r="F21" s="4"/>
      <c r="G21" s="4">
        <v>2280000</v>
      </c>
      <c r="H21" s="4"/>
      <c r="I21" s="4">
        <v>500000</v>
      </c>
      <c r="J21" s="4"/>
      <c r="K21" s="4">
        <v>520000</v>
      </c>
      <c r="L21" s="4"/>
      <c r="M21" s="4"/>
      <c r="N21" s="4"/>
      <c r="O21" s="4">
        <v>3600000</v>
      </c>
      <c r="P21" s="78"/>
      <c r="Q21" s="79"/>
      <c r="R21" s="2"/>
    </row>
    <row r="22" spans="1:18" ht="15">
      <c r="A22" s="89" t="s">
        <v>60</v>
      </c>
      <c r="B22" s="83" t="s">
        <v>61</v>
      </c>
      <c r="C22" s="4">
        <v>12333</v>
      </c>
      <c r="D22" s="4">
        <v>12333</v>
      </c>
      <c r="E22" s="4">
        <v>12333</v>
      </c>
      <c r="F22" s="4">
        <v>12333</v>
      </c>
      <c r="G22" s="4">
        <v>12333</v>
      </c>
      <c r="H22" s="4">
        <v>12333</v>
      </c>
      <c r="I22" s="4">
        <v>12333</v>
      </c>
      <c r="J22" s="4">
        <v>12333</v>
      </c>
      <c r="K22" s="4">
        <v>12333</v>
      </c>
      <c r="L22" s="4">
        <v>12333</v>
      </c>
      <c r="M22" s="4">
        <v>12337</v>
      </c>
      <c r="N22" s="4">
        <v>12333</v>
      </c>
      <c r="O22" s="4">
        <v>148000</v>
      </c>
      <c r="P22" s="78"/>
      <c r="Q22" s="79"/>
      <c r="R22" s="2"/>
    </row>
    <row r="23" spans="1:18" ht="15">
      <c r="A23" s="89" t="s">
        <v>62</v>
      </c>
      <c r="B23" s="83" t="s">
        <v>63</v>
      </c>
      <c r="C23" s="4">
        <v>203200</v>
      </c>
      <c r="D23" s="4">
        <v>203200</v>
      </c>
      <c r="E23" s="4">
        <v>203200</v>
      </c>
      <c r="F23" s="4">
        <v>203200</v>
      </c>
      <c r="G23" s="4">
        <v>203200</v>
      </c>
      <c r="H23" s="4">
        <v>203200</v>
      </c>
      <c r="I23" s="4">
        <v>3100000</v>
      </c>
      <c r="J23" s="4">
        <v>203200</v>
      </c>
      <c r="K23" s="4">
        <v>203200</v>
      </c>
      <c r="L23" s="4">
        <v>203200</v>
      </c>
      <c r="M23" s="4">
        <v>203200</v>
      </c>
      <c r="N23" s="4">
        <v>203200</v>
      </c>
      <c r="O23" s="4">
        <v>5335200</v>
      </c>
      <c r="P23" s="78"/>
      <c r="Q23" s="79"/>
      <c r="R23" s="2"/>
    </row>
    <row r="24" spans="1:256" s="88" customFormat="1" ht="15">
      <c r="A24" s="90" t="s">
        <v>170</v>
      </c>
      <c r="B24" s="85" t="s">
        <v>65</v>
      </c>
      <c r="C24" s="36">
        <f>SUM(C19:C23)</f>
        <v>661757</v>
      </c>
      <c r="D24" s="36">
        <f aca="true" t="shared" si="5" ref="D24:O24">SUM(D19:D23)</f>
        <v>661757</v>
      </c>
      <c r="E24" s="36">
        <f t="shared" si="5"/>
        <v>961757</v>
      </c>
      <c r="F24" s="36">
        <f t="shared" si="5"/>
        <v>661757</v>
      </c>
      <c r="G24" s="36">
        <f t="shared" si="5"/>
        <v>2941757</v>
      </c>
      <c r="H24" s="36">
        <f t="shared" si="5"/>
        <v>661757</v>
      </c>
      <c r="I24" s="36">
        <f t="shared" si="5"/>
        <v>4058557</v>
      </c>
      <c r="J24" s="36">
        <f t="shared" si="5"/>
        <v>661757</v>
      </c>
      <c r="K24" s="36">
        <f t="shared" si="5"/>
        <v>1181757</v>
      </c>
      <c r="L24" s="36">
        <f t="shared" si="5"/>
        <v>661753</v>
      </c>
      <c r="M24" s="36">
        <f t="shared" si="5"/>
        <v>661761</v>
      </c>
      <c r="N24" s="36">
        <f t="shared" si="5"/>
        <v>661755</v>
      </c>
      <c r="O24" s="36">
        <f t="shared" si="5"/>
        <v>14437882</v>
      </c>
      <c r="P24" s="78"/>
      <c r="Q24" s="86"/>
      <c r="R24" s="2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18" ht="15">
      <c r="A25" s="89" t="s">
        <v>171</v>
      </c>
      <c r="B25" s="83" t="s">
        <v>67</v>
      </c>
      <c r="C25" s="4">
        <v>320617</v>
      </c>
      <c r="D25" s="4">
        <v>320617</v>
      </c>
      <c r="E25" s="4">
        <v>320617</v>
      </c>
      <c r="F25" s="4">
        <v>320616</v>
      </c>
      <c r="G25" s="4">
        <v>320617</v>
      </c>
      <c r="H25" s="4">
        <v>320617</v>
      </c>
      <c r="I25" s="4">
        <v>320617</v>
      </c>
      <c r="J25" s="4">
        <v>320617</v>
      </c>
      <c r="K25" s="4">
        <v>320617</v>
      </c>
      <c r="L25" s="4">
        <v>320617</v>
      </c>
      <c r="M25" s="4">
        <v>320615</v>
      </c>
      <c r="N25" s="4">
        <v>320617</v>
      </c>
      <c r="O25" s="4">
        <v>3847401</v>
      </c>
      <c r="P25" s="78"/>
      <c r="Q25" s="79"/>
      <c r="R25" s="2"/>
    </row>
    <row r="26" spans="1:18" ht="15">
      <c r="A26" s="133" t="s">
        <v>197</v>
      </c>
      <c r="B26" s="134" t="s">
        <v>188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8"/>
      <c r="Q26" s="79"/>
      <c r="R26" s="2"/>
    </row>
    <row r="27" spans="1:256" s="88" customFormat="1" ht="15">
      <c r="A27" s="90" t="s">
        <v>68</v>
      </c>
      <c r="B27" s="85" t="s">
        <v>69</v>
      </c>
      <c r="C27" s="36">
        <f>SUM(C25)</f>
        <v>320617</v>
      </c>
      <c r="D27" s="36">
        <f aca="true" t="shared" si="6" ref="D27:O27">SUM(D25)</f>
        <v>320617</v>
      </c>
      <c r="E27" s="36">
        <f t="shared" si="6"/>
        <v>320617</v>
      </c>
      <c r="F27" s="36">
        <f t="shared" si="6"/>
        <v>320616</v>
      </c>
      <c r="G27" s="36">
        <f t="shared" si="6"/>
        <v>320617</v>
      </c>
      <c r="H27" s="36">
        <f t="shared" si="6"/>
        <v>320617</v>
      </c>
      <c r="I27" s="36">
        <f t="shared" si="6"/>
        <v>320617</v>
      </c>
      <c r="J27" s="36">
        <f t="shared" si="6"/>
        <v>320617</v>
      </c>
      <c r="K27" s="36">
        <f t="shared" si="6"/>
        <v>320617</v>
      </c>
      <c r="L27" s="36">
        <f t="shared" si="6"/>
        <v>320617</v>
      </c>
      <c r="M27" s="36">
        <f t="shared" si="6"/>
        <v>320615</v>
      </c>
      <c r="N27" s="36">
        <f t="shared" si="6"/>
        <v>320617</v>
      </c>
      <c r="O27" s="36">
        <f t="shared" si="6"/>
        <v>3847401</v>
      </c>
      <c r="P27" s="78"/>
      <c r="Q27" s="86"/>
      <c r="R27" s="2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ht="15">
      <c r="A28" s="25" t="s">
        <v>70</v>
      </c>
      <c r="B28" s="24" t="s">
        <v>71</v>
      </c>
      <c r="C28" s="6">
        <f>SUM(C15+C18+C24+C27)</f>
        <v>1119041</v>
      </c>
      <c r="D28" s="6">
        <f aca="true" t="shared" si="7" ref="D28:O28">SUM(D15+D18+D24+D27)</f>
        <v>1119041</v>
      </c>
      <c r="E28" s="6">
        <f t="shared" si="7"/>
        <v>1464041</v>
      </c>
      <c r="F28" s="6">
        <f t="shared" si="7"/>
        <v>1119040</v>
      </c>
      <c r="G28" s="6">
        <f t="shared" si="7"/>
        <v>3444041</v>
      </c>
      <c r="H28" s="6">
        <f t="shared" si="7"/>
        <v>1119041</v>
      </c>
      <c r="I28" s="6">
        <f t="shared" si="7"/>
        <v>4560841</v>
      </c>
      <c r="J28" s="6">
        <f t="shared" si="7"/>
        <v>1119041</v>
      </c>
      <c r="K28" s="6">
        <f t="shared" si="7"/>
        <v>1684041</v>
      </c>
      <c r="L28" s="6">
        <f t="shared" si="7"/>
        <v>1119037</v>
      </c>
      <c r="M28" s="6">
        <f t="shared" si="7"/>
        <v>1119043</v>
      </c>
      <c r="N28" s="6">
        <f t="shared" si="7"/>
        <v>1119035</v>
      </c>
      <c r="O28" s="6">
        <f t="shared" si="7"/>
        <v>20105283</v>
      </c>
      <c r="P28" s="78"/>
      <c r="Q28" s="91"/>
      <c r="R28" s="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18" ht="15">
      <c r="A29" s="92" t="s">
        <v>72</v>
      </c>
      <c r="B29" s="83" t="s">
        <v>73</v>
      </c>
      <c r="C29" s="4"/>
      <c r="D29" s="4"/>
      <c r="E29" s="4">
        <v>50000</v>
      </c>
      <c r="F29" s="4"/>
      <c r="G29" s="4"/>
      <c r="H29" s="4">
        <v>150000</v>
      </c>
      <c r="I29" s="4">
        <v>100000</v>
      </c>
      <c r="J29" s="4"/>
      <c r="K29" s="4">
        <v>200000</v>
      </c>
      <c r="L29" s="4"/>
      <c r="M29" s="4"/>
      <c r="N29" s="4"/>
      <c r="O29" s="4">
        <v>500000</v>
      </c>
      <c r="P29" s="78"/>
      <c r="Q29" s="79"/>
      <c r="R29" s="2"/>
    </row>
    <row r="30" spans="1:256" ht="15">
      <c r="A30" s="32" t="s">
        <v>74</v>
      </c>
      <c r="B30" s="24" t="s">
        <v>75</v>
      </c>
      <c r="C30" s="6">
        <f>SUM(C29)</f>
        <v>0</v>
      </c>
      <c r="D30" s="6">
        <f aca="true" t="shared" si="8" ref="D30:O30">SUM(D29)</f>
        <v>0</v>
      </c>
      <c r="E30" s="6">
        <f t="shared" si="8"/>
        <v>50000</v>
      </c>
      <c r="F30" s="6">
        <f t="shared" si="8"/>
        <v>0</v>
      </c>
      <c r="G30" s="6">
        <f t="shared" si="8"/>
        <v>0</v>
      </c>
      <c r="H30" s="6">
        <f t="shared" si="8"/>
        <v>150000</v>
      </c>
      <c r="I30" s="6">
        <f t="shared" si="8"/>
        <v>100000</v>
      </c>
      <c r="J30" s="6">
        <f t="shared" si="8"/>
        <v>0</v>
      </c>
      <c r="K30" s="6">
        <f t="shared" si="8"/>
        <v>200000</v>
      </c>
      <c r="L30" s="6">
        <f t="shared" si="8"/>
        <v>0</v>
      </c>
      <c r="M30" s="6">
        <f t="shared" si="8"/>
        <v>0</v>
      </c>
      <c r="N30" s="6">
        <f t="shared" si="8"/>
        <v>0</v>
      </c>
      <c r="O30" s="6">
        <f t="shared" si="8"/>
        <v>500000</v>
      </c>
      <c r="P30" s="78"/>
      <c r="Q30" s="91"/>
      <c r="R30" s="2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18" ht="15">
      <c r="A31" s="92" t="s">
        <v>172</v>
      </c>
      <c r="B31" s="83" t="s">
        <v>77</v>
      </c>
      <c r="C31" s="4"/>
      <c r="D31" s="4"/>
      <c r="E31" s="4">
        <v>360000</v>
      </c>
      <c r="F31" s="4"/>
      <c r="G31" s="4"/>
      <c r="H31" s="4">
        <v>140000</v>
      </c>
      <c r="I31" s="4"/>
      <c r="J31" s="4"/>
      <c r="K31" s="4"/>
      <c r="L31" s="4"/>
      <c r="M31" s="4"/>
      <c r="N31" s="4"/>
      <c r="O31" s="4">
        <v>360000</v>
      </c>
      <c r="P31" s="78"/>
      <c r="Q31" s="79"/>
      <c r="R31" s="2"/>
    </row>
    <row r="32" spans="1:18" ht="15">
      <c r="A32" s="93" t="s">
        <v>78</v>
      </c>
      <c r="B32" s="83" t="s">
        <v>79</v>
      </c>
      <c r="C32" s="4"/>
      <c r="D32" s="4"/>
      <c r="E32" s="4">
        <v>117201</v>
      </c>
      <c r="F32" s="4"/>
      <c r="G32" s="4"/>
      <c r="H32" s="4">
        <v>117202</v>
      </c>
      <c r="I32" s="4"/>
      <c r="J32" s="4"/>
      <c r="K32" s="4">
        <v>117202</v>
      </c>
      <c r="L32" s="4"/>
      <c r="M32" s="4"/>
      <c r="N32" s="4">
        <v>117200</v>
      </c>
      <c r="O32" s="4">
        <v>468805</v>
      </c>
      <c r="P32" s="78"/>
      <c r="Q32" s="79"/>
      <c r="R32" s="2"/>
    </row>
    <row r="33" spans="1:18" ht="15">
      <c r="A33" s="93" t="s">
        <v>80</v>
      </c>
      <c r="B33" s="83" t="s">
        <v>81</v>
      </c>
      <c r="C33" s="4"/>
      <c r="D33" s="4"/>
      <c r="E33" s="4">
        <v>340000</v>
      </c>
      <c r="F33" s="4"/>
      <c r="G33" s="4"/>
      <c r="H33" s="4">
        <v>340000</v>
      </c>
      <c r="I33" s="4"/>
      <c r="J33" s="4"/>
      <c r="K33" s="4">
        <v>340000</v>
      </c>
      <c r="L33" s="4"/>
      <c r="M33" s="4"/>
      <c r="N33" s="4">
        <v>340000</v>
      </c>
      <c r="O33" s="4">
        <v>1360000</v>
      </c>
      <c r="P33" s="78"/>
      <c r="Q33" s="79"/>
      <c r="R33" s="2"/>
    </row>
    <row r="34" spans="1:18" ht="15">
      <c r="A34" s="94" t="s">
        <v>82</v>
      </c>
      <c r="B34" s="83" t="s">
        <v>83</v>
      </c>
      <c r="C34" s="4"/>
      <c r="D34" s="4"/>
      <c r="E34" s="4"/>
      <c r="F34" s="4"/>
      <c r="G34" s="4">
        <v>17070472</v>
      </c>
      <c r="H34" s="4"/>
      <c r="I34" s="4"/>
      <c r="J34" s="4"/>
      <c r="K34" s="4"/>
      <c r="L34" s="4"/>
      <c r="M34" s="4"/>
      <c r="N34" s="4"/>
      <c r="O34" s="4">
        <v>17070472</v>
      </c>
      <c r="P34" s="78"/>
      <c r="Q34" s="79"/>
      <c r="R34" s="2"/>
    </row>
    <row r="35" spans="1:256" ht="15">
      <c r="A35" s="32" t="s">
        <v>84</v>
      </c>
      <c r="B35" s="24" t="s">
        <v>85</v>
      </c>
      <c r="C35" s="6">
        <f>SUM(C31:C34)</f>
        <v>0</v>
      </c>
      <c r="D35" s="6">
        <f aca="true" t="shared" si="9" ref="D35:O35">SUM(D31:D34)</f>
        <v>0</v>
      </c>
      <c r="E35" s="6">
        <f t="shared" si="9"/>
        <v>817201</v>
      </c>
      <c r="F35" s="6">
        <f t="shared" si="9"/>
        <v>0</v>
      </c>
      <c r="G35" s="6">
        <f t="shared" si="9"/>
        <v>17070472</v>
      </c>
      <c r="H35" s="6">
        <f t="shared" si="9"/>
        <v>597202</v>
      </c>
      <c r="I35" s="6">
        <f t="shared" si="9"/>
        <v>0</v>
      </c>
      <c r="J35" s="6">
        <f t="shared" si="9"/>
        <v>0</v>
      </c>
      <c r="K35" s="6">
        <f t="shared" si="9"/>
        <v>457202</v>
      </c>
      <c r="L35" s="6">
        <f t="shared" si="9"/>
        <v>0</v>
      </c>
      <c r="M35" s="6">
        <f t="shared" si="9"/>
        <v>0</v>
      </c>
      <c r="N35" s="6">
        <f t="shared" si="9"/>
        <v>457200</v>
      </c>
      <c r="O35" s="6">
        <f t="shared" si="9"/>
        <v>19259277</v>
      </c>
      <c r="P35" s="78"/>
      <c r="Q35" s="91"/>
      <c r="R35" s="2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ht="15">
      <c r="A36" s="95" t="s">
        <v>86</v>
      </c>
      <c r="B36" s="96"/>
      <c r="C36" s="97">
        <f>SUM(C11+C12+C28+C30+C35)</f>
        <v>1743889</v>
      </c>
      <c r="D36" s="97">
        <f aca="true" t="shared" si="10" ref="D36:N36">SUM(D11+D12+D28+D30+D35)</f>
        <v>1743889</v>
      </c>
      <c r="E36" s="97">
        <f t="shared" si="10"/>
        <v>3012340</v>
      </c>
      <c r="F36" s="97">
        <f t="shared" si="10"/>
        <v>1743888</v>
      </c>
      <c r="G36" s="97">
        <f t="shared" si="10"/>
        <v>21139363</v>
      </c>
      <c r="H36" s="97">
        <f t="shared" si="10"/>
        <v>2547341</v>
      </c>
      <c r="I36" s="97">
        <f t="shared" si="10"/>
        <v>5285689</v>
      </c>
      <c r="J36" s="97">
        <f t="shared" si="10"/>
        <v>1743889</v>
      </c>
      <c r="K36" s="97">
        <f t="shared" si="10"/>
        <v>3022341</v>
      </c>
      <c r="L36" s="97">
        <f t="shared" si="10"/>
        <v>1743885</v>
      </c>
      <c r="M36" s="97">
        <f t="shared" si="10"/>
        <v>1800143</v>
      </c>
      <c r="N36" s="97">
        <f t="shared" si="10"/>
        <v>2201083</v>
      </c>
      <c r="O36" s="97">
        <f>SUM(C36:N36)</f>
        <v>47727740</v>
      </c>
      <c r="P36" s="78"/>
      <c r="Q36" s="98"/>
      <c r="R36" s="2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18" ht="15">
      <c r="A37" s="100" t="s">
        <v>87</v>
      </c>
      <c r="B37" s="83" t="s">
        <v>88</v>
      </c>
      <c r="C37" s="4"/>
      <c r="D37" s="4"/>
      <c r="E37" s="4">
        <v>2800000</v>
      </c>
      <c r="F37" s="4"/>
      <c r="G37" s="4">
        <v>3650000</v>
      </c>
      <c r="H37" s="4">
        <v>1093500</v>
      </c>
      <c r="I37" s="4"/>
      <c r="J37" s="4"/>
      <c r="K37" s="4"/>
      <c r="L37" s="4"/>
      <c r="M37" s="4"/>
      <c r="N37" s="4"/>
      <c r="O37" s="4">
        <v>7543500</v>
      </c>
      <c r="P37" s="78"/>
      <c r="Q37" s="79"/>
      <c r="R37" s="2"/>
    </row>
    <row r="38" spans="1:18" ht="15">
      <c r="A38" s="100" t="s">
        <v>149</v>
      </c>
      <c r="B38" s="83" t="s">
        <v>90</v>
      </c>
      <c r="C38" s="4"/>
      <c r="D38" s="4"/>
      <c r="E38" s="4"/>
      <c r="F38" s="4">
        <v>8465197</v>
      </c>
      <c r="G38" s="4">
        <v>560000</v>
      </c>
      <c r="H38" s="4"/>
      <c r="I38" s="4"/>
      <c r="J38" s="4"/>
      <c r="K38" s="4"/>
      <c r="L38" s="4"/>
      <c r="M38" s="4"/>
      <c r="N38" s="4"/>
      <c r="O38" s="4">
        <v>9025197</v>
      </c>
      <c r="P38" s="78"/>
      <c r="Q38" s="79"/>
      <c r="R38" s="2"/>
    </row>
    <row r="39" spans="1:18" ht="15">
      <c r="A39" s="101" t="s">
        <v>91</v>
      </c>
      <c r="B39" s="83" t="s">
        <v>92</v>
      </c>
      <c r="C39" s="4"/>
      <c r="D39" s="4"/>
      <c r="E39" s="4"/>
      <c r="F39" s="4">
        <v>3041858</v>
      </c>
      <c r="G39" s="4">
        <v>1136700</v>
      </c>
      <c r="H39" s="4">
        <v>295245</v>
      </c>
      <c r="I39" s="4"/>
      <c r="J39" s="4"/>
      <c r="K39" s="4"/>
      <c r="L39" s="4"/>
      <c r="M39" s="4"/>
      <c r="N39" s="4"/>
      <c r="O39" s="4">
        <v>4473803</v>
      </c>
      <c r="P39" s="78"/>
      <c r="Q39" s="79"/>
      <c r="R39" s="2"/>
    </row>
    <row r="40" spans="1:256" ht="15">
      <c r="A40" s="39" t="s">
        <v>93</v>
      </c>
      <c r="B40" s="24" t="s">
        <v>94</v>
      </c>
      <c r="C40" s="6">
        <f>SUM(C37:C39)</f>
        <v>0</v>
      </c>
      <c r="D40" s="6">
        <f aca="true" t="shared" si="11" ref="D40:O40">SUM(D37:D39)</f>
        <v>0</v>
      </c>
      <c r="E40" s="6">
        <f t="shared" si="11"/>
        <v>2800000</v>
      </c>
      <c r="F40" s="6">
        <f t="shared" si="11"/>
        <v>11507055</v>
      </c>
      <c r="G40" s="6">
        <f t="shared" si="11"/>
        <v>5346700</v>
      </c>
      <c r="H40" s="6">
        <f t="shared" si="11"/>
        <v>1388745</v>
      </c>
      <c r="I40" s="6">
        <f t="shared" si="11"/>
        <v>0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 t="shared" si="11"/>
        <v>21042500</v>
      </c>
      <c r="P40" s="78"/>
      <c r="Q40" s="91"/>
      <c r="R40" s="2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18" ht="15">
      <c r="A41" s="92" t="s">
        <v>95</v>
      </c>
      <c r="B41" s="83" t="s">
        <v>96</v>
      </c>
      <c r="C41" s="4"/>
      <c r="D41" s="4"/>
      <c r="E41" s="4">
        <v>2000000</v>
      </c>
      <c r="F41" s="4">
        <v>12528682</v>
      </c>
      <c r="G41" s="4"/>
      <c r="H41" s="4">
        <v>2559325</v>
      </c>
      <c r="I41" s="4"/>
      <c r="J41" s="4"/>
      <c r="K41" s="4"/>
      <c r="L41" s="4"/>
      <c r="M41" s="4"/>
      <c r="N41" s="4"/>
      <c r="O41" s="4">
        <v>17088007</v>
      </c>
      <c r="P41" s="78"/>
      <c r="Q41" s="79"/>
      <c r="R41" s="2"/>
    </row>
    <row r="42" spans="1:18" ht="15">
      <c r="A42" s="92" t="s">
        <v>97</v>
      </c>
      <c r="B42" s="83" t="s">
        <v>98</v>
      </c>
      <c r="C42" s="4">
        <f>SUM(C39)</f>
        <v>0</v>
      </c>
      <c r="D42" s="4"/>
      <c r="E42" s="4">
        <v>54000</v>
      </c>
      <c r="F42" s="4">
        <v>3377224</v>
      </c>
      <c r="G42" s="4"/>
      <c r="H42" s="4">
        <v>6910018</v>
      </c>
      <c r="I42" s="4"/>
      <c r="J42" s="4"/>
      <c r="K42" s="4"/>
      <c r="L42" s="4"/>
      <c r="M42" s="4"/>
      <c r="N42" s="4"/>
      <c r="O42" s="4">
        <v>4608242</v>
      </c>
      <c r="P42" s="78"/>
      <c r="Q42" s="79"/>
      <c r="R42" s="2"/>
    </row>
    <row r="43" spans="1:256" ht="15">
      <c r="A43" s="32" t="s">
        <v>99</v>
      </c>
      <c r="B43" s="24" t="s">
        <v>100</v>
      </c>
      <c r="C43" s="6">
        <f>SUM(C41:C42)</f>
        <v>0</v>
      </c>
      <c r="D43" s="6">
        <f aca="true" t="shared" si="12" ref="D43:O43">SUM(D41:D42)</f>
        <v>0</v>
      </c>
      <c r="E43" s="6">
        <f t="shared" si="12"/>
        <v>2054000</v>
      </c>
      <c r="F43" s="6">
        <f t="shared" si="12"/>
        <v>15905906</v>
      </c>
      <c r="G43" s="6">
        <f t="shared" si="12"/>
        <v>0</v>
      </c>
      <c r="H43" s="6">
        <f t="shared" si="12"/>
        <v>9469343</v>
      </c>
      <c r="I43" s="6">
        <f t="shared" si="12"/>
        <v>0</v>
      </c>
      <c r="J43" s="6">
        <f t="shared" si="12"/>
        <v>0</v>
      </c>
      <c r="K43" s="6">
        <f t="shared" si="12"/>
        <v>0</v>
      </c>
      <c r="L43" s="6">
        <f t="shared" si="12"/>
        <v>0</v>
      </c>
      <c r="M43" s="6">
        <f t="shared" si="12"/>
        <v>0</v>
      </c>
      <c r="N43" s="6">
        <f t="shared" si="12"/>
        <v>0</v>
      </c>
      <c r="O43" s="6">
        <f t="shared" si="12"/>
        <v>21696249</v>
      </c>
      <c r="P43" s="78"/>
      <c r="Q43" s="91"/>
      <c r="R43" s="2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ht="15">
      <c r="A44" s="32" t="s">
        <v>173</v>
      </c>
      <c r="B44" s="24" t="s">
        <v>102</v>
      </c>
      <c r="C44" s="6"/>
      <c r="D44" s="6"/>
      <c r="E44" s="6"/>
      <c r="F44" s="6">
        <v>150000</v>
      </c>
      <c r="G44" s="6">
        <v>150000</v>
      </c>
      <c r="H44" s="6">
        <v>150000</v>
      </c>
      <c r="I44" s="6"/>
      <c r="J44" s="6"/>
      <c r="K44" s="6"/>
      <c r="L44" s="6"/>
      <c r="M44" s="6"/>
      <c r="N44" s="6"/>
      <c r="O44" s="6">
        <v>450000</v>
      </c>
      <c r="P44" s="78"/>
      <c r="Q44" s="91"/>
      <c r="R44" s="2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ht="15">
      <c r="A45" s="95" t="s">
        <v>105</v>
      </c>
      <c r="B45" s="96"/>
      <c r="C45" s="97">
        <f>SUM(C40+C43+C44)</f>
        <v>0</v>
      </c>
      <c r="D45" s="97">
        <f aca="true" t="shared" si="13" ref="D45:N45">SUM(D40+D43+D44)</f>
        <v>0</v>
      </c>
      <c r="E45" s="97">
        <f t="shared" si="13"/>
        <v>4854000</v>
      </c>
      <c r="F45" s="97">
        <f t="shared" si="13"/>
        <v>27562961</v>
      </c>
      <c r="G45" s="97">
        <f t="shared" si="13"/>
        <v>5496700</v>
      </c>
      <c r="H45" s="97">
        <f t="shared" si="13"/>
        <v>11008088</v>
      </c>
      <c r="I45" s="97">
        <f t="shared" si="13"/>
        <v>0</v>
      </c>
      <c r="J45" s="97">
        <f t="shared" si="13"/>
        <v>0</v>
      </c>
      <c r="K45" s="97">
        <f t="shared" si="13"/>
        <v>0</v>
      </c>
      <c r="L45" s="97">
        <f t="shared" si="13"/>
        <v>0</v>
      </c>
      <c r="M45" s="97">
        <f t="shared" si="13"/>
        <v>0</v>
      </c>
      <c r="N45" s="97">
        <f t="shared" si="13"/>
        <v>0</v>
      </c>
      <c r="O45" s="97">
        <f>SUM(O40+O43+O44)</f>
        <v>43188749</v>
      </c>
      <c r="P45" s="78"/>
      <c r="Q45" s="98"/>
      <c r="R45" s="2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15">
      <c r="A46" s="102" t="s">
        <v>106</v>
      </c>
      <c r="B46" s="40" t="s">
        <v>107</v>
      </c>
      <c r="C46" s="103">
        <f>SUM(C36+C45)</f>
        <v>1743889</v>
      </c>
      <c r="D46" s="103">
        <f aca="true" t="shared" si="14" ref="D46:O46">SUM(D36+D45)</f>
        <v>1743889</v>
      </c>
      <c r="E46" s="103">
        <f t="shared" si="14"/>
        <v>7866340</v>
      </c>
      <c r="F46" s="103">
        <f t="shared" si="14"/>
        <v>29306849</v>
      </c>
      <c r="G46" s="103">
        <f t="shared" si="14"/>
        <v>26636063</v>
      </c>
      <c r="H46" s="103">
        <f t="shared" si="14"/>
        <v>13555429</v>
      </c>
      <c r="I46" s="103">
        <f t="shared" si="14"/>
        <v>5285689</v>
      </c>
      <c r="J46" s="103">
        <f t="shared" si="14"/>
        <v>1743889</v>
      </c>
      <c r="K46" s="103">
        <f t="shared" si="14"/>
        <v>3022341</v>
      </c>
      <c r="L46" s="103">
        <f t="shared" si="14"/>
        <v>1743885</v>
      </c>
      <c r="M46" s="103">
        <f t="shared" si="14"/>
        <v>1800143</v>
      </c>
      <c r="N46" s="103">
        <f t="shared" si="14"/>
        <v>2201083</v>
      </c>
      <c r="O46" s="103">
        <f t="shared" si="14"/>
        <v>90916489</v>
      </c>
      <c r="P46" s="78"/>
      <c r="Q46" s="79"/>
      <c r="R46" s="2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ht="15">
      <c r="A47" s="105" t="s">
        <v>108</v>
      </c>
      <c r="B47" s="106" t="s">
        <v>109</v>
      </c>
      <c r="C47" s="107">
        <v>924994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4">
        <v>924994</v>
      </c>
      <c r="P47" s="78"/>
      <c r="Q47" s="79"/>
      <c r="R47" s="2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ht="15">
      <c r="A48" s="46" t="s">
        <v>112</v>
      </c>
      <c r="B48" s="47" t="s">
        <v>113</v>
      </c>
      <c r="C48" s="103">
        <f>SUM(C47)</f>
        <v>924994</v>
      </c>
      <c r="D48" s="103">
        <f>SUM(D47)</f>
        <v>0</v>
      </c>
      <c r="E48" s="103">
        <f aca="true" t="shared" si="15" ref="E48:N48">SUM(E47)</f>
        <v>0</v>
      </c>
      <c r="F48" s="103">
        <f t="shared" si="15"/>
        <v>0</v>
      </c>
      <c r="G48" s="103">
        <f t="shared" si="15"/>
        <v>0</v>
      </c>
      <c r="H48" s="103">
        <f t="shared" si="15"/>
        <v>0</v>
      </c>
      <c r="I48" s="103">
        <f t="shared" si="15"/>
        <v>0</v>
      </c>
      <c r="J48" s="103">
        <f t="shared" si="15"/>
        <v>0</v>
      </c>
      <c r="K48" s="103">
        <f t="shared" si="15"/>
        <v>0</v>
      </c>
      <c r="L48" s="103">
        <f t="shared" si="15"/>
        <v>0</v>
      </c>
      <c r="M48" s="103">
        <f t="shared" si="15"/>
        <v>0</v>
      </c>
      <c r="N48" s="103">
        <f t="shared" si="15"/>
        <v>0</v>
      </c>
      <c r="O48" s="6">
        <f>SUM(O47)</f>
        <v>924994</v>
      </c>
      <c r="P48" s="78"/>
      <c r="Q48" s="91"/>
      <c r="R48" s="2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ht="15">
      <c r="A49" s="108" t="s">
        <v>15</v>
      </c>
      <c r="B49" s="108"/>
      <c r="C49" s="103">
        <f>SUM(C46+C48)</f>
        <v>2668883</v>
      </c>
      <c r="D49" s="103">
        <f aca="true" t="shared" si="16" ref="D49:N49">SUM(D46+D48)</f>
        <v>1743889</v>
      </c>
      <c r="E49" s="103">
        <f t="shared" si="16"/>
        <v>7866340</v>
      </c>
      <c r="F49" s="103">
        <f t="shared" si="16"/>
        <v>29306849</v>
      </c>
      <c r="G49" s="103">
        <f t="shared" si="16"/>
        <v>26636063</v>
      </c>
      <c r="H49" s="103">
        <f t="shared" si="16"/>
        <v>13555429</v>
      </c>
      <c r="I49" s="103">
        <f t="shared" si="16"/>
        <v>5285689</v>
      </c>
      <c r="J49" s="103">
        <f t="shared" si="16"/>
        <v>1743889</v>
      </c>
      <c r="K49" s="103">
        <f t="shared" si="16"/>
        <v>3022341</v>
      </c>
      <c r="L49" s="103">
        <f t="shared" si="16"/>
        <v>1743885</v>
      </c>
      <c r="M49" s="103">
        <f t="shared" si="16"/>
        <v>1800143</v>
      </c>
      <c r="N49" s="103">
        <f t="shared" si="16"/>
        <v>2201083</v>
      </c>
      <c r="O49" s="6">
        <f>SUM(O46+O48)</f>
        <v>91841483</v>
      </c>
      <c r="P49" s="78"/>
      <c r="Q49" s="91"/>
      <c r="R49" s="2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ht="15">
      <c r="A50" s="109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78"/>
      <c r="Q50" s="91"/>
      <c r="R50" s="2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 ht="15">
      <c r="A51" s="109"/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78"/>
      <c r="Q51" s="91"/>
      <c r="R51" s="2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 ht="15">
      <c r="A52" s="109"/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78"/>
      <c r="Q52" s="91"/>
      <c r="R52" s="2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ht="15">
      <c r="A53" s="109"/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78"/>
      <c r="Q53" s="91"/>
      <c r="R53" s="2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:256" ht="15">
      <c r="A54" s="109"/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  <c r="P54" s="78"/>
      <c r="Q54" s="91"/>
      <c r="R54" s="2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18" ht="28.5">
      <c r="A55" s="74" t="s">
        <v>22</v>
      </c>
      <c r="B55" s="75" t="s">
        <v>174</v>
      </c>
      <c r="C55" s="76" t="s">
        <v>155</v>
      </c>
      <c r="D55" s="76" t="s">
        <v>156</v>
      </c>
      <c r="E55" s="76" t="s">
        <v>157</v>
      </c>
      <c r="F55" s="76" t="s">
        <v>158</v>
      </c>
      <c r="G55" s="76" t="s">
        <v>159</v>
      </c>
      <c r="H55" s="76" t="s">
        <v>160</v>
      </c>
      <c r="I55" s="76" t="s">
        <v>161</v>
      </c>
      <c r="J55" s="76" t="s">
        <v>162</v>
      </c>
      <c r="K55" s="76" t="s">
        <v>163</v>
      </c>
      <c r="L55" s="76" t="s">
        <v>164</v>
      </c>
      <c r="M55" s="76" t="s">
        <v>165</v>
      </c>
      <c r="N55" s="76" t="s">
        <v>166</v>
      </c>
      <c r="O55" s="77" t="s">
        <v>167</v>
      </c>
      <c r="P55" s="78"/>
      <c r="Q55" s="79"/>
      <c r="R55" s="2"/>
    </row>
    <row r="56" spans="1:18" ht="15">
      <c r="A56" s="82" t="s">
        <v>175</v>
      </c>
      <c r="B56" s="101" t="s">
        <v>176</v>
      </c>
      <c r="C56" s="4">
        <v>1154868</v>
      </c>
      <c r="D56" s="4">
        <v>1154868</v>
      </c>
      <c r="E56" s="4">
        <v>1154868</v>
      </c>
      <c r="F56" s="4">
        <v>1154868</v>
      </c>
      <c r="G56" s="4">
        <v>1154868</v>
      </c>
      <c r="H56" s="4">
        <v>1154868</v>
      </c>
      <c r="I56" s="4">
        <v>1154868</v>
      </c>
      <c r="J56" s="4">
        <v>1154868</v>
      </c>
      <c r="K56" s="4">
        <v>1154868</v>
      </c>
      <c r="L56" s="4">
        <v>1154868</v>
      </c>
      <c r="M56" s="4">
        <v>1154868</v>
      </c>
      <c r="N56" s="4">
        <v>1154866</v>
      </c>
      <c r="O56" s="4">
        <v>13858414</v>
      </c>
      <c r="P56" s="78"/>
      <c r="Q56" s="78"/>
      <c r="R56" s="2"/>
    </row>
    <row r="57" spans="1:18" ht="30">
      <c r="A57" s="89" t="s">
        <v>177</v>
      </c>
      <c r="B57" s="101" t="s">
        <v>178</v>
      </c>
      <c r="C57" s="4">
        <v>641291</v>
      </c>
      <c r="D57" s="4">
        <v>641291</v>
      </c>
      <c r="E57" s="4">
        <v>641291</v>
      </c>
      <c r="F57" s="4">
        <v>641291</v>
      </c>
      <c r="G57" s="4">
        <v>641291</v>
      </c>
      <c r="H57" s="4">
        <v>641291</v>
      </c>
      <c r="I57" s="4">
        <v>641290</v>
      </c>
      <c r="J57" s="4">
        <v>641291</v>
      </c>
      <c r="K57" s="4">
        <v>641291</v>
      </c>
      <c r="L57" s="4">
        <v>641291</v>
      </c>
      <c r="M57" s="4">
        <v>641290</v>
      </c>
      <c r="N57" s="4">
        <v>641291</v>
      </c>
      <c r="O57" s="4">
        <v>7695490</v>
      </c>
      <c r="P57" s="78"/>
      <c r="Q57" s="78"/>
      <c r="R57" s="2"/>
    </row>
    <row r="58" spans="1:18" ht="15">
      <c r="A58" s="89" t="s">
        <v>179</v>
      </c>
      <c r="B58" s="101" t="s">
        <v>180</v>
      </c>
      <c r="C58" s="4">
        <v>150000</v>
      </c>
      <c r="D58" s="4">
        <v>150000</v>
      </c>
      <c r="E58" s="4">
        <v>150000</v>
      </c>
      <c r="F58" s="4">
        <v>150000</v>
      </c>
      <c r="G58" s="4">
        <v>150000</v>
      </c>
      <c r="H58" s="4">
        <v>150000</v>
      </c>
      <c r="I58" s="4">
        <v>150000</v>
      </c>
      <c r="J58" s="4">
        <v>150000</v>
      </c>
      <c r="K58" s="4">
        <v>150000</v>
      </c>
      <c r="L58" s="4">
        <v>150000</v>
      </c>
      <c r="M58" s="4">
        <v>150000</v>
      </c>
      <c r="N58" s="4">
        <v>150000</v>
      </c>
      <c r="O58" s="4">
        <v>1800000</v>
      </c>
      <c r="P58" s="78"/>
      <c r="Q58" s="78"/>
      <c r="R58" s="2"/>
    </row>
    <row r="59" spans="1:18" ht="15">
      <c r="A59" s="133" t="s">
        <v>198</v>
      </c>
      <c r="B59" s="135" t="s">
        <v>199</v>
      </c>
      <c r="C59" s="4"/>
      <c r="D59" s="4"/>
      <c r="E59" s="4"/>
      <c r="F59" s="4"/>
      <c r="G59" s="4">
        <v>221440</v>
      </c>
      <c r="H59" s="4"/>
      <c r="I59" s="4"/>
      <c r="J59" s="4"/>
      <c r="K59" s="4"/>
      <c r="L59" s="4"/>
      <c r="M59" s="4"/>
      <c r="N59" s="4"/>
      <c r="O59" s="4">
        <f>SUM(C59:N59)</f>
        <v>221440</v>
      </c>
      <c r="P59" s="78"/>
      <c r="Q59" s="78"/>
      <c r="R59" s="2"/>
    </row>
    <row r="60" spans="1:256" ht="15">
      <c r="A60" s="25" t="s">
        <v>181</v>
      </c>
      <c r="B60" s="39" t="s">
        <v>116</v>
      </c>
      <c r="C60" s="6">
        <f>SUM(C56:C59)</f>
        <v>1946159</v>
      </c>
      <c r="D60" s="6">
        <f aca="true" t="shared" si="17" ref="D60:N60">SUM(D56:D58)</f>
        <v>1946159</v>
      </c>
      <c r="E60" s="6">
        <f t="shared" si="17"/>
        <v>1946159</v>
      </c>
      <c r="F60" s="6">
        <f t="shared" si="17"/>
        <v>1946159</v>
      </c>
      <c r="G60" s="6">
        <f>SUM(G56:G59)</f>
        <v>2167599</v>
      </c>
      <c r="H60" s="6">
        <f t="shared" si="17"/>
        <v>1946159</v>
      </c>
      <c r="I60" s="6">
        <f t="shared" si="17"/>
        <v>1946158</v>
      </c>
      <c r="J60" s="6">
        <f t="shared" si="17"/>
        <v>1946159</v>
      </c>
      <c r="K60" s="6">
        <f t="shared" si="17"/>
        <v>1946159</v>
      </c>
      <c r="L60" s="6">
        <f t="shared" si="17"/>
        <v>1946159</v>
      </c>
      <c r="M60" s="6">
        <f t="shared" si="17"/>
        <v>1946158</v>
      </c>
      <c r="N60" s="6">
        <f t="shared" si="17"/>
        <v>1946157</v>
      </c>
      <c r="O60" s="6">
        <f>SUM(C60:N60)</f>
        <v>23575344</v>
      </c>
      <c r="P60" s="78"/>
      <c r="Q60" s="78"/>
      <c r="R60" s="2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18" ht="15">
      <c r="A61" s="89" t="s">
        <v>119</v>
      </c>
      <c r="B61" s="101" t="s">
        <v>120</v>
      </c>
      <c r="C61" s="4"/>
      <c r="D61" s="4"/>
      <c r="E61" s="4">
        <v>625000</v>
      </c>
      <c r="F61" s="4"/>
      <c r="G61" s="4"/>
      <c r="H61" s="4"/>
      <c r="I61" s="4"/>
      <c r="J61" s="4"/>
      <c r="K61" s="4">
        <v>625000</v>
      </c>
      <c r="L61" s="4"/>
      <c r="M61" s="4"/>
      <c r="N61" s="4"/>
      <c r="O61" s="4">
        <v>1250000</v>
      </c>
      <c r="P61" s="78"/>
      <c r="Q61" s="78"/>
      <c r="R61" s="2"/>
    </row>
    <row r="62" spans="1:18" ht="15">
      <c r="A62" s="89" t="s">
        <v>121</v>
      </c>
      <c r="B62" s="101" t="s">
        <v>122</v>
      </c>
      <c r="C62" s="4"/>
      <c r="D62" s="4"/>
      <c r="E62" s="4">
        <v>1250000</v>
      </c>
      <c r="F62" s="4"/>
      <c r="G62" s="4"/>
      <c r="H62" s="4"/>
      <c r="I62" s="4"/>
      <c r="J62" s="4"/>
      <c r="K62" s="4">
        <v>1250000</v>
      </c>
      <c r="L62" s="4"/>
      <c r="M62" s="4"/>
      <c r="N62" s="4"/>
      <c r="O62" s="4">
        <f>SUM(C62:N62)</f>
        <v>2500000</v>
      </c>
      <c r="P62" s="78"/>
      <c r="Q62" s="78"/>
      <c r="R62" s="2"/>
    </row>
    <row r="63" spans="1:18" ht="15">
      <c r="A63" s="89" t="s">
        <v>123</v>
      </c>
      <c r="B63" s="101" t="s">
        <v>124</v>
      </c>
      <c r="C63" s="4"/>
      <c r="D63" s="4"/>
      <c r="E63" s="4">
        <v>585817</v>
      </c>
      <c r="F63" s="4"/>
      <c r="G63" s="4"/>
      <c r="H63" s="4"/>
      <c r="I63" s="4"/>
      <c r="J63" s="4"/>
      <c r="K63" s="4">
        <v>585817</v>
      </c>
      <c r="L63" s="4"/>
      <c r="M63" s="4"/>
      <c r="N63" s="4"/>
      <c r="O63" s="4">
        <f>SUM(C63:N63)</f>
        <v>1171634</v>
      </c>
      <c r="P63" s="78"/>
      <c r="Q63" s="78"/>
      <c r="R63" s="2"/>
    </row>
    <row r="64" spans="1:256" ht="15">
      <c r="A64" s="25" t="s">
        <v>125</v>
      </c>
      <c r="B64" s="39" t="s">
        <v>126</v>
      </c>
      <c r="C64" s="59">
        <f>SUM(C61:C63)</f>
        <v>0</v>
      </c>
      <c r="D64" s="59">
        <f aca="true" t="shared" si="18" ref="D64:N64">SUM(D61:D63)</f>
        <v>0</v>
      </c>
      <c r="E64" s="59">
        <f t="shared" si="18"/>
        <v>2460817</v>
      </c>
      <c r="F64" s="59">
        <f t="shared" si="18"/>
        <v>0</v>
      </c>
      <c r="G64" s="59">
        <f t="shared" si="18"/>
        <v>0</v>
      </c>
      <c r="H64" s="59">
        <f t="shared" si="18"/>
        <v>0</v>
      </c>
      <c r="I64" s="59">
        <f t="shared" si="18"/>
        <v>0</v>
      </c>
      <c r="J64" s="59">
        <f t="shared" si="18"/>
        <v>0</v>
      </c>
      <c r="K64" s="59">
        <f t="shared" si="18"/>
        <v>2460817</v>
      </c>
      <c r="L64" s="59">
        <f t="shared" si="18"/>
        <v>0</v>
      </c>
      <c r="M64" s="59">
        <f t="shared" si="18"/>
        <v>0</v>
      </c>
      <c r="N64" s="59">
        <f t="shared" si="18"/>
        <v>0</v>
      </c>
      <c r="O64" s="6">
        <f>SUM(O61:O63)</f>
        <v>4921634</v>
      </c>
      <c r="P64" s="78"/>
      <c r="Q64" s="78"/>
      <c r="R64" s="2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18" ht="15">
      <c r="A65" s="92" t="s">
        <v>127</v>
      </c>
      <c r="B65" s="101" t="s">
        <v>128</v>
      </c>
      <c r="C65" s="4">
        <v>459082</v>
      </c>
      <c r="D65" s="4">
        <v>459082</v>
      </c>
      <c r="E65" s="4">
        <v>459082</v>
      </c>
      <c r="F65" s="4">
        <v>459082</v>
      </c>
      <c r="G65" s="4">
        <v>459082</v>
      </c>
      <c r="H65" s="4">
        <v>459082</v>
      </c>
      <c r="I65" s="4">
        <v>459082</v>
      </c>
      <c r="J65" s="4">
        <v>459082</v>
      </c>
      <c r="K65" s="4">
        <v>459082</v>
      </c>
      <c r="L65" s="4">
        <v>459082</v>
      </c>
      <c r="M65" s="4">
        <v>459082</v>
      </c>
      <c r="N65" s="4">
        <v>459085</v>
      </c>
      <c r="O65" s="4">
        <v>5508987</v>
      </c>
      <c r="P65" s="78"/>
      <c r="Q65" s="78"/>
      <c r="R65" s="2"/>
    </row>
    <row r="66" spans="1:18" ht="15">
      <c r="A66" s="92" t="s">
        <v>182</v>
      </c>
      <c r="B66" s="101" t="s">
        <v>130</v>
      </c>
      <c r="C66" s="4">
        <v>25000</v>
      </c>
      <c r="D66" s="4">
        <v>25000</v>
      </c>
      <c r="E66" s="4">
        <v>25000</v>
      </c>
      <c r="F66" s="4">
        <v>25000</v>
      </c>
      <c r="G66" s="4">
        <v>25000</v>
      </c>
      <c r="H66" s="4">
        <v>25000</v>
      </c>
      <c r="I66" s="4">
        <v>25000</v>
      </c>
      <c r="J66" s="4">
        <v>25000</v>
      </c>
      <c r="K66" s="4">
        <v>25000</v>
      </c>
      <c r="L66" s="4">
        <v>25000</v>
      </c>
      <c r="M66" s="4">
        <v>25000</v>
      </c>
      <c r="N66" s="4">
        <v>25000</v>
      </c>
      <c r="O66" s="4">
        <v>300000</v>
      </c>
      <c r="P66" s="78"/>
      <c r="Q66" s="78"/>
      <c r="R66" s="2"/>
    </row>
    <row r="67" spans="1:18" ht="15">
      <c r="A67" s="92" t="s">
        <v>131</v>
      </c>
      <c r="B67" s="101" t="s">
        <v>132</v>
      </c>
      <c r="C67" s="4">
        <v>113102</v>
      </c>
      <c r="D67" s="4">
        <v>113102</v>
      </c>
      <c r="E67" s="4">
        <v>113102</v>
      </c>
      <c r="F67" s="4">
        <v>113102</v>
      </c>
      <c r="G67" s="4">
        <v>113102</v>
      </c>
      <c r="H67" s="4">
        <v>113102</v>
      </c>
      <c r="I67" s="4">
        <v>113102</v>
      </c>
      <c r="J67" s="4">
        <v>113104</v>
      </c>
      <c r="K67" s="4">
        <v>113102</v>
      </c>
      <c r="L67" s="4">
        <v>113104</v>
      </c>
      <c r="M67" s="4">
        <v>113102</v>
      </c>
      <c r="N67" s="4">
        <v>113102</v>
      </c>
      <c r="O67" s="4">
        <v>1357228</v>
      </c>
      <c r="P67" s="78"/>
      <c r="Q67" s="78"/>
      <c r="R67" s="2"/>
    </row>
    <row r="68" spans="1:18" ht="15">
      <c r="A68" s="92" t="s">
        <v>133</v>
      </c>
      <c r="B68" s="101" t="s">
        <v>134</v>
      </c>
      <c r="C68" s="4">
        <v>161233</v>
      </c>
      <c r="D68" s="4">
        <v>161233</v>
      </c>
      <c r="E68" s="4">
        <v>161233</v>
      </c>
      <c r="F68" s="4">
        <v>161233</v>
      </c>
      <c r="G68" s="4">
        <v>161233</v>
      </c>
      <c r="H68" s="4">
        <v>161233</v>
      </c>
      <c r="I68" s="4">
        <v>161233</v>
      </c>
      <c r="J68" s="4">
        <v>161233</v>
      </c>
      <c r="K68" s="4">
        <v>161233</v>
      </c>
      <c r="L68" s="4">
        <v>161233</v>
      </c>
      <c r="M68" s="4">
        <v>16235</v>
      </c>
      <c r="N68" s="4">
        <v>161233</v>
      </c>
      <c r="O68" s="4">
        <v>1934798</v>
      </c>
      <c r="P68" s="78"/>
      <c r="Q68" s="78"/>
      <c r="R68" s="2"/>
    </row>
    <row r="69" spans="1:256" ht="15">
      <c r="A69" s="32" t="s">
        <v>135</v>
      </c>
      <c r="B69" s="39" t="s">
        <v>136</v>
      </c>
      <c r="C69" s="6">
        <f>SUM(C65:C68)</f>
        <v>758417</v>
      </c>
      <c r="D69" s="6">
        <f aca="true" t="shared" si="19" ref="D69:O69">SUM(D65:D68)</f>
        <v>758417</v>
      </c>
      <c r="E69" s="6">
        <f t="shared" si="19"/>
        <v>758417</v>
      </c>
      <c r="F69" s="6">
        <f t="shared" si="19"/>
        <v>758417</v>
      </c>
      <c r="G69" s="6">
        <f t="shared" si="19"/>
        <v>758417</v>
      </c>
      <c r="H69" s="6">
        <f t="shared" si="19"/>
        <v>758417</v>
      </c>
      <c r="I69" s="6">
        <f t="shared" si="19"/>
        <v>758417</v>
      </c>
      <c r="J69" s="6">
        <f t="shared" si="19"/>
        <v>758419</v>
      </c>
      <c r="K69" s="6">
        <f t="shared" si="19"/>
        <v>758417</v>
      </c>
      <c r="L69" s="6">
        <f t="shared" si="19"/>
        <v>758419</v>
      </c>
      <c r="M69" s="6">
        <f t="shared" si="19"/>
        <v>613419</v>
      </c>
      <c r="N69" s="6">
        <f t="shared" si="19"/>
        <v>758420</v>
      </c>
      <c r="O69" s="6">
        <f t="shared" si="19"/>
        <v>9101013</v>
      </c>
      <c r="P69" s="78"/>
      <c r="Q69" s="78"/>
      <c r="R69" s="2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t="15">
      <c r="A70" s="112" t="s">
        <v>137</v>
      </c>
      <c r="B70" s="102" t="s">
        <v>138</v>
      </c>
      <c r="C70" s="103">
        <f>SUM(C69,C64,C60)</f>
        <v>2704576</v>
      </c>
      <c r="D70" s="103">
        <f aca="true" t="shared" si="20" ref="D70:O70">SUM(D69,D64,D60)</f>
        <v>2704576</v>
      </c>
      <c r="E70" s="103">
        <f t="shared" si="20"/>
        <v>5165393</v>
      </c>
      <c r="F70" s="103">
        <f t="shared" si="20"/>
        <v>2704576</v>
      </c>
      <c r="G70" s="103">
        <f t="shared" si="20"/>
        <v>2926016</v>
      </c>
      <c r="H70" s="103">
        <f t="shared" si="20"/>
        <v>2704576</v>
      </c>
      <c r="I70" s="103">
        <f t="shared" si="20"/>
        <v>2704575</v>
      </c>
      <c r="J70" s="103">
        <f t="shared" si="20"/>
        <v>2704578</v>
      </c>
      <c r="K70" s="103">
        <f t="shared" si="20"/>
        <v>5165393</v>
      </c>
      <c r="L70" s="103">
        <f t="shared" si="20"/>
        <v>2704578</v>
      </c>
      <c r="M70" s="103">
        <f t="shared" si="20"/>
        <v>2559577</v>
      </c>
      <c r="N70" s="103">
        <f t="shared" si="20"/>
        <v>2704577</v>
      </c>
      <c r="O70" s="103">
        <f t="shared" si="20"/>
        <v>37597991</v>
      </c>
      <c r="P70" s="78"/>
      <c r="Q70" s="78"/>
      <c r="R70" s="2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ht="15">
      <c r="A71" s="113" t="s">
        <v>183</v>
      </c>
      <c r="B71" s="106" t="s">
        <v>142</v>
      </c>
      <c r="C71" s="107"/>
      <c r="D71" s="107"/>
      <c r="E71" s="107"/>
      <c r="F71" s="107"/>
      <c r="G71" s="107">
        <v>54243492</v>
      </c>
      <c r="H71" s="107"/>
      <c r="I71" s="107"/>
      <c r="J71" s="107"/>
      <c r="K71" s="107"/>
      <c r="L71" s="107"/>
      <c r="M71" s="107"/>
      <c r="N71" s="107"/>
      <c r="O71" s="4">
        <v>54243492</v>
      </c>
      <c r="P71" s="78"/>
      <c r="Q71" s="78"/>
      <c r="R71" s="2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1:256" ht="15">
      <c r="A72" s="112" t="s">
        <v>184</v>
      </c>
      <c r="B72" s="47" t="s">
        <v>146</v>
      </c>
      <c r="C72" s="103">
        <f>SUM(C71)</f>
        <v>0</v>
      </c>
      <c r="D72" s="103">
        <f aca="true" t="shared" si="21" ref="D72:O72">SUM(D71)</f>
        <v>0</v>
      </c>
      <c r="E72" s="103">
        <f t="shared" si="21"/>
        <v>0</v>
      </c>
      <c r="F72" s="103">
        <f t="shared" si="21"/>
        <v>0</v>
      </c>
      <c r="G72" s="103">
        <f t="shared" si="21"/>
        <v>54243492</v>
      </c>
      <c r="H72" s="103">
        <f t="shared" si="21"/>
        <v>0</v>
      </c>
      <c r="I72" s="103">
        <f t="shared" si="21"/>
        <v>0</v>
      </c>
      <c r="J72" s="103">
        <f t="shared" si="21"/>
        <v>0</v>
      </c>
      <c r="K72" s="103">
        <f t="shared" si="21"/>
        <v>0</v>
      </c>
      <c r="L72" s="103">
        <f t="shared" si="21"/>
        <v>0</v>
      </c>
      <c r="M72" s="103">
        <f t="shared" si="21"/>
        <v>0</v>
      </c>
      <c r="N72" s="103">
        <f t="shared" si="21"/>
        <v>0</v>
      </c>
      <c r="O72" s="103">
        <f t="shared" si="21"/>
        <v>54243492</v>
      </c>
      <c r="P72" s="78"/>
      <c r="Q72" s="78"/>
      <c r="R72" s="2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</row>
    <row r="73" spans="1:256" ht="15">
      <c r="A73" s="108" t="s">
        <v>21</v>
      </c>
      <c r="B73" s="108"/>
      <c r="C73" s="103">
        <f>SUM(C70+C72)</f>
        <v>2704576</v>
      </c>
      <c r="D73" s="103">
        <f aca="true" t="shared" si="22" ref="D73:O73">SUM(D70+D72)</f>
        <v>2704576</v>
      </c>
      <c r="E73" s="103">
        <f t="shared" si="22"/>
        <v>5165393</v>
      </c>
      <c r="F73" s="103">
        <f t="shared" si="22"/>
        <v>2704576</v>
      </c>
      <c r="G73" s="103">
        <f t="shared" si="22"/>
        <v>57169508</v>
      </c>
      <c r="H73" s="103">
        <f t="shared" si="22"/>
        <v>2704576</v>
      </c>
      <c r="I73" s="103">
        <f t="shared" si="22"/>
        <v>2704575</v>
      </c>
      <c r="J73" s="103">
        <f t="shared" si="22"/>
        <v>2704578</v>
      </c>
      <c r="K73" s="103">
        <f t="shared" si="22"/>
        <v>5165393</v>
      </c>
      <c r="L73" s="103">
        <f t="shared" si="22"/>
        <v>2704578</v>
      </c>
      <c r="M73" s="103">
        <f t="shared" si="22"/>
        <v>2559577</v>
      </c>
      <c r="N73" s="103">
        <f t="shared" si="22"/>
        <v>2704577</v>
      </c>
      <c r="O73" s="103">
        <f t="shared" si="22"/>
        <v>91841483</v>
      </c>
      <c r="P73" s="78"/>
      <c r="Q73" s="78"/>
      <c r="R73" s="2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2:17" ht="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8"/>
      <c r="Q74" s="79"/>
    </row>
    <row r="75" spans="1:17" ht="15">
      <c r="A75" s="151">
        <v>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78"/>
      <c r="Q75" s="79"/>
    </row>
    <row r="76" spans="2:17" ht="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8"/>
      <c r="Q76" s="79"/>
    </row>
    <row r="77" spans="2:17" ht="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8"/>
      <c r="Q77" s="79"/>
    </row>
    <row r="78" spans="2:17" ht="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8"/>
      <c r="Q78" s="79"/>
    </row>
    <row r="79" spans="2:17" ht="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8"/>
      <c r="Q79" s="79"/>
    </row>
    <row r="80" spans="2:17" ht="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8"/>
      <c r="Q80" s="79"/>
    </row>
    <row r="81" spans="2:17" ht="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8"/>
      <c r="Q81" s="79"/>
    </row>
    <row r="82" spans="2:17" ht="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8"/>
      <c r="Q82" s="79"/>
    </row>
    <row r="83" spans="2:17" ht="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8"/>
      <c r="Q83" s="79"/>
    </row>
    <row r="84" spans="2:17" ht="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8"/>
      <c r="Q84" s="79"/>
    </row>
    <row r="85" spans="2:17" ht="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8"/>
      <c r="Q85" s="79"/>
    </row>
    <row r="86" spans="2:17" ht="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8"/>
      <c r="Q86" s="79"/>
    </row>
  </sheetData>
  <sheetProtection/>
  <mergeCells count="3">
    <mergeCell ref="A1:O1"/>
    <mergeCell ref="A2:O2"/>
    <mergeCell ref="A75:O7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2020-09-14T06:11:28Z</cp:lastPrinted>
  <dcterms:created xsi:type="dcterms:W3CDTF">2020-09-08T09:06:02Z</dcterms:created>
  <dcterms:modified xsi:type="dcterms:W3CDTF">2020-10-01T05:49:14Z</dcterms:modified>
  <cp:category/>
  <cp:version/>
  <cp:contentType/>
  <cp:contentStatus/>
</cp:coreProperties>
</file>