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84" activeTab="4"/>
  </bookViews>
  <sheets>
    <sheet name="1. melléklet" sheetId="1" r:id="rId1"/>
    <sheet name="2.1. mell. kiad Önkormányzat" sheetId="2" r:id="rId2"/>
    <sheet name="2.2. mell.kiadások Óvoda" sheetId="3" r:id="rId3"/>
    <sheet name="2.3. mell. kiadások  KÖH" sheetId="4" r:id="rId4"/>
    <sheet name="2. melléklet kiadások összesen" sheetId="5" r:id="rId5"/>
    <sheet name="3.1. mell .Bev. Önkormányzat" sheetId="6" r:id="rId6"/>
    <sheet name="3.2. mell. bevételek Óvoda" sheetId="7" r:id="rId7"/>
    <sheet name="3.3 mrll. bevételek KÖH" sheetId="8" r:id="rId8"/>
    <sheet name="3.melléklet bevételek összesen" sheetId="9" r:id="rId9"/>
    <sheet name="4. melléklet létszám" sheetId="10" r:id="rId10"/>
    <sheet name="5. beruházások felújítások" sheetId="11" r:id="rId11"/>
    <sheet name="5.1 Beruházások, fejlesztések" sheetId="12" r:id="rId12"/>
    <sheet name="6. melléklet tartalékok" sheetId="13" r:id="rId13"/>
    <sheet name="7. melléklet stabilitási 1" sheetId="14" r:id="rId14"/>
    <sheet name="8. melléklet stabilitási 2" sheetId="15" r:id="rId15"/>
    <sheet name="9. melléklet EU projektek" sheetId="16" r:id="rId16"/>
    <sheet name="10. melléklet hitelek" sheetId="17" r:id="rId17"/>
    <sheet name="11. melléklet finanszírozás" sheetId="18" r:id="rId18"/>
    <sheet name="12. melléklet szociális kiad." sheetId="19" r:id="rId19"/>
    <sheet name="13. melléklet átadott" sheetId="20" r:id="rId20"/>
    <sheet name="13.1. melléklet " sheetId="21" r:id="rId21"/>
    <sheet name="14. melléklet átvett" sheetId="22" r:id="rId22"/>
    <sheet name="15. melléklet helyi adók" sheetId="23" r:id="rId23"/>
    <sheet name="16. melléklet pénzmaradvány k." sheetId="24" r:id="rId24"/>
    <sheet name="17.1. melléklet eredményk. önk." sheetId="25" r:id="rId25"/>
    <sheet name="17.2 melléklet eredménykim.óvod" sheetId="26" r:id="rId26"/>
    <sheet name="17.3 melléklet eredménykim.KÖH" sheetId="27" r:id="rId27"/>
    <sheet name="18.1 melléklet v.mérleg önkorm" sheetId="28" r:id="rId28"/>
    <sheet name="18.2. melléklet v.mérleg óvoda " sheetId="29" r:id="rId29"/>
    <sheet name="18.03 melléklet v.mérleg KÖH" sheetId="30" r:id="rId30"/>
    <sheet name="19.1 vagyonkimutatás Önkormányz" sheetId="31" r:id="rId31"/>
    <sheet name="19.2 vagyonkimutatás  Óvoda" sheetId="32" r:id="rId32"/>
    <sheet name="19.3. vagyonkimutatás KÖH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fn.IFERROR" hidden="1">#NAME?</definedName>
    <definedName name="átadotSK" localSheetId="31">'[4]flag_1'!#REF!</definedName>
    <definedName name="átadotSK" localSheetId="32">'[4]flag_1'!#REF!</definedName>
    <definedName name="átadotSK" localSheetId="8">'[4]flag_1'!#REF!</definedName>
    <definedName name="átadotSK" localSheetId="11">'[4]flag_1'!#REF!</definedName>
    <definedName name="átadotSK">'[4]flag_1'!#REF!</definedName>
    <definedName name="bev12" localSheetId="32">'[4]flag_1'!#REF!</definedName>
    <definedName name="bev12" localSheetId="8">'[4]flag_1'!#REF!</definedName>
    <definedName name="bev12" localSheetId="11">'[4]flag_1'!#REF!</definedName>
    <definedName name="bev12">'[4]flag_1'!#REF!</definedName>
    <definedName name="css" localSheetId="20">#REF!</definedName>
    <definedName name="css" localSheetId="32">#REF!</definedName>
    <definedName name="css" localSheetId="10">#REF!</definedName>
    <definedName name="css">#REF!</definedName>
    <definedName name="css_k">'[3]Családsegítés'!$C$27:$C$86</definedName>
    <definedName name="css_k_" localSheetId="20">#REF!</definedName>
    <definedName name="css_k_" localSheetId="32">#REF!</definedName>
    <definedName name="css_k_" localSheetId="10">#REF!</definedName>
    <definedName name="css_k_">#REF!</definedName>
    <definedName name="FEJ">#REF!</definedName>
    <definedName name="FGL" localSheetId="31">'[4]flag_1'!#REF!</definedName>
    <definedName name="FGL" localSheetId="32">'[4]flag_1'!#REF!</definedName>
    <definedName name="FGL" localSheetId="8">'[4]flag_1'!#REF!</definedName>
    <definedName name="FGL" localSheetId="11">'[4]flag_1'!#REF!</definedName>
    <definedName name="FGL">'[4]flag_1'!#REF!</definedName>
    <definedName name="fgl1" localSheetId="31">'[4]flag_1'!#REF!</definedName>
    <definedName name="fgl1" localSheetId="32">'[4]flag_1'!#REF!</definedName>
    <definedName name="fgl1" localSheetId="8">'[4]flag_1'!#REF!</definedName>
    <definedName name="fgl1" localSheetId="11">'[4]flag_1'!#REF!</definedName>
    <definedName name="fgl1">'[4]flag_1'!#REF!</definedName>
    <definedName name="fgl2" localSheetId="32">'[4]flag_1'!#REF!</definedName>
    <definedName name="fgl2" localSheetId="8">'[4]flag_1'!#REF!</definedName>
    <definedName name="fgl2" localSheetId="11">'[4]flag_1'!#REF!</definedName>
    <definedName name="fgl2">'[4]flag_1'!#REF!</definedName>
    <definedName name="flae" localSheetId="31">'[4]flag_1'!#REF!</definedName>
    <definedName name="flae" localSheetId="32">'[4]flag_1'!#REF!</definedName>
    <definedName name="flae" localSheetId="8">'[4]flag_1'!#REF!</definedName>
    <definedName name="flae" localSheetId="11">'[4]flag_1'!#REF!</definedName>
    <definedName name="flae">'[4]flag_1'!#REF!</definedName>
    <definedName name="FLAG" localSheetId="31">'[4]flag_1'!#REF!</definedName>
    <definedName name="FLAG" localSheetId="32">'[4]flag_1'!#REF!</definedName>
    <definedName name="FLAG" localSheetId="8">'[4]flag_1'!#REF!</definedName>
    <definedName name="FLAG" localSheetId="11">'[4]flag_1'!#REF!</definedName>
    <definedName name="FLAG">'[4]flag_1'!#REF!</definedName>
    <definedName name="flag1" localSheetId="31">'[4]flag_1'!#REF!</definedName>
    <definedName name="flag1" localSheetId="32">'[4]flag_1'!#REF!</definedName>
    <definedName name="flag1" localSheetId="8">'[4]flag_1'!#REF!</definedName>
    <definedName name="flag1" localSheetId="11">'[4]flag_1'!#REF!</definedName>
    <definedName name="flag1">'[4]flag_1'!#REF!</definedName>
    <definedName name="flag2" localSheetId="31">'[4]flag_1'!#REF!</definedName>
    <definedName name="flag2" localSheetId="32">'[4]flag_1'!#REF!</definedName>
    <definedName name="flag2" localSheetId="8">'[4]flag_1'!#REF!</definedName>
    <definedName name="flag2" localSheetId="11">'[4]flag_1'!#REF!</definedName>
    <definedName name="flag2">'[4]flag_1'!#REF!</definedName>
    <definedName name="foot_4_place" localSheetId="14">'8. melléklet stabilitási 2'!$A$18</definedName>
    <definedName name="foot_5_place" localSheetId="14">'8. melléklet stabilitási 2'!#REF!</definedName>
    <definedName name="foot_53_place" localSheetId="14">'8. melléklet stabilitási 2'!$A$63</definedName>
    <definedName name="gyj" localSheetId="20">#REF!</definedName>
    <definedName name="gyj" localSheetId="32">#REF!</definedName>
    <definedName name="gyj" localSheetId="10">#REF!</definedName>
    <definedName name="gyj">#REF!</definedName>
    <definedName name="gyj_k">'[3]Gyermekjóléti'!$C$27:$C$86</definedName>
    <definedName name="gyj_k_" localSheetId="20">#REF!</definedName>
    <definedName name="gyj_k_" localSheetId="32">#REF!</definedName>
    <definedName name="gyj_k_" localSheetId="10">#REF!</definedName>
    <definedName name="gyj_k_">#REF!</definedName>
    <definedName name="K_LSZA_BECS_1">#REF!</definedName>
    <definedName name="kjz" localSheetId="20">#REF!</definedName>
    <definedName name="kjz" localSheetId="32">#REF!</definedName>
    <definedName name="kjz" localSheetId="10">#REF!</definedName>
    <definedName name="kjz">#REF!</definedName>
    <definedName name="kjz_k">'[3]körjegyzőség'!$C$9:$C$28</definedName>
    <definedName name="kjz_k_" localSheetId="20">#REF!</definedName>
    <definedName name="kjz_k_" localSheetId="32">#REF!</definedName>
    <definedName name="kjz_k_" localSheetId="10">#REF!</definedName>
    <definedName name="kjz_k_">#REF!</definedName>
    <definedName name="KSH_R">#REF!</definedName>
    <definedName name="KSZ1" localSheetId="31">'[4]flag_1'!#REF!</definedName>
    <definedName name="KSZ1" localSheetId="32">'[4]flag_1'!#REF!</definedName>
    <definedName name="KSZ1" localSheetId="8">'[4]flag_1'!#REF!</definedName>
    <definedName name="KSZ1" localSheetId="11">'[4]flag_1'!#REF!</definedName>
    <definedName name="KSZ1">'[4]flag_1'!#REF!</definedName>
    <definedName name="ksz11" localSheetId="31">'[4]flag_1'!#REF!</definedName>
    <definedName name="ksz11" localSheetId="32">'[4]flag_1'!#REF!</definedName>
    <definedName name="ksz11" localSheetId="8">'[4]flag_1'!#REF!</definedName>
    <definedName name="ksz11" localSheetId="11">'[4]flag_1'!#REF!</definedName>
    <definedName name="ksz11">'[4]flag_1'!#REF!</definedName>
    <definedName name="ksz12" localSheetId="31">'[4]flag_1'!#REF!</definedName>
    <definedName name="ksz12" localSheetId="32">'[4]flag_1'!#REF!</definedName>
    <definedName name="ksz12" localSheetId="8">'[4]flag_1'!#REF!</definedName>
    <definedName name="ksz12" localSheetId="11">'[4]flag_1'!#REF!</definedName>
    <definedName name="ksz12">'[4]flag_1'!#REF!</definedName>
    <definedName name="ksz2" localSheetId="8">'[4]flag_1'!#REF!</definedName>
    <definedName name="ksz2" localSheetId="11">'[4]flag_1'!#REF!</definedName>
    <definedName name="ksz2">'[4]flag_1'!#REF!</definedName>
    <definedName name="nev_c" localSheetId="20">#REF!</definedName>
    <definedName name="nev_c" localSheetId="32">#REF!</definedName>
    <definedName name="nev_c" localSheetId="10">#REF!</definedName>
    <definedName name="nev_c">#REF!</definedName>
    <definedName name="nev_g" localSheetId="20">#REF!</definedName>
    <definedName name="nev_g" localSheetId="32">#REF!</definedName>
    <definedName name="nev_g" localSheetId="10">#REF!</definedName>
    <definedName name="nev_g">#REF!</definedName>
    <definedName name="nev_k" localSheetId="20">#REF!</definedName>
    <definedName name="nev_k" localSheetId="32">#REF!</definedName>
    <definedName name="nev_k" localSheetId="10">#REF!</definedName>
    <definedName name="nev_k">#REF!</definedName>
    <definedName name="_xlnm.Print_Titles" localSheetId="4">'2. melléklet kiadások összesen'!$5:$6</definedName>
    <definedName name="_xlnm.Print_Titles" localSheetId="1">'2.1. mell. kiad Önkormányzat'!$5:$6</definedName>
    <definedName name="_xlnm.Print_Titles" localSheetId="2">'2.2. mell.kiadások Óvoda'!$5:$6</definedName>
    <definedName name="_xlnm.Print_Titles" localSheetId="3">'2.3. mell. kiadások  KÖH'!$5:$6</definedName>
    <definedName name="_xlnm.Print_Titles" localSheetId="5">'3.1. mell .Bev. Önkormányzat'!$5:$6</definedName>
    <definedName name="_xlnm.Print_Titles" localSheetId="6">'3.2. mell. bevételek Óvoda'!$5:$6</definedName>
    <definedName name="_xlnm.Print_Titles" localSheetId="7">'3.3 mrll. bevételek KÖH'!$5:$6</definedName>
    <definedName name="_xlnm.Print_Titles" localSheetId="8">'3.melléklet bevételek összesen'!$5:$6</definedName>
    <definedName name="_xlnm.Print_Area" localSheetId="0">'1. melléklet'!$A$1:$M$26</definedName>
    <definedName name="_xlnm.Print_Area" localSheetId="16">'10. melléklet hitelek'!$A$1:$H$70</definedName>
    <definedName name="_xlnm.Print_Area" localSheetId="17">'11. melléklet finanszírozás'!$A$1:$E$31</definedName>
    <definedName name="_xlnm.Print_Area" localSheetId="18">'12. melléklet szociális kiad.'!$A$1:$E$39</definedName>
    <definedName name="_xlnm.Print_Area" localSheetId="19">'13. melléklet átadott'!$A$1:$E$119</definedName>
    <definedName name="_xlnm.Print_Area" localSheetId="21">'14. melléklet átvett'!$A$1:$E$117</definedName>
    <definedName name="_xlnm.Print_Area" localSheetId="22">'15. melléklet helyi adók'!$A$1:$E$33</definedName>
    <definedName name="_xlnm.Print_Area" localSheetId="23">'16. melléklet pénzmaradvány k.'!$A$1:$E$26</definedName>
    <definedName name="_xlnm.Print_Area" localSheetId="4">'2. melléklet kiadások összesen'!$A$1:$N$124</definedName>
    <definedName name="_xlnm.Print_Area" localSheetId="1">'2.1. mell. kiad Önkormányzat'!$A$1:$N$124</definedName>
    <definedName name="_xlnm.Print_Area" localSheetId="2">'2.2. mell.kiadások Óvoda'!$A$1:$N$124</definedName>
    <definedName name="_xlnm.Print_Area" localSheetId="3">'2.3. mell. kiadások  KÖH'!$A$1:$N$124</definedName>
    <definedName name="_xlnm.Print_Area" localSheetId="5">'3.1. mell .Bev. Önkormányzat'!$A$1:$N$101</definedName>
    <definedName name="_xlnm.Print_Area" localSheetId="6">'3.2. mell. bevételek Óvoda'!$A$1:$N$98</definedName>
    <definedName name="_xlnm.Print_Area" localSheetId="7">'3.3 mrll. bevételek KÖH'!$A$1:$N$98</definedName>
    <definedName name="_xlnm.Print_Area" localSheetId="8">'3.melléklet bevételek összesen'!$A$1:$N$98</definedName>
    <definedName name="_xlnm.Print_Area" localSheetId="9">'4. melléklet létszám'!$A$1:$E$38</definedName>
    <definedName name="_xlnm.Print_Area" localSheetId="10">'5. beruházások felújítások'!$A$1:$H$20</definedName>
    <definedName name="_xlnm.Print_Area" localSheetId="12">'6. melléklet tartalékok'!$A$1:$J$17</definedName>
    <definedName name="_xlnm.Print_Area" localSheetId="13">'7. melléklet stabilitási 1'!$A$1:$M$49</definedName>
    <definedName name="_xlnm.Print_Area" localSheetId="14">'8. melléklet stabilitási 2'!$A$1:$U$82</definedName>
    <definedName name="_xlnm.Print_Area" localSheetId="15">'9. melléklet EU projektek'!$A$2:$D$44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<sst xmlns="http://schemas.openxmlformats.org/spreadsheetml/2006/main" count="3689" uniqueCount="1105">
  <si>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</si>
  <si>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</si>
  <si>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</si>
  <si>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</si>
  <si>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</si>
  <si>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</si>
  <si>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</si>
  <si>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</si>
  <si>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</si>
  <si>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</si>
  <si>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</si>
  <si>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</si>
  <si>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</si>
  <si>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</si>
  <si>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</si>
  <si>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</si>
  <si>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</si>
  <si>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</si>
  <si>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</si>
  <si>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</si>
  <si>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</si>
  <si>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</si>
  <si>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</si>
  <si>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</si>
  <si>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</si>
  <si>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</si>
  <si>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</si>
  <si>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</si>
  <si>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</si>
  <si>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</si>
  <si>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</si>
  <si>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</si>
  <si>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</si>
  <si>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</si>
  <si>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</si>
  <si>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</si>
  <si>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</si>
  <si>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</si>
  <si>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</si>
  <si>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</si>
  <si>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</si>
  <si>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</si>
  <si>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</si>
  <si>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</si>
  <si>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</si>
  <si>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</si>
  <si>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</si>
  <si>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</si>
  <si>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</si>
  <si>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</si>
  <si>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</si>
  <si>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</si>
  <si>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</si>
  <si>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</si>
  <si>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</si>
  <si>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</si>
  <si>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</si>
  <si>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</si>
  <si>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</si>
  <si>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</si>
  <si>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</si>
  <si>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</si>
  <si>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</si>
  <si>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</si>
  <si>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</si>
  <si>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</si>
  <si>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</si>
  <si>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</si>
  <si>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</si>
  <si>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</si>
  <si>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</si>
  <si>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</si>
  <si>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</si>
  <si>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</si>
  <si>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</si>
  <si>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</si>
  <si>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</si>
  <si>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</si>
  <si>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</si>
  <si>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</si>
  <si>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</si>
  <si>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</si>
  <si>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</si>
  <si>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</si>
  <si>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</si>
  <si>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</si>
  <si>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</si>
  <si>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</si>
  <si>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</si>
  <si>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</si>
  <si>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</si>
  <si>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</si>
  <si>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</si>
  <si>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</si>
  <si>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</si>
  <si>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</si>
  <si>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</si>
  <si>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</si>
  <si>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</si>
  <si>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</si>
  <si>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</si>
  <si>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</si>
  <si>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</si>
  <si>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</si>
  <si>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</si>
  <si>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</si>
  <si>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</si>
  <si>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</si>
  <si>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</si>
  <si>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</si>
  <si>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</si>
  <si>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</si>
  <si>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</si>
  <si>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</si>
  <si>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</si>
  <si>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</si>
  <si>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</si>
  <si>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</si>
  <si>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</si>
  <si>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</si>
  <si>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</si>
  <si>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Önkormányzat összesen</t>
  </si>
  <si>
    <t>Nefelejcs Óvoda összesen</t>
  </si>
  <si>
    <t>KÖH Összesen</t>
  </si>
  <si>
    <t xml:space="preserve"> Összesen</t>
  </si>
  <si>
    <t xml:space="preserve">Nefelejcs Óvoda Költségvetési engedélyezett létszámkeret (álláshely) (fő) </t>
  </si>
  <si>
    <t xml:space="preserve">KÖH Költségvetési engedélyezett létszámkeret (álláshely) (fő) </t>
  </si>
  <si>
    <t xml:space="preserve"> MINDÖSSZESEN </t>
  </si>
  <si>
    <t>Nefelejcs Óvoda</t>
  </si>
  <si>
    <t>Közös Önkormányzati Hivatal</t>
  </si>
  <si>
    <t>Felhasználás
2013. 09.30-ig</t>
  </si>
  <si>
    <t>Teljesítés %-a</t>
  </si>
  <si>
    <t>2014. I. félévi teljesítés</t>
  </si>
  <si>
    <t>Telj. %-a</t>
  </si>
  <si>
    <t>Működési célú  támogatásértékű kiadások</t>
  </si>
  <si>
    <t>Orvosi ügyeleti hj. Pereszteg</t>
  </si>
  <si>
    <t>Családsegítő társulási hj.</t>
  </si>
  <si>
    <t>Működési célú pénzeszközátadások államháztartáson kívülre</t>
  </si>
  <si>
    <t>Nyugdíjas Egyesület támogatás</t>
  </si>
  <si>
    <t>Kövirózsa Kulturális Egyesület támogatás</t>
  </si>
  <si>
    <t>Vöröskereszt támogatása</t>
  </si>
  <si>
    <t>Letelepedési támogatás</t>
  </si>
  <si>
    <t>Önkormányzati segély (temetkezési ktg)</t>
  </si>
  <si>
    <t>Újszülött támogatás</t>
  </si>
  <si>
    <t>Egyéb lakossági támogatások</t>
  </si>
  <si>
    <t>Betegséggel kapcsolatos ellátások</t>
  </si>
  <si>
    <t xml:space="preserve"> Nefelejcs Óvoda </t>
  </si>
  <si>
    <t>Sopronkövesd Község Önkormányzata</t>
  </si>
  <si>
    <t>16. melléklet.</t>
  </si>
  <si>
    <t>15. melléklet.</t>
  </si>
  <si>
    <t>14.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</si>
  <si>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</si>
  <si>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</si>
  <si>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</si>
  <si>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</si>
  <si>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</si>
  <si>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</si>
  <si>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</si>
  <si>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</si>
  <si>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 melléklet</t>
  </si>
  <si>
    <t>3.3. melléklet</t>
  </si>
  <si>
    <t>3.2. melléklet</t>
  </si>
  <si>
    <t>3.1. melléklet</t>
  </si>
  <si>
    <t>2.3. melléklet</t>
  </si>
  <si>
    <t>2.2. melléklet</t>
  </si>
  <si>
    <t>2.1. melléklet</t>
  </si>
  <si>
    <t>1. melléklet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</si>
  <si>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</si>
  <si>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</si>
  <si>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</si>
  <si>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</si>
  <si>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</si>
  <si>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</si>
  <si>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</si>
  <si>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</si>
  <si>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</si>
  <si>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</si>
  <si>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</si>
  <si>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</si>
  <si>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</si>
  <si>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</si>
  <si>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</si>
  <si>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</si>
  <si>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</si>
  <si>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</si>
  <si>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</si>
  <si>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</si>
  <si>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</si>
  <si>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</si>
  <si>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</si>
  <si>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</si>
  <si>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</si>
  <si>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</si>
  <si>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</si>
  <si>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</si>
  <si>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</si>
  <si>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</si>
  <si>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</si>
  <si>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</si>
  <si>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</si>
  <si>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</si>
  <si>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</si>
  <si>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</si>
  <si>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</si>
  <si>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</si>
  <si>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</si>
  <si>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</si>
  <si>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</si>
  <si>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</si>
  <si>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</si>
  <si>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</si>
  <si>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</si>
  <si>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</si>
  <si>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</si>
  <si>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</si>
  <si>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</si>
  <si>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</si>
  <si>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</si>
  <si>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</si>
  <si>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</si>
  <si>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</si>
  <si>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</si>
  <si>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</si>
  <si>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</si>
  <si>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</si>
  <si>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</si>
  <si>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</si>
  <si>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</si>
  <si>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</si>
  <si>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</si>
  <si>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</si>
  <si>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</si>
  <si>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</si>
  <si>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</si>
  <si>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</si>
  <si>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</si>
  <si>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</si>
  <si>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</si>
  <si>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</si>
  <si>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</si>
  <si>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</si>
  <si>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</si>
  <si>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</si>
  <si>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</si>
  <si>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</si>
  <si>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</si>
  <si>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</si>
  <si>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</si>
  <si>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</si>
  <si>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</si>
  <si>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</si>
  <si>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</si>
  <si>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</si>
  <si>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</si>
  <si>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</si>
  <si>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</si>
  <si>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</si>
  <si>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</si>
  <si>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</si>
  <si>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</si>
  <si>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</si>
  <si>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</si>
  <si>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</si>
  <si>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</si>
  <si>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</si>
  <si>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</si>
  <si>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</si>
  <si>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</si>
  <si>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</si>
  <si>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</si>
  <si>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</si>
  <si>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</si>
  <si>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</si>
  <si>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</si>
  <si>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</si>
  <si>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</si>
  <si>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</si>
  <si>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</si>
  <si>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</si>
  <si>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</si>
  <si>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</si>
  <si>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</si>
  <si>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</si>
  <si>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</si>
  <si>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</si>
  <si>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</si>
  <si>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</si>
  <si>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</si>
  <si>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</si>
  <si>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</si>
  <si>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</si>
  <si>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</si>
  <si>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</si>
  <si>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</si>
  <si>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</si>
  <si>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</si>
  <si>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</si>
  <si>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</si>
  <si>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</si>
  <si>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</si>
  <si>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</si>
  <si>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</si>
  <si>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</si>
  <si>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</si>
  <si>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</si>
  <si>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</si>
  <si>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</si>
  <si>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</si>
  <si>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</si>
  <si>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</si>
  <si>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</si>
  <si>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</si>
  <si>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</si>
  <si>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</si>
  <si>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</si>
  <si>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</si>
  <si>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</si>
  <si>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</si>
  <si>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</si>
  <si>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</si>
  <si>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</si>
  <si>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</si>
  <si>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</si>
  <si>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</si>
  <si>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</si>
  <si>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</si>
  <si>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</si>
  <si>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</si>
  <si>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</si>
  <si>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</si>
  <si>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</si>
  <si>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</si>
  <si>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</si>
  <si>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</si>
  <si>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</si>
  <si>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</si>
  <si>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</si>
  <si>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</si>
  <si>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</si>
  <si>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</si>
  <si>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</si>
  <si>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</si>
  <si>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</si>
  <si>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</si>
  <si>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</si>
  <si>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</si>
  <si>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</si>
  <si>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</si>
  <si>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</si>
  <si>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</si>
  <si>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</si>
  <si>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</si>
  <si>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</si>
  <si>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</si>
  <si>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</si>
  <si>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</si>
  <si>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</si>
  <si>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</si>
  <si>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</si>
  <si>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</si>
  <si>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</si>
  <si>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</si>
  <si>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</si>
  <si>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</si>
  <si>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</si>
  <si>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</si>
  <si>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</si>
  <si>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</si>
  <si>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</si>
  <si>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</si>
  <si>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</si>
  <si>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</si>
  <si>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</si>
  <si>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</si>
  <si>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</si>
  <si>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</si>
  <si>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</si>
  <si>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</si>
  <si>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</si>
  <si>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</si>
  <si>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</si>
  <si>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</si>
  <si>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</si>
  <si>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</si>
  <si>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</si>
  <si>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</si>
  <si>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</si>
  <si>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</si>
  <si>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</si>
  <si>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</si>
  <si>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</si>
  <si>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</si>
  <si>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</si>
  <si>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</si>
  <si>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</si>
  <si>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</si>
  <si>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</si>
  <si>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</si>
  <si>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</si>
  <si>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</si>
  <si>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</si>
  <si>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</si>
  <si>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</si>
  <si>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</si>
  <si>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</si>
  <si>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</si>
  <si>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</si>
  <si>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</si>
  <si>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</si>
  <si>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</si>
  <si>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</si>
  <si>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</si>
  <si>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</si>
  <si>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</si>
  <si>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</si>
  <si>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</si>
  <si>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</si>
  <si>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</si>
  <si>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</si>
  <si>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</si>
  <si>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</si>
  <si>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</si>
  <si>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</si>
  <si>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</si>
  <si>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</si>
  <si>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</si>
  <si>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</si>
  <si>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</si>
  <si>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</si>
  <si>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</si>
  <si>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</si>
  <si>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</si>
  <si>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</si>
  <si>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</si>
  <si>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</si>
  <si>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</si>
  <si>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</si>
  <si>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</si>
  <si>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</si>
  <si>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</si>
  <si>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</si>
  <si>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</si>
  <si>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</si>
  <si>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</si>
  <si>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</si>
  <si>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</si>
  <si>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</si>
  <si>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</si>
  <si>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</si>
  <si>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</si>
  <si>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</si>
  <si>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</si>
  <si>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</si>
  <si>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</si>
  <si>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</si>
  <si>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</si>
  <si>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</si>
  <si>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</si>
  <si>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</si>
  <si>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</si>
  <si>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</si>
  <si>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</si>
  <si>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</si>
  <si>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</si>
  <si>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</si>
  <si>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</si>
  <si>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</si>
  <si>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</si>
  <si>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</si>
  <si>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</si>
  <si>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</si>
  <si>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</si>
  <si>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</si>
  <si>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</si>
  <si>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</si>
  <si>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</si>
  <si>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</si>
  <si>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</si>
  <si>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</si>
  <si>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</si>
  <si>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</si>
  <si>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</si>
  <si>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</si>
  <si>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</si>
  <si>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</si>
  <si>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</si>
  <si>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</si>
  <si>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</si>
  <si>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</si>
  <si>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</si>
  <si>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</si>
  <si>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</si>
  <si>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</si>
  <si>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</si>
  <si>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</si>
  <si>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</si>
  <si>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</si>
  <si>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</si>
  <si>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</si>
  <si>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</si>
  <si>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</si>
  <si>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</si>
  <si>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</si>
  <si>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</si>
  <si>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</si>
  <si>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</si>
  <si>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</si>
  <si>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</si>
  <si>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</si>
  <si>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</si>
  <si>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</si>
  <si>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</si>
  <si>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</si>
  <si>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</si>
  <si>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</si>
  <si>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</si>
  <si>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</si>
  <si>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</si>
  <si>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</si>
  <si>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</si>
  <si>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</si>
  <si>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</si>
  <si>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</si>
  <si>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</si>
  <si>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</si>
  <si>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</si>
  <si>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</si>
  <si>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</si>
  <si>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</si>
  <si>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</si>
  <si>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</si>
  <si>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</si>
  <si>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</si>
  <si>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</si>
  <si>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</si>
  <si>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</si>
  <si>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</si>
  <si>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</si>
  <si>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</si>
  <si>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</si>
  <si>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</si>
  <si>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</si>
  <si>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</si>
  <si>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</si>
  <si>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</si>
  <si>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</si>
  <si>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</si>
  <si>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</si>
  <si>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</si>
  <si>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</si>
  <si>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</si>
  <si>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</si>
  <si>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</si>
  <si>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</si>
  <si>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</si>
  <si>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</si>
  <si>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</si>
  <si>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</si>
  <si>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</si>
  <si>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</si>
  <si>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</si>
  <si>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</si>
  <si>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</si>
  <si>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</si>
  <si>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</si>
  <si>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</si>
  <si>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</si>
  <si>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</si>
  <si>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</si>
  <si>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</si>
  <si>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</si>
  <si>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</si>
  <si>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</si>
  <si>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</si>
  <si>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</si>
  <si>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</si>
  <si>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</si>
  <si>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</si>
  <si>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</si>
  <si>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</si>
  <si>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</si>
  <si>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</si>
  <si>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</si>
  <si>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</si>
  <si>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</si>
  <si>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</si>
  <si>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</si>
  <si>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</si>
  <si>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</si>
  <si>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</si>
  <si>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</si>
  <si>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</si>
  <si>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</si>
  <si>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</si>
  <si>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</si>
  <si>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</si>
  <si>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</si>
  <si>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</si>
  <si>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</si>
  <si>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</si>
  <si>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</si>
  <si>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</si>
  <si>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</si>
  <si>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</si>
  <si>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</si>
  <si>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</si>
  <si>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</si>
  <si>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</si>
  <si>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</si>
  <si>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</si>
  <si>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</si>
  <si>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</si>
  <si>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</si>
  <si>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</si>
  <si>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</si>
  <si>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</si>
  <si>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</si>
  <si>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</si>
  <si>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</si>
  <si>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</si>
  <si>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</si>
  <si>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</si>
  <si>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</si>
  <si>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</si>
  <si>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</si>
  <si>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</si>
  <si>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</si>
  <si>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</si>
  <si>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</si>
  <si>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</si>
  <si>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</si>
  <si>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</si>
  <si>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</si>
  <si>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</si>
  <si>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</si>
  <si>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</si>
  <si>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</si>
  <si>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</si>
  <si>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</si>
  <si>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</si>
  <si>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</si>
  <si>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</si>
  <si>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</si>
  <si>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</si>
  <si>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</si>
  <si>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</si>
  <si>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</si>
  <si>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</si>
  <si>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</si>
  <si>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</si>
  <si>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</si>
  <si>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</si>
  <si>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</si>
  <si>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</si>
  <si>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</si>
  <si>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</si>
  <si>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</si>
  <si>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</si>
  <si>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</si>
  <si>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</si>
  <si>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</si>
  <si>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</si>
  <si>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</si>
  <si>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</si>
  <si>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</si>
  <si>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</si>
  <si>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</si>
  <si>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</si>
  <si>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</si>
  <si>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</si>
  <si>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</si>
  <si>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</si>
  <si>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</si>
  <si>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</si>
  <si>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</si>
  <si>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</si>
  <si>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</si>
  <si>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</si>
  <si>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</si>
  <si>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</si>
  <si>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</si>
  <si>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</si>
  <si>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</si>
  <si>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</si>
  <si>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</si>
  <si>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</si>
  <si>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</si>
  <si>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</si>
  <si>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</si>
  <si>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</si>
  <si>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</si>
  <si>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</si>
  <si>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</si>
  <si>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</si>
  <si>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</si>
  <si>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</si>
  <si>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</si>
  <si>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</si>
  <si>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</si>
  <si>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</si>
  <si>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</si>
  <si>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</si>
  <si>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</si>
  <si>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</si>
  <si>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</si>
  <si>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</si>
  <si>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</si>
  <si>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</si>
  <si>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</si>
  <si>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</si>
  <si>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</si>
  <si>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</si>
  <si>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</si>
  <si>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</si>
  <si>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</si>
  <si>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</si>
  <si>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</si>
  <si>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</si>
  <si>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</si>
  <si>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</si>
  <si>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</si>
  <si>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</si>
  <si>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</si>
  <si>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</si>
  <si>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</si>
  <si>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</si>
  <si>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BiztosÍtó által fizetett kártérítés</t>
  </si>
  <si>
    <t>B411</t>
  </si>
  <si>
    <t>Egyéb műkődési célú átvett pénzeszközök</t>
  </si>
  <si>
    <t>B65</t>
  </si>
  <si>
    <t>B74</t>
  </si>
  <si>
    <t>A helyi önkormányzatok előző évi elszámolásaiból származó kiadások</t>
  </si>
  <si>
    <t>A helyi önkormányzatok törvényi előiráson alapuló befizetései</t>
  </si>
  <si>
    <t>K5021</t>
  </si>
  <si>
    <t>K5022</t>
  </si>
  <si>
    <t xml:space="preserve">   Fogászati ügyelet</t>
  </si>
  <si>
    <t>Sopronkövesd Fejlődéséért Egyesület</t>
  </si>
  <si>
    <t>Modellező Egyesület</t>
  </si>
  <si>
    <t xml:space="preserve">   - Kapuvári Vízitársulat tagi támogatása</t>
  </si>
  <si>
    <t>Települési Önk.Orsz.Szöv.</t>
  </si>
  <si>
    <t>Sopronkövesdi Közös Önkormányzati  Hivatal</t>
  </si>
  <si>
    <t>Települési támogatások</t>
  </si>
  <si>
    <t>INTÉZMÉNYI  ELŐIRÁNYZATOK</t>
  </si>
  <si>
    <t>INTÉZMÉNYI ELŐIRÁNYZATOK</t>
  </si>
  <si>
    <t>ÖNKORMÁNYZATI ELŐIRÁNYZATAI</t>
  </si>
  <si>
    <t>INTÉZMÉNY ELŐIRÁNYZATAI</t>
  </si>
  <si>
    <t>Kiadások (Ft)</t>
  </si>
  <si>
    <t>K513</t>
  </si>
  <si>
    <t>B75</t>
  </si>
  <si>
    <t>Bevételek (Ft)</t>
  </si>
  <si>
    <t>Bevételek ( Ft)</t>
  </si>
  <si>
    <t>Polgármester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</si>
  <si>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</si>
  <si>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</si>
  <si>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</si>
  <si>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</si>
  <si>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</si>
  <si>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</si>
  <si>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</si>
  <si>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Települési támogatás</t>
  </si>
  <si>
    <t>Támogatások, kölcsönök nyújtása és törlesztése (Ft)</t>
  </si>
  <si>
    <t>Támogatások, kölcsönök bevételei (Ft)</t>
  </si>
  <si>
    <t>A helyi önkormányzat pénzmaradvány kimutatása (Ft)</t>
  </si>
  <si>
    <t>01</t>
  </si>
  <si>
    <t>02</t>
  </si>
  <si>
    <t>03</t>
  </si>
  <si>
    <t>04</t>
  </si>
  <si>
    <t>05</t>
  </si>
  <si>
    <t>06</t>
  </si>
  <si>
    <t>16</t>
  </si>
  <si>
    <t>17</t>
  </si>
  <si>
    <t>13/A - Eredménykimutatás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</si>
  <si>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</si>
  <si>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</si>
  <si>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</si>
  <si>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</si>
  <si>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</si>
  <si>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</si>
  <si>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</si>
  <si>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</si>
  <si>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</si>
  <si>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</si>
  <si>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</si>
  <si>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</si>
  <si>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</si>
  <si>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</si>
  <si>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</si>
  <si>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</si>
  <si>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</si>
  <si>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</si>
  <si>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</si>
  <si>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</si>
  <si>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</si>
  <si>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</si>
  <si>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</si>
  <si>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</si>
  <si>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</si>
  <si>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</si>
  <si>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</si>
  <si>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</si>
  <si>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</si>
  <si>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</si>
  <si>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</si>
  <si>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</si>
  <si>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</si>
  <si>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</si>
  <si>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</si>
  <si>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</si>
  <si>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</si>
  <si>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</si>
  <si>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</si>
  <si>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</si>
  <si>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</si>
  <si>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</si>
  <si>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</si>
  <si>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</si>
  <si>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</si>
  <si>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</si>
  <si>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</si>
  <si>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</si>
  <si>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</si>
  <si>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</si>
  <si>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</si>
  <si>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</si>
  <si>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</si>
  <si>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</si>
  <si>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</si>
  <si>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10</t>
  </si>
  <si>
    <t>17.2. melléklet</t>
  </si>
  <si>
    <t>17.3. melléklet</t>
  </si>
  <si>
    <t>17.1. melléklet</t>
  </si>
  <si>
    <t>12/A - Mérleg</t>
  </si>
  <si>
    <t>A/I/2 Szellemi termékek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</si>
  <si>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</si>
  <si>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</si>
  <si>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</si>
  <si>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</si>
  <si>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</si>
  <si>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</si>
  <si>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</si>
  <si>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</si>
  <si>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</si>
  <si>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</si>
  <si>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</si>
  <si>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</si>
  <si>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</si>
  <si>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</si>
  <si>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143</t>
  </si>
  <si>
    <t>D/III/1 Adott előlegek (=D/III/1a+…+D/III/1f)</t>
  </si>
  <si>
    <t>147</t>
  </si>
  <si>
    <t>D/III/1d - ebből: igénybe vett szolgáltatásra adott előlegek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</si>
  <si>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</si>
  <si>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</si>
  <si>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</si>
  <si>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</si>
  <si>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</si>
  <si>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</si>
  <si>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</si>
  <si>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</si>
  <si>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182</t>
  </si>
  <si>
    <t>183</t>
  </si>
  <si>
    <t>G/IV Felhalmozott eredmény</t>
  </si>
  <si>
    <t>G/VI Mérleg szerinti eredmény</t>
  </si>
  <si>
    <t>G/ SAJÁT TŐKE  (= G/I+…+G/VI)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</si>
  <si>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</si>
  <si>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</si>
  <si>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</si>
  <si>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</si>
  <si>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69</t>
  </si>
  <si>
    <t>D/I/4 Költségvetési évben esedékes követelések működési bevételre (=D/I/4a+…+D/I/4i)</t>
  </si>
  <si>
    <t>101</t>
  </si>
  <si>
    <t>D/I Költségvetési évben esedékes követelések (=D/I/1+…+D/I/8)</t>
  </si>
  <si>
    <t>142</t>
  </si>
  <si>
    <t>D/II Költségvetési évet követően esedékes követelések (=D/II/1+…+D/II/8)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</si>
  <si>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</si>
  <si>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</si>
  <si>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</si>
  <si>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</si>
  <si>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</si>
  <si>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</si>
  <si>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</si>
  <si>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</si>
  <si>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</si>
  <si>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</si>
  <si>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A/I/1 Vagyoni értékű jogok</t>
  </si>
  <si>
    <t>A/II/1 Ingatlanok és a kapcsolódó vagyoni értékű jogok</t>
  </si>
  <si>
    <t>A/II/4 Beruházások, felújítások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</si>
  <si>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</si>
  <si>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</si>
  <si>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</si>
  <si>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36</t>
  </si>
  <si>
    <t>B/II/2 Forgatási célú hitelviszonyt megtestesítő értékpapírok (&gt;=B/II/2a+…+B/II/2e)</t>
  </si>
  <si>
    <t>41</t>
  </si>
  <si>
    <t>B/II/2e - ebből: befektetési jegyek</t>
  </si>
  <si>
    <t>B/II Értékpapírok (=B/II/1+B/II/2)</t>
  </si>
  <si>
    <t>B) NEMZETI VAGYONBA TARTOZÓ FORGÓESZKÖZÖK (= B/I+B/II)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</si>
  <si>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</si>
  <si>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</si>
  <si>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</si>
  <si>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</si>
  <si>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</si>
  <si>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</si>
  <si>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</si>
  <si>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</si>
  <si>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</si>
  <si>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</si>
  <si>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</si>
  <si>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</si>
  <si>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</si>
  <si>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</si>
  <si>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152</t>
  </si>
  <si>
    <t>D/III/4 Forgótőke elszámolása</t>
  </si>
  <si>
    <t>175</t>
  </si>
  <si>
    <t>F) AKTÍV IDŐBELI  ELHATÁROLÁSOK  (=F/1+F/2+F/3)</t>
  </si>
  <si>
    <t>178</t>
  </si>
  <si>
    <t>G/II Nemzeti vagyon változásai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</si>
  <si>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</si>
  <si>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</si>
  <si>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</si>
  <si>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</si>
  <si>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247</t>
  </si>
  <si>
    <t>H/III Kötelezettség jellegű sajátos elszámolások (=H/III/1+…+H/III/10)</t>
  </si>
  <si>
    <t>J/3 Halasztott eredményszemléletű bevételek</t>
  </si>
  <si>
    <t xml:space="preserve">18.1. melléklet </t>
  </si>
  <si>
    <t>Sopronkövesdi Nefelejcs Óvoda</t>
  </si>
  <si>
    <t>18.2. melléklet</t>
  </si>
  <si>
    <t>adatok Ft</t>
  </si>
  <si>
    <t>Sopronkövesd Község Önkormányzatának tervezett egyéb működési kiadásai és pénzeszköz átadásai (FT-ban)</t>
  </si>
  <si>
    <t>Sopronkövesdi Polgárőr Egyesület</t>
  </si>
  <si>
    <t>Módosított előirányzat</t>
  </si>
  <si>
    <t>Teljesítés</t>
  </si>
  <si>
    <t>Eredeti előirányzat</t>
  </si>
  <si>
    <t>Beruházások és felújítások ( Ft)</t>
  </si>
  <si>
    <t>5. melléklet</t>
  </si>
  <si>
    <t>Felhalmozási kiadások összese:</t>
  </si>
  <si>
    <t>K6-K7</t>
  </si>
  <si>
    <t>Sopronkövesd község Önkormányzat, Nefelejcs Óvoda és a Sopronkövesdi Közös Önkormányzati Hivatal 2018 évi zárszámadása</t>
  </si>
  <si>
    <t>Sopronkövesd község Önkormányzat, Nefelejcs Óvoda és a Sopronkövesdi Közös Önkormányzati Hivatal 2018. évi zárszámadása</t>
  </si>
  <si>
    <t>Sopronkövesd község Önkormányzatának, Nefelejcs Óvodának és Sopronkövesdi Közös Önkormányzat Hivatal  a 2018. évi zárszámadása</t>
  </si>
  <si>
    <t>2018. évben</t>
  </si>
  <si>
    <t>K89</t>
  </si>
  <si>
    <t>B64</t>
  </si>
  <si>
    <t>gyakornok (pedagógus)</t>
  </si>
  <si>
    <t>Pedagógus I.</t>
  </si>
  <si>
    <t>Pedagógus II.</t>
  </si>
  <si>
    <t>Pedagógus (magasabb) vezetői megbízással</t>
  </si>
  <si>
    <t>2018 évi teljesítés Önkormányzat</t>
  </si>
  <si>
    <t>Bejáró tanulók bérlet támogatása</t>
  </si>
  <si>
    <t xml:space="preserve">   Alpokalja- Fertőtáj</t>
  </si>
  <si>
    <t>Katasztrófavédelmi Igazgatóság</t>
  </si>
  <si>
    <t>Fertőmenti Se</t>
  </si>
  <si>
    <t>Horgász Egyesület</t>
  </si>
  <si>
    <t>Labdarugó Club támogatás</t>
  </si>
  <si>
    <t>Tehetségfejlesztő támogatás</t>
  </si>
  <si>
    <t xml:space="preserve">  Napnyugat Turisztikai Egyesület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</si>
  <si>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</si>
  <si>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</si>
  <si>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D/II/6 Költségvetési évet követően esedékes követelések működési célú átvett pénzeszközre ( D/II/6+D/II/6b+D/II/6c)</t>
  </si>
  <si>
    <t>D/III/1b - ebből : beruházásra, felújításokra adott előlegek</t>
  </si>
  <si>
    <t>saját bevételek 2018.</t>
  </si>
  <si>
    <t>G/III. Egyéb eszközök induláskori értéke és változásai</t>
  </si>
  <si>
    <t>H/II/9 Költségvetési évet követően esedékes kötelzettségek finanszírozási kiadásokra (=H/II/9+H/II/9j)</t>
  </si>
  <si>
    <t>J/1 Eredményszemléletű bevételek passzív időbeli elhatárolása</t>
  </si>
  <si>
    <t>A/III/2 Tartós hitelviszonyt megtestesítő értékpapírok (A/III/sa+A/III/2/b)</t>
  </si>
  <si>
    <t>A/III/2a - ebből államkötvények</t>
  </si>
  <si>
    <t>C/III/2 Kincstárban vezetett forintszámlák</t>
  </si>
  <si>
    <t>D/II/6c - ebből : költségvetési évet követően esedékes köveleséek működési célú vissaztérítendő támogatások, kölcsönök visszatérülésénere államháztartáson kívülről</t>
  </si>
  <si>
    <t>E/I/3 Adott előleghez kapcsolodó előzetesen felszámított nem levonható általános forgalmi adó</t>
  </si>
  <si>
    <t>#</t>
  </si>
  <si>
    <t>179</t>
  </si>
  <si>
    <t>G/III Egyéb eszközök induláskori értéke és változásai</t>
  </si>
  <si>
    <t>180</t>
  </si>
  <si>
    <t>249</t>
  </si>
  <si>
    <t>250</t>
  </si>
  <si>
    <t>Felhalmozási célúönkormányzati támogatások (B21)</t>
  </si>
  <si>
    <t>A helyi önkormányzat vagyokimutatása (E Ft)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</si>
  <si>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</si>
  <si>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</si>
  <si>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</si>
  <si>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</si>
  <si>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</si>
  <si>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</si>
  <si>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</si>
  <si>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</si>
  <si>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</si>
  <si>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</si>
  <si>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</si>
  <si>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</si>
  <si>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</si>
  <si>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</si>
  <si>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</si>
  <si>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</si>
  <si>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</si>
  <si>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</si>
  <si>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</si>
  <si>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</si>
  <si>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</si>
  <si>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</si>
  <si>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</si>
  <si>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</si>
  <si>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</si>
  <si>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</si>
  <si>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</si>
  <si>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</si>
  <si>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</si>
  <si>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</si>
  <si>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</si>
  <si>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</si>
  <si>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</si>
  <si>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</si>
  <si>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</si>
  <si>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</si>
  <si>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</si>
  <si>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</si>
  <si>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</si>
  <si>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</si>
  <si>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 xml:space="preserve">C/I/1. Éven túli lejáratú forint lekötött bankbetétek </t>
  </si>
  <si>
    <t xml:space="preserve">C/I/2. Éven túli lejáratú deviza lekötött bankbetétek </t>
  </si>
  <si>
    <t>C/I        Hosszú lejáratú betétek</t>
  </si>
  <si>
    <t>C/II/1. Forintpénztár</t>
  </si>
  <si>
    <t>C/II/2. Valutapénztár</t>
  </si>
  <si>
    <t>C/II/3. Betétkönyvek, csekkek, elektronikus pénzeszközök</t>
  </si>
  <si>
    <t>C/II        Pénztárak, csekkek, betétkönyvek</t>
  </si>
  <si>
    <t>C/III/1. Kincstáron kívüli forintszámlák</t>
  </si>
  <si>
    <t>C/III/2. Kincstárban vezetett forintszámlák</t>
  </si>
  <si>
    <t>C/III        Forintszámlák</t>
  </si>
  <si>
    <t>C/ IV/1. Kincstáron kívüli devizaszámlák</t>
  </si>
  <si>
    <t>C/IV/2. Kincstárban vezetett devizaszámlák</t>
  </si>
  <si>
    <t>C/IV        Devizaszámlák</t>
  </si>
  <si>
    <t xml:space="preserve">C)        PÉNZESZKÖZÖK 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</si>
  <si>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</si>
  <si>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</si>
  <si>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</si>
  <si>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</si>
  <si>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</si>
  <si>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</si>
  <si>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</si>
  <si>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</si>
  <si>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Önkormányzat 2018. évi zárszámadása</t>
  </si>
  <si>
    <t>A helyi önkormányzat vagyokimutatása (Ft)</t>
  </si>
  <si>
    <t>19.3 melléklet</t>
  </si>
  <si>
    <t>19.2 melléklet</t>
  </si>
  <si>
    <t>19.1 melléklet</t>
  </si>
  <si>
    <t>Kiadások  (Ft)</t>
  </si>
  <si>
    <t>2. melléklet</t>
  </si>
  <si>
    <t>ÖNKORMÁNYZAT ÉS KÖLTSÉGVETÉSI SZERVEI ELŐIRÁNYZATA MINDÖSSZESEN</t>
  </si>
  <si>
    <t>Sopronkövesd község 2018. évi beruházási, és nem rendszeres karbantartási kiadásainak terve</t>
  </si>
  <si>
    <t>Beruházás megnevezése</t>
  </si>
  <si>
    <t>Beruházás jellege</t>
  </si>
  <si>
    <t>COFOG</t>
  </si>
  <si>
    <t>Tervezett nettó  kiadási előirányzat</t>
  </si>
  <si>
    <t>Beruházáshoz kapcsolódó ÁFA</t>
  </si>
  <si>
    <t>2018. évi tervezett beruházások összesen</t>
  </si>
  <si>
    <t>Teljesítés 07.31-ig nettó</t>
  </si>
  <si>
    <t>Teljesítés 07.31-ig  ÁFA</t>
  </si>
  <si>
    <t>Teljesítés 07.31-ig  Bruttó</t>
  </si>
  <si>
    <t>Módosítás</t>
  </si>
  <si>
    <t>Módosítás ÁFA</t>
  </si>
  <si>
    <t>Módosított EI.</t>
  </si>
  <si>
    <t>Módosított Áfa ei</t>
  </si>
  <si>
    <t>Teljesítés ÁFA</t>
  </si>
  <si>
    <t>Teljesen összesen</t>
  </si>
  <si>
    <t>Egészségház</t>
  </si>
  <si>
    <t>0562</t>
  </si>
  <si>
    <t>066020</t>
  </si>
  <si>
    <t>Ingatla vásárlás (Iskola u. 7)</t>
  </si>
  <si>
    <t>Liliom utcai II.  (Közmű, út beruházás)</t>
  </si>
  <si>
    <t>Liliom utca tó környék rendezése, kültéri butorok készítése</t>
  </si>
  <si>
    <t>Dózsa utca 2 db napelemes közvilágítás</t>
  </si>
  <si>
    <t>0563</t>
  </si>
  <si>
    <t>064010</t>
  </si>
  <si>
    <t>Polgárőrség autó</t>
  </si>
  <si>
    <t>0564</t>
  </si>
  <si>
    <t>Pályázati önrész</t>
  </si>
  <si>
    <t>011130</t>
  </si>
  <si>
    <t>Egyéb kisértékű eszközök                                         (CSANA, Védőnő)</t>
  </si>
  <si>
    <t>074031                      104030</t>
  </si>
  <si>
    <t>Dózsa lakótelek</t>
  </si>
  <si>
    <t>Pajta</t>
  </si>
  <si>
    <t>Akác utcai telek</t>
  </si>
  <si>
    <t>Hársfa utca útalap</t>
  </si>
  <si>
    <t>Óvoda bővítés</t>
  </si>
  <si>
    <t>Beruházások összesen</t>
  </si>
  <si>
    <t>Tájház kialakítása (Rákóczi u. 30)</t>
  </si>
  <si>
    <t>0571</t>
  </si>
  <si>
    <t>Hársfa utca járda térkövezés</t>
  </si>
  <si>
    <t>Jókai utcai járda térkövezés</t>
  </si>
  <si>
    <t>05071</t>
  </si>
  <si>
    <t>045120</t>
  </si>
  <si>
    <t>Jókai utca árok betemetés, vízelvezetés</t>
  </si>
  <si>
    <t>Tűzoltóság elötti járda</t>
  </si>
  <si>
    <t>Kápolnai út (betonaljak)</t>
  </si>
  <si>
    <t>Parkoló (Fehér csárda)</t>
  </si>
  <si>
    <t>Franciska major dülő út</t>
  </si>
  <si>
    <t>Tartalék</t>
  </si>
  <si>
    <t>Óvoda elötti járda , kerítés</t>
  </si>
  <si>
    <t>Óvoda  szélfogó, rámpa, kerítés</t>
  </si>
  <si>
    <t>Dózsa utcai I.( útszélesítés , aszfaltozás)</t>
  </si>
  <si>
    <t>Bolt előtti parkoló</t>
  </si>
  <si>
    <t>Egészségház előtti parkoló</t>
  </si>
  <si>
    <t>Vízmű felújítások</t>
  </si>
  <si>
    <t>052020</t>
  </si>
  <si>
    <t>Oszlop kiváltás</t>
  </si>
  <si>
    <t>Felújítások összesen:</t>
  </si>
  <si>
    <t>Felhalmozási kiadások mindösszesen: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</si>
</sst>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  <numFmt numFmtId="177" formatCode="00"/>
    <numFmt numFmtId="178" formatCode="#,###__;\-#,###__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b/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0"/>
    </font>
    <font>
      <sz val="9"/>
      <name val="Times New Roman CE"/>
      <family val="1"/>
    </font>
    <font>
      <sz val="12"/>
      <name val="Arial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0"/>
      <name val="Segoe UI"/>
      <family val="2"/>
    </font>
    <font>
      <i/>
      <sz val="10"/>
      <color indexed="8"/>
      <name val="Bookman Old Style"/>
      <family val="1"/>
    </font>
    <font>
      <sz val="12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40"/>
      <name val="Bookman Old Style"/>
      <family val="1"/>
    </font>
    <font>
      <b/>
      <sz val="12"/>
      <color indexed="8"/>
      <name val="Calibri"/>
      <family val="2"/>
    </font>
    <font>
      <b/>
      <i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Calibri"/>
      <family val="2"/>
    </font>
    <font>
      <sz val="10"/>
      <color rgb="FF00B0F0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</font>
    <font>
      <b/>
      <i/>
      <u val="single"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000000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1" borderId="7" applyNumberFormat="0" applyFon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50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1" fillId="0" borderId="0" xfId="0" applyFont="1" applyAlignment="1">
      <alignment wrapText="1"/>
    </xf>
    <xf numFmtId="0" fontId="32" fillId="2" borderId="10" xfId="0" applyFont="1" applyFill="1" applyBorder="1" applyAlignment="1">
      <alignment/>
    </xf>
    <xf numFmtId="167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7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3" fontId="37" fillId="0" borderId="0" xfId="58" applyNumberFormat="1" applyFont="1" applyAlignment="1">
      <alignment/>
      <protection/>
    </xf>
    <xf numFmtId="176" fontId="33" fillId="0" borderId="0" xfId="58" applyNumberFormat="1" applyFill="1" applyAlignment="1">
      <alignment vertical="center" wrapText="1"/>
      <protection/>
    </xf>
    <xf numFmtId="3" fontId="38" fillId="0" borderId="0" xfId="58" applyNumberFormat="1" applyFont="1" applyAlignment="1">
      <alignment horizontal="center"/>
      <protection/>
    </xf>
    <xf numFmtId="3" fontId="33" fillId="0" borderId="0" xfId="58" applyNumberFormat="1" applyFill="1" applyAlignment="1">
      <alignment vertical="center" wrapText="1"/>
      <protection/>
    </xf>
    <xf numFmtId="176" fontId="40" fillId="0" borderId="12" xfId="58" applyNumberFormat="1" applyFont="1" applyFill="1" applyBorder="1" applyAlignment="1" applyProtection="1">
      <alignment horizontal="center" vertical="center" wrapText="1"/>
      <protection/>
    </xf>
    <xf numFmtId="176" fontId="40" fillId="0" borderId="13" xfId="58" applyNumberFormat="1" applyFont="1" applyFill="1" applyBorder="1" applyAlignment="1" applyProtection="1">
      <alignment horizontal="center" vertical="center" wrapText="1"/>
      <protection/>
    </xf>
    <xf numFmtId="176" fontId="40" fillId="0" borderId="14" xfId="58" applyNumberFormat="1" applyFont="1" applyFill="1" applyBorder="1" applyAlignment="1" applyProtection="1">
      <alignment horizontal="center" vertical="center" wrapText="1"/>
      <protection/>
    </xf>
    <xf numFmtId="176" fontId="36" fillId="0" borderId="15" xfId="58" applyNumberFormat="1" applyFont="1" applyFill="1" applyBorder="1" applyAlignment="1">
      <alignment horizontal="center" vertical="center" wrapText="1"/>
      <protection/>
    </xf>
    <xf numFmtId="176" fontId="36" fillId="0" borderId="0" xfId="58" applyNumberFormat="1" applyFont="1" applyFill="1" applyAlignment="1">
      <alignment horizontal="center" vertical="center" wrapText="1"/>
      <protection/>
    </xf>
    <xf numFmtId="176" fontId="41" fillId="0" borderId="16" xfId="58" applyNumberFormat="1" applyFont="1" applyFill="1" applyBorder="1" applyAlignment="1" applyProtection="1">
      <alignment horizontal="center" vertical="center" wrapText="1"/>
      <protection/>
    </xf>
    <xf numFmtId="176" fontId="41" fillId="0" borderId="17" xfId="58" applyNumberFormat="1" applyFont="1" applyFill="1" applyBorder="1" applyAlignment="1" applyProtection="1">
      <alignment horizontal="center" vertical="center" wrapText="1"/>
      <protection/>
    </xf>
    <xf numFmtId="176" fontId="36" fillId="0" borderId="18" xfId="58" applyNumberFormat="1" applyFont="1" applyFill="1" applyBorder="1" applyAlignment="1" applyProtection="1">
      <alignment horizontal="center" vertical="center" wrapText="1"/>
      <protection/>
    </xf>
    <xf numFmtId="176" fontId="33" fillId="0" borderId="0" xfId="58" applyNumberFormat="1" applyFill="1" applyAlignment="1" applyProtection="1">
      <alignment vertical="center" wrapText="1"/>
      <protection/>
    </xf>
    <xf numFmtId="176" fontId="36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176" fontId="36" fillId="0" borderId="10" xfId="58" applyNumberFormat="1" applyFont="1" applyFill="1" applyBorder="1" applyAlignment="1" applyProtection="1">
      <alignment vertical="center" wrapText="1"/>
      <protection locked="0"/>
    </xf>
    <xf numFmtId="176" fontId="36" fillId="0" borderId="20" xfId="58" applyNumberFormat="1" applyFont="1" applyFill="1" applyBorder="1" applyAlignment="1" applyProtection="1">
      <alignment vertical="center" wrapText="1"/>
      <protection locked="0"/>
    </xf>
    <xf numFmtId="176" fontId="42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176" fontId="43" fillId="0" borderId="11" xfId="58" applyNumberFormat="1" applyFont="1" applyFill="1" applyBorder="1" applyAlignment="1" applyProtection="1">
      <alignment vertical="center" wrapText="1"/>
      <protection locked="0"/>
    </xf>
    <xf numFmtId="176" fontId="43" fillId="0" borderId="11" xfId="58" applyNumberFormat="1" applyFont="1" applyFill="1" applyBorder="1" applyAlignment="1" applyProtection="1">
      <alignment vertical="center" wrapText="1"/>
      <protection/>
    </xf>
    <xf numFmtId="176" fontId="33" fillId="0" borderId="10" xfId="58" applyNumberFormat="1" applyFill="1" applyBorder="1" applyAlignment="1">
      <alignment vertical="center" wrapText="1"/>
      <protection/>
    </xf>
    <xf numFmtId="176" fontId="33" fillId="0" borderId="10" xfId="58" applyNumberFormat="1" applyFont="1" applyFill="1" applyBorder="1" applyAlignment="1">
      <alignment vertical="center" wrapText="1"/>
      <protection/>
    </xf>
    <xf numFmtId="176" fontId="40" fillId="0" borderId="11" xfId="58" applyNumberFormat="1" applyFont="1" applyFill="1" applyBorder="1" applyAlignment="1" applyProtection="1">
      <alignment vertical="center" wrapText="1"/>
      <protection locked="0"/>
    </xf>
    <xf numFmtId="176" fontId="36" fillId="0" borderId="0" xfId="58" applyNumberFormat="1" applyFont="1" applyFill="1" applyAlignment="1">
      <alignment vertical="center" wrapText="1"/>
      <protection/>
    </xf>
    <xf numFmtId="176" fontId="42" fillId="0" borderId="19" xfId="58" applyNumberFormat="1" applyFont="1" applyFill="1" applyBorder="1" applyAlignment="1" applyProtection="1">
      <alignment horizontal="left" vertical="center" wrapText="1" indent="1"/>
      <protection locked="0"/>
    </xf>
    <xf numFmtId="176" fontId="40" fillId="0" borderId="10" xfId="58" applyNumberFormat="1" applyFont="1" applyFill="1" applyBorder="1" applyAlignment="1" applyProtection="1">
      <alignment vertical="center" wrapText="1"/>
      <protection locked="0"/>
    </xf>
    <xf numFmtId="176" fontId="42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176" fontId="40" fillId="0" borderId="22" xfId="58" applyNumberFormat="1" applyFont="1" applyFill="1" applyBorder="1" applyAlignment="1" applyProtection="1">
      <alignment vertical="center" wrapText="1"/>
      <protection locked="0"/>
    </xf>
    <xf numFmtId="176" fontId="36" fillId="0" borderId="11" xfId="58" applyNumberFormat="1" applyFont="1" applyFill="1" applyBorder="1" applyAlignment="1" applyProtection="1">
      <alignment vertical="center" wrapText="1"/>
      <protection/>
    </xf>
    <xf numFmtId="176" fontId="43" fillId="0" borderId="22" xfId="58" applyNumberFormat="1" applyFont="1" applyFill="1" applyBorder="1" applyAlignment="1" applyProtection="1">
      <alignment vertical="center" wrapText="1"/>
      <protection locked="0"/>
    </xf>
    <xf numFmtId="176" fontId="42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6" fontId="33" fillId="0" borderId="0" xfId="58" applyNumberFormat="1" applyFill="1" applyAlignment="1">
      <alignment horizontal="center" vertical="center" wrapText="1"/>
      <protection/>
    </xf>
    <xf numFmtId="3" fontId="36" fillId="0" borderId="23" xfId="58" applyNumberFormat="1" applyFont="1" applyFill="1" applyBorder="1" applyAlignment="1">
      <alignment horizontal="center" vertical="center" wrapText="1"/>
      <protection/>
    </xf>
    <xf numFmtId="3" fontId="33" fillId="0" borderId="24" xfId="58" applyNumberFormat="1" applyFill="1" applyBorder="1" applyAlignment="1" applyProtection="1">
      <alignment vertical="center" wrapText="1"/>
      <protection/>
    </xf>
    <xf numFmtId="4" fontId="36" fillId="0" borderId="25" xfId="58" applyNumberFormat="1" applyFont="1" applyFill="1" applyBorder="1" applyAlignment="1">
      <alignment vertical="center" wrapText="1"/>
      <protection/>
    </xf>
    <xf numFmtId="4" fontId="33" fillId="0" borderId="11" xfId="58" applyNumberFormat="1" applyFill="1" applyBorder="1" applyAlignment="1">
      <alignment vertical="center" wrapText="1"/>
      <protection/>
    </xf>
    <xf numFmtId="4" fontId="36" fillId="0" borderId="11" xfId="58" applyNumberFormat="1" applyFont="1" applyFill="1" applyBorder="1" applyAlignment="1">
      <alignment vertical="center" wrapText="1"/>
      <protection/>
    </xf>
    <xf numFmtId="176" fontId="36" fillId="0" borderId="11" xfId="58" applyNumberFormat="1" applyFont="1" applyFill="1" applyBorder="1" applyAlignment="1" applyProtection="1">
      <alignment vertical="center" wrapText="1"/>
      <protection locked="0"/>
    </xf>
    <xf numFmtId="176" fontId="33" fillId="0" borderId="21" xfId="58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Border="1" applyAlignment="1">
      <alignment/>
    </xf>
    <xf numFmtId="0" fontId="11" fillId="36" borderId="22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36" borderId="10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6" fillId="0" borderId="0" xfId="0" applyNumberFormat="1" applyFont="1" applyAlignment="1">
      <alignment/>
    </xf>
    <xf numFmtId="3" fontId="90" fillId="0" borderId="10" xfId="0" applyNumberFormat="1" applyFont="1" applyBorder="1" applyAlignment="1">
      <alignment/>
    </xf>
    <xf numFmtId="3" fontId="90" fillId="36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91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2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0" fillId="0" borderId="27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176" fontId="42" fillId="0" borderId="11" xfId="58" applyNumberFormat="1" applyFont="1" applyFill="1" applyBorder="1" applyAlignment="1" applyProtection="1">
      <alignment vertical="center" wrapText="1"/>
      <protection locked="0"/>
    </xf>
    <xf numFmtId="176" fontId="42" fillId="0" borderId="11" xfId="58" applyNumberFormat="1" applyFont="1" applyFill="1" applyBorder="1" applyAlignment="1" applyProtection="1">
      <alignment vertical="center" wrapText="1"/>
      <protection/>
    </xf>
    <xf numFmtId="176" fontId="42" fillId="0" borderId="10" xfId="58" applyNumberFormat="1" applyFont="1" applyFill="1" applyBorder="1" applyAlignment="1">
      <alignment vertical="center" wrapText="1"/>
      <protection/>
    </xf>
    <xf numFmtId="4" fontId="42" fillId="0" borderId="11" xfId="58" applyNumberFormat="1" applyFont="1" applyFill="1" applyBorder="1" applyAlignment="1">
      <alignment vertical="center" wrapText="1"/>
      <protection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4" fillId="37" borderId="0" xfId="0" applyNumberFormat="1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3" fontId="4" fillId="0" borderId="10" xfId="0" applyNumberFormat="1" applyFont="1" applyFill="1" applyBorder="1" applyAlignment="1">
      <alignment vertical="center"/>
    </xf>
    <xf numFmtId="0" fontId="86" fillId="0" borderId="0" xfId="0" applyFont="1" applyAlignment="1">
      <alignment/>
    </xf>
    <xf numFmtId="3" fontId="9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6" fillId="34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63">
      <alignment/>
      <protection/>
    </xf>
    <xf numFmtId="0" fontId="44" fillId="0" borderId="10" xfId="63" applyFont="1" applyFill="1" applyBorder="1" applyAlignment="1">
      <alignment horizontal="center" vertical="top" wrapText="1"/>
      <protection/>
    </xf>
    <xf numFmtId="0" fontId="2" fillId="0" borderId="10" xfId="63" applyFont="1" applyBorder="1" applyAlignment="1">
      <alignment horizontal="center" vertical="top" wrapText="1"/>
      <protection/>
    </xf>
    <xf numFmtId="0" fontId="2" fillId="0" borderId="10" xfId="63" applyFont="1" applyBorder="1" applyAlignment="1">
      <alignment horizontal="left" vertical="top" wrapText="1"/>
      <protection/>
    </xf>
    <xf numFmtId="3" fontId="2" fillId="0" borderId="10" xfId="63" applyNumberFormat="1" applyFont="1" applyBorder="1" applyAlignment="1">
      <alignment horizontal="right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left" vertical="top" wrapText="1"/>
      <protection/>
    </xf>
    <xf numFmtId="3" fontId="3" fillId="0" borderId="10" xfId="63" applyNumberFormat="1" applyFont="1" applyBorder="1" applyAlignment="1">
      <alignment horizontal="right" vertical="top" wrapText="1"/>
      <protection/>
    </xf>
    <xf numFmtId="0" fontId="14" fillId="37" borderId="0" xfId="63" applyFill="1">
      <alignment/>
      <protection/>
    </xf>
    <xf numFmtId="0" fontId="44" fillId="37" borderId="10" xfId="63" applyFont="1" applyFill="1" applyBorder="1" applyAlignment="1">
      <alignment horizontal="center" vertical="top" wrapText="1"/>
      <protection/>
    </xf>
    <xf numFmtId="0" fontId="14" fillId="0" borderId="0" xfId="63" applyBorder="1">
      <alignment/>
      <protection/>
    </xf>
    <xf numFmtId="0" fontId="6" fillId="0" borderId="0" xfId="0" applyFont="1" applyBorder="1" applyAlignment="1">
      <alignment horizontal="center"/>
    </xf>
    <xf numFmtId="0" fontId="44" fillId="38" borderId="10" xfId="63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 wrapText="1"/>
    </xf>
    <xf numFmtId="0" fontId="9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9" borderId="0" xfId="0" applyFont="1" applyFill="1" applyBorder="1" applyAlignment="1">
      <alignment horizontal="left" vertical="center" wrapText="1"/>
    </xf>
    <xf numFmtId="0" fontId="4" fillId="39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4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/>
    </xf>
    <xf numFmtId="3" fontId="91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1" fillId="0" borderId="10" xfId="0" applyNumberFormat="1" applyFont="1" applyBorder="1" applyAlignment="1">
      <alignment/>
    </xf>
    <xf numFmtId="3" fontId="92" fillId="2" borderId="10" xfId="0" applyNumberFormat="1" applyFont="1" applyFill="1" applyBorder="1" applyAlignment="1">
      <alignment/>
    </xf>
    <xf numFmtId="3" fontId="92" fillId="4" borderId="10" xfId="0" applyNumberFormat="1" applyFont="1" applyFill="1" applyBorder="1" applyAlignment="1">
      <alignment/>
    </xf>
    <xf numFmtId="3" fontId="91" fillId="34" borderId="10" xfId="0" applyNumberFormat="1" applyFont="1" applyFill="1" applyBorder="1" applyAlignment="1">
      <alignment/>
    </xf>
    <xf numFmtId="176" fontId="43" fillId="0" borderId="25" xfId="58" applyNumberFormat="1" applyFont="1" applyFill="1" applyBorder="1" applyAlignment="1" applyProtection="1">
      <alignment vertical="center" wrapText="1"/>
      <protection locked="0"/>
    </xf>
    <xf numFmtId="176" fontId="43" fillId="0" borderId="25" xfId="58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4" fillId="0" borderId="0" xfId="63" applyFont="1">
      <alignment/>
      <protection/>
    </xf>
    <xf numFmtId="0" fontId="0" fillId="0" borderId="0" xfId="0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13" fillId="0" borderId="0" xfId="0" applyFont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3" fontId="11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/>
    </xf>
    <xf numFmtId="3" fontId="91" fillId="0" borderId="0" xfId="0" applyNumberFormat="1" applyFont="1" applyAlignment="1">
      <alignment horizontal="right"/>
    </xf>
    <xf numFmtId="3" fontId="91" fillId="0" borderId="10" xfId="0" applyNumberFormat="1" applyFont="1" applyBorder="1" applyAlignment="1">
      <alignment horizontal="right"/>
    </xf>
    <xf numFmtId="3" fontId="92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91" fillId="0" borderId="0" xfId="0" applyNumberFormat="1" applyFont="1" applyBorder="1" applyAlignment="1">
      <alignment horizontal="right"/>
    </xf>
    <xf numFmtId="0" fontId="91" fillId="0" borderId="0" xfId="0" applyFont="1" applyAlignment="1">
      <alignment/>
    </xf>
    <xf numFmtId="3" fontId="91" fillId="2" borderId="10" xfId="0" applyNumberFormat="1" applyFont="1" applyFill="1" applyBorder="1" applyAlignment="1">
      <alignment/>
    </xf>
    <xf numFmtId="3" fontId="92" fillId="34" borderId="10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92" fillId="35" borderId="10" xfId="0" applyNumberFormat="1" applyFont="1" applyFill="1" applyBorder="1" applyAlignment="1">
      <alignment/>
    </xf>
    <xf numFmtId="3" fontId="92" fillId="3" borderId="10" xfId="0" applyNumberFormat="1" applyFont="1" applyFill="1" applyBorder="1" applyAlignment="1">
      <alignment/>
    </xf>
    <xf numFmtId="3" fontId="91" fillId="3" borderId="10" xfId="0" applyNumberFormat="1" applyFont="1" applyFill="1" applyBorder="1" applyAlignment="1">
      <alignment/>
    </xf>
    <xf numFmtId="3" fontId="91" fillId="4" borderId="10" xfId="0" applyNumberFormat="1" applyFont="1" applyFill="1" applyBorder="1" applyAlignment="1">
      <alignment/>
    </xf>
    <xf numFmtId="0" fontId="92" fillId="0" borderId="0" xfId="0" applyFont="1" applyAlignment="1">
      <alignment/>
    </xf>
    <xf numFmtId="0" fontId="9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wrapText="1"/>
    </xf>
    <xf numFmtId="0" fontId="91" fillId="0" borderId="10" xfId="0" applyFont="1" applyBorder="1" applyAlignment="1">
      <alignment/>
    </xf>
    <xf numFmtId="3" fontId="91" fillId="40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5" fillId="0" borderId="0" xfId="0" applyFont="1" applyAlignment="1">
      <alignment/>
    </xf>
    <xf numFmtId="3" fontId="91" fillId="33" borderId="10" xfId="0" applyNumberFormat="1" applyFont="1" applyFill="1" applyBorder="1" applyAlignment="1">
      <alignment/>
    </xf>
    <xf numFmtId="0" fontId="91" fillId="33" borderId="10" xfId="0" applyFont="1" applyFill="1" applyBorder="1" applyAlignment="1">
      <alignment/>
    </xf>
    <xf numFmtId="3" fontId="9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wrapText="1"/>
    </xf>
    <xf numFmtId="176" fontId="8" fillId="0" borderId="0" xfId="58" applyNumberFormat="1" applyFont="1" applyFill="1" applyAlignment="1">
      <alignment vertical="center" wrapText="1"/>
      <protection/>
    </xf>
    <xf numFmtId="176" fontId="7" fillId="0" borderId="10" xfId="58" applyNumberFormat="1" applyFont="1" applyFill="1" applyBorder="1" applyAlignment="1">
      <alignment horizontal="center" vertical="center" wrapText="1"/>
      <protection/>
    </xf>
    <xf numFmtId="176" fontId="8" fillId="0" borderId="10" xfId="58" applyNumberFormat="1" applyFont="1" applyFill="1" applyBorder="1" applyAlignment="1" applyProtection="1">
      <alignment vertical="center" wrapText="1"/>
      <protection/>
    </xf>
    <xf numFmtId="176" fontId="96" fillId="0" borderId="10" xfId="58" applyNumberFormat="1" applyFont="1" applyFill="1" applyBorder="1" applyAlignment="1">
      <alignment vertical="center" wrapText="1"/>
      <protection/>
    </xf>
    <xf numFmtId="176" fontId="8" fillId="0" borderId="10" xfId="58" applyNumberFormat="1" applyFont="1" applyFill="1" applyBorder="1" applyAlignment="1">
      <alignment vertical="center" wrapText="1"/>
      <protection/>
    </xf>
    <xf numFmtId="176" fontId="15" fillId="0" borderId="10" xfId="58" applyNumberFormat="1" applyFont="1" applyFill="1" applyBorder="1" applyAlignment="1">
      <alignment vertical="center" wrapText="1"/>
      <protection/>
    </xf>
    <xf numFmtId="176" fontId="7" fillId="0" borderId="10" xfId="58" applyNumberFormat="1" applyFont="1" applyFill="1" applyBorder="1" applyAlignment="1">
      <alignment vertical="center" wrapText="1"/>
      <protection/>
    </xf>
    <xf numFmtId="176" fontId="7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9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8" fillId="0" borderId="0" xfId="63" applyFont="1">
      <alignment/>
      <protection/>
    </xf>
    <xf numFmtId="0" fontId="8" fillId="0" borderId="0" xfId="63" applyFont="1" applyAlignment="1">
      <alignment horizontal="right"/>
      <protection/>
    </xf>
    <xf numFmtId="0" fontId="49" fillId="38" borderId="10" xfId="63" applyFont="1" applyFill="1" applyBorder="1" applyAlignment="1">
      <alignment horizontal="center" vertical="top" wrapText="1"/>
      <protection/>
    </xf>
    <xf numFmtId="3" fontId="8" fillId="0" borderId="10" xfId="63" applyNumberFormat="1" applyFont="1" applyBorder="1" applyAlignment="1">
      <alignment horizontal="right" vertical="top" wrapText="1"/>
      <protection/>
    </xf>
    <xf numFmtId="3" fontId="7" fillId="0" borderId="10" xfId="63" applyNumberFormat="1" applyFont="1" applyBorder="1" applyAlignment="1">
      <alignment horizontal="right" vertical="top" wrapText="1"/>
      <protection/>
    </xf>
    <xf numFmtId="0" fontId="49" fillId="0" borderId="10" xfId="63" applyFont="1" applyFill="1" applyBorder="1" applyAlignment="1">
      <alignment horizontal="center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Border="1" applyAlignment="1">
      <alignment horizontal="right"/>
      <protection/>
    </xf>
    <xf numFmtId="0" fontId="8" fillId="0" borderId="10" xfId="63" applyFont="1" applyFill="1" applyBorder="1" applyAlignment="1">
      <alignment horizontal="center" vertical="top" wrapText="1"/>
      <protection/>
    </xf>
    <xf numFmtId="0" fontId="49" fillId="37" borderId="10" xfId="63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4" fillId="0" borderId="0" xfId="63" applyFont="1" applyAlignment="1">
      <alignment horizontal="right"/>
      <protection/>
    </xf>
    <xf numFmtId="0" fontId="2" fillId="0" borderId="10" xfId="63" applyFont="1" applyFill="1" applyBorder="1" applyAlignment="1">
      <alignment horizontal="center" vertical="top" wrapText="1"/>
      <protection/>
    </xf>
    <xf numFmtId="0" fontId="8" fillId="0" borderId="10" xfId="63" applyFont="1" applyBorder="1" applyAlignment="1">
      <alignment horizontal="left" vertical="top" wrapText="1"/>
      <protection/>
    </xf>
    <xf numFmtId="0" fontId="7" fillId="0" borderId="10" xfId="63" applyFont="1" applyBorder="1" applyAlignment="1">
      <alignment horizontal="left" vertical="top" wrapText="1"/>
      <protection/>
    </xf>
    <xf numFmtId="0" fontId="4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8" fillId="0" borderId="2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3" fontId="0" fillId="0" borderId="31" xfId="0" applyNumberFormat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3" fontId="4" fillId="0" borderId="34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91" fillId="0" borderId="3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11" fillId="0" borderId="32" xfId="0" applyFont="1" applyBorder="1" applyAlignment="1">
      <alignment/>
    </xf>
    <xf numFmtId="0" fontId="91" fillId="0" borderId="2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3" fontId="91" fillId="0" borderId="33" xfId="0" applyNumberFormat="1" applyFont="1" applyBorder="1" applyAlignment="1">
      <alignment horizontal="center"/>
    </xf>
    <xf numFmtId="3" fontId="91" fillId="0" borderId="34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38" fillId="0" borderId="0" xfId="58" applyNumberFormat="1" applyFont="1" applyAlignment="1">
      <alignment horizontal="center"/>
      <protection/>
    </xf>
    <xf numFmtId="0" fontId="39" fillId="0" borderId="36" xfId="58" applyFont="1" applyBorder="1" applyAlignment="1">
      <alignment horizontal="right"/>
      <protection/>
    </xf>
    <xf numFmtId="3" fontId="92" fillId="0" borderId="10" xfId="0" applyNumberFormat="1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33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44" fillId="38" borderId="10" xfId="63" applyFont="1" applyFill="1" applyBorder="1" applyAlignment="1">
      <alignment horizontal="center" vertical="top" wrapText="1"/>
      <protection/>
    </xf>
    <xf numFmtId="0" fontId="14" fillId="0" borderId="10" xfId="63" applyBorder="1">
      <alignment/>
      <protection/>
    </xf>
    <xf numFmtId="0" fontId="6" fillId="0" borderId="0" xfId="0" applyFont="1" applyBorder="1" applyAlignment="1">
      <alignment horizontal="center"/>
    </xf>
    <xf numFmtId="0" fontId="44" fillId="0" borderId="10" xfId="63" applyFont="1" applyFill="1" applyBorder="1" applyAlignment="1">
      <alignment horizontal="center" vertical="top" wrapText="1"/>
      <protection/>
    </xf>
    <xf numFmtId="0" fontId="14" fillId="0" borderId="10" xfId="63" applyFill="1" applyBorder="1">
      <alignment/>
      <protection/>
    </xf>
    <xf numFmtId="0" fontId="46" fillId="0" borderId="0" xfId="63" applyFont="1" applyAlignment="1">
      <alignment horizontal="center" vertical="center"/>
      <protection/>
    </xf>
    <xf numFmtId="0" fontId="45" fillId="0" borderId="0" xfId="63" applyFont="1" applyAlignment="1">
      <alignment horizontal="center" vertical="center"/>
      <protection/>
    </xf>
    <xf numFmtId="0" fontId="44" fillId="37" borderId="10" xfId="63" applyFont="1" applyFill="1" applyBorder="1" applyAlignment="1">
      <alignment horizontal="center" vertical="top" wrapText="1"/>
      <protection/>
    </xf>
    <xf numFmtId="0" fontId="14" fillId="37" borderId="10" xfId="63" applyFill="1" applyBorder="1">
      <alignment/>
      <protection/>
    </xf>
    <xf numFmtId="0" fontId="6" fillId="0" borderId="0" xfId="0" applyFont="1" applyBorder="1" applyAlignment="1">
      <alignment horizontal="center" wrapText="1"/>
    </xf>
    <xf numFmtId="0" fontId="44" fillId="0" borderId="0" xfId="63" applyFont="1" applyFill="1" applyAlignment="1">
      <alignment horizontal="center" vertical="top" wrapText="1"/>
      <protection/>
    </xf>
    <xf numFmtId="0" fontId="14" fillId="0" borderId="0" xfId="63" applyFill="1">
      <alignment/>
      <protection/>
    </xf>
    <xf numFmtId="0" fontId="4" fillId="0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97" fillId="0" borderId="0" xfId="0" applyFont="1" applyAlignment="1">
      <alignment horizontal="center"/>
    </xf>
    <xf numFmtId="0" fontId="91" fillId="0" borderId="0" xfId="0" applyFont="1" applyFill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right" vertical="center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49" fontId="92" fillId="0" borderId="13" xfId="0" applyNumberFormat="1" applyFont="1" applyBorder="1" applyAlignment="1">
      <alignment horizontal="center" vertical="center" wrapText="1"/>
    </xf>
    <xf numFmtId="0" fontId="92" fillId="0" borderId="13" xfId="0" applyFont="1" applyBorder="1" applyAlignment="1">
      <alignment horizontal="right" vertical="center" wrapText="1"/>
    </xf>
    <xf numFmtId="0" fontId="92" fillId="0" borderId="37" xfId="0" applyFont="1" applyBorder="1" applyAlignment="1">
      <alignment horizontal="right" vertical="center" wrapText="1"/>
    </xf>
    <xf numFmtId="0" fontId="92" fillId="0" borderId="10" xfId="0" applyFont="1" applyFill="1" applyBorder="1" applyAlignment="1">
      <alignment horizontal="center" vertical="center" wrapText="1"/>
    </xf>
    <xf numFmtId="3" fontId="92" fillId="0" borderId="10" xfId="0" applyNumberFormat="1" applyFont="1" applyBorder="1" applyAlignment="1">
      <alignment horizontal="center" vertical="center" wrapText="1"/>
    </xf>
    <xf numFmtId="3" fontId="92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/>
    </xf>
    <xf numFmtId="49" fontId="91" fillId="0" borderId="10" xfId="0" applyNumberFormat="1" applyFont="1" applyBorder="1" applyAlignment="1">
      <alignment horizontal="center" vertical="center"/>
    </xf>
    <xf numFmtId="3" fontId="91" fillId="0" borderId="10" xfId="0" applyNumberFormat="1" applyFont="1" applyBorder="1" applyAlignment="1">
      <alignment horizontal="right" vertical="center"/>
    </xf>
    <xf numFmtId="3" fontId="91" fillId="0" borderId="11" xfId="0" applyNumberFormat="1" applyFont="1" applyBorder="1" applyAlignment="1">
      <alignment horizontal="right" vertical="center"/>
    </xf>
    <xf numFmtId="3" fontId="91" fillId="0" borderId="10" xfId="0" applyNumberFormat="1" applyFont="1" applyFill="1" applyBorder="1" applyAlignment="1">
      <alignment/>
    </xf>
    <xf numFmtId="0" fontId="91" fillId="0" borderId="34" xfId="0" applyFont="1" applyFill="1" applyBorder="1" applyAlignment="1">
      <alignment horizontal="left" wrapText="1"/>
    </xf>
    <xf numFmtId="49" fontId="91" fillId="0" borderId="0" xfId="0" applyNumberFormat="1" applyFont="1" applyAlignment="1">
      <alignment horizontal="center" vertical="center"/>
    </xf>
    <xf numFmtId="49" fontId="91" fillId="37" borderId="10" xfId="0" applyNumberFormat="1" applyFont="1" applyFill="1" applyBorder="1" applyAlignment="1">
      <alignment horizontal="center" vertical="center"/>
    </xf>
    <xf numFmtId="3" fontId="91" fillId="37" borderId="10" xfId="0" applyNumberFormat="1" applyFont="1" applyFill="1" applyBorder="1" applyAlignment="1">
      <alignment horizontal="right" vertical="center"/>
    </xf>
    <xf numFmtId="3" fontId="91" fillId="37" borderId="11" xfId="0" applyNumberFormat="1" applyFont="1" applyFill="1" applyBorder="1" applyAlignment="1">
      <alignment horizontal="right" vertical="center"/>
    </xf>
    <xf numFmtId="0" fontId="91" fillId="0" borderId="34" xfId="0" applyFont="1" applyFill="1" applyBorder="1" applyAlignment="1">
      <alignment vertical="top" wrapText="1"/>
    </xf>
    <xf numFmtId="49" fontId="91" fillId="37" borderId="10" xfId="0" applyNumberFormat="1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wrapText="1"/>
    </xf>
    <xf numFmtId="0" fontId="99" fillId="0" borderId="34" xfId="0" applyFont="1" applyFill="1" applyBorder="1" applyAlignment="1">
      <alignment horizontal="right"/>
    </xf>
    <xf numFmtId="3" fontId="99" fillId="0" borderId="10" xfId="0" applyNumberFormat="1" applyFont="1" applyBorder="1" applyAlignment="1">
      <alignment horizontal="right" vertical="center"/>
    </xf>
    <xf numFmtId="3" fontId="99" fillId="0" borderId="10" xfId="0" applyNumberFormat="1" applyFont="1" applyFill="1" applyBorder="1" applyAlignment="1">
      <alignment horizontal="right" vertical="center"/>
    </xf>
    <xf numFmtId="3" fontId="98" fillId="0" borderId="10" xfId="0" applyNumberFormat="1" applyFont="1" applyFill="1" applyBorder="1" applyAlignment="1">
      <alignment/>
    </xf>
    <xf numFmtId="3" fontId="98" fillId="0" borderId="10" xfId="0" applyNumberFormat="1" applyFont="1" applyBorder="1" applyAlignment="1">
      <alignment/>
    </xf>
    <xf numFmtId="0" fontId="91" fillId="0" borderId="38" xfId="0" applyFont="1" applyFill="1" applyBorder="1" applyAlignment="1">
      <alignment horizontal="left"/>
    </xf>
    <xf numFmtId="49" fontId="91" fillId="0" borderId="20" xfId="0" applyNumberFormat="1" applyFont="1" applyBorder="1" applyAlignment="1">
      <alignment horizontal="center" vertical="center"/>
    </xf>
    <xf numFmtId="3" fontId="99" fillId="0" borderId="20" xfId="0" applyNumberFormat="1" applyFont="1" applyBorder="1" applyAlignment="1">
      <alignment horizontal="right" vertical="center"/>
    </xf>
    <xf numFmtId="3" fontId="99" fillId="0" borderId="25" xfId="0" applyNumberFormat="1" applyFont="1" applyBorder="1" applyAlignment="1">
      <alignment horizontal="right" vertical="center"/>
    </xf>
    <xf numFmtId="3" fontId="91" fillId="0" borderId="0" xfId="0" applyNumberFormat="1" applyFont="1" applyFill="1" applyAlignment="1">
      <alignment/>
    </xf>
    <xf numFmtId="0" fontId="91" fillId="0" borderId="38" xfId="0" applyFont="1" applyFill="1" applyBorder="1" applyAlignment="1">
      <alignment/>
    </xf>
    <xf numFmtId="49" fontId="91" fillId="37" borderId="20" xfId="0" applyNumberFormat="1" applyFont="1" applyFill="1" applyBorder="1" applyAlignment="1">
      <alignment horizontal="center" vertical="center"/>
    </xf>
    <xf numFmtId="3" fontId="91" fillId="0" borderId="20" xfId="0" applyNumberFormat="1" applyFont="1" applyBorder="1" applyAlignment="1">
      <alignment horizontal="right" vertical="center"/>
    </xf>
    <xf numFmtId="3" fontId="91" fillId="0" borderId="25" xfId="0" applyNumberFormat="1" applyFont="1" applyBorder="1" applyAlignment="1">
      <alignment horizontal="right" vertical="center"/>
    </xf>
    <xf numFmtId="49" fontId="100" fillId="0" borderId="10" xfId="0" applyNumberFormat="1" applyFont="1" applyBorder="1" applyAlignment="1">
      <alignment horizontal="center" vertical="center"/>
    </xf>
    <xf numFmtId="0" fontId="91" fillId="37" borderId="34" xfId="0" applyFont="1" applyFill="1" applyBorder="1" applyAlignment="1">
      <alignment/>
    </xf>
    <xf numFmtId="3" fontId="99" fillId="37" borderId="10" xfId="0" applyNumberFormat="1" applyFont="1" applyFill="1" applyBorder="1" applyAlignment="1">
      <alignment horizontal="right" vertical="center"/>
    </xf>
    <xf numFmtId="49" fontId="91" fillId="0" borderId="10" xfId="0" applyNumberFormat="1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3" fontId="91" fillId="0" borderId="11" xfId="0" applyNumberFormat="1" applyFont="1" applyBorder="1" applyAlignment="1">
      <alignment horizontal="right" vertical="center" wrapText="1"/>
    </xf>
    <xf numFmtId="49" fontId="91" fillId="0" borderId="0" xfId="0" applyNumberFormat="1" applyFont="1" applyBorder="1" applyAlignment="1">
      <alignment horizontal="center" vertical="center" wrapText="1"/>
    </xf>
    <xf numFmtId="3" fontId="91" fillId="0" borderId="0" xfId="0" applyNumberFormat="1" applyFont="1" applyFill="1" applyBorder="1" applyAlignment="1">
      <alignment/>
    </xf>
    <xf numFmtId="0" fontId="91" fillId="0" borderId="34" xfId="0" applyFont="1" applyFill="1" applyBorder="1" applyAlignment="1">
      <alignment horizontal="left" vertical="center" wrapText="1"/>
    </xf>
    <xf numFmtId="3" fontId="99" fillId="0" borderId="10" xfId="0" applyNumberFormat="1" applyFont="1" applyBorder="1" applyAlignment="1">
      <alignment horizontal="right" vertical="center" wrapText="1"/>
    </xf>
    <xf numFmtId="3" fontId="99" fillId="0" borderId="11" xfId="0" applyNumberFormat="1" applyFont="1" applyBorder="1" applyAlignment="1">
      <alignment horizontal="right" vertical="center" wrapText="1"/>
    </xf>
    <xf numFmtId="0" fontId="92" fillId="0" borderId="34" xfId="0" applyFont="1" applyFill="1" applyBorder="1" applyAlignment="1">
      <alignment horizontal="right"/>
    </xf>
    <xf numFmtId="49" fontId="92" fillId="0" borderId="10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right" vertical="center"/>
    </xf>
    <xf numFmtId="3" fontId="92" fillId="0" borderId="11" xfId="0" applyNumberFormat="1" applyFont="1" applyBorder="1" applyAlignment="1">
      <alignment horizontal="right"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AppData\Local\Temp\Temp1_Sopronk&#246;vesd,%20K&#214;H%202014%20%20I%20el&#337;ir&#225;nyzat%20%20m&#243;dos&#237;t&#225;s.zip\Sopronk&#246;vesd,%20K&#214;H%202014%20%20I%20el&#337;ir&#225;nyzat%20%20m&#243;dos&#237;t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mbone.Edit\Desktop\M&#225;solat%20-%202018.%20&#233;vi%20z&#225;rsz&#225;mad&#225;si%20rendelet..._%20(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1.1. mell. bev. "/>
      <sheetName val="1.2. mell. bev."/>
      <sheetName val="2.1. mell. kiad. "/>
      <sheetName val="2.2. Kiad. működés felhalmozás"/>
      <sheetName val="3.1.sz.mell  "/>
      <sheetName val="4.1. sz  mell "/>
      <sheetName val="5.1. sz. mell "/>
      <sheetName val="6.1. mell."/>
      <sheetName val="7.1. sz. mell. "/>
      <sheetName val="8.1. sz. mell."/>
      <sheetName val="ELLENŐRZÉS-1.sz.2.a.sz.2.b. (2)"/>
      <sheetName val="ÖSSZEFÜGGÉSEK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1. mell. kiad Önkormányzat"/>
      <sheetName val="2.2. mell.kiadások Óvoda"/>
      <sheetName val="2.3. mell. kiadások  KÖH"/>
      <sheetName val="2. melléklet kiadások összesen"/>
      <sheetName val="3.1. mell .Bev. Önkormányzat"/>
      <sheetName val="3.2. mell. bevételek Óvoda"/>
      <sheetName val="3.3 mrll. bevételek KÖH"/>
      <sheetName val="3.1. mell .Bev. Önkormányza (2)"/>
      <sheetName val="4. melléklet létszám"/>
      <sheetName val="5. beruházások felújítások"/>
      <sheetName val="6. melléklet tartalékok"/>
      <sheetName val="7. melléklet stabilitási 1"/>
      <sheetName val="8. melléklet stabilitási 2"/>
      <sheetName val="9. melléklet EU projektek"/>
      <sheetName val="10. melléklet hitelek"/>
      <sheetName val="11. melléklet finanszírozás"/>
      <sheetName val="12. melléklet szociális kiad."/>
      <sheetName val="13. melléklet átadott"/>
      <sheetName val="13.1. melléklet "/>
      <sheetName val="14. melléklet átvett"/>
      <sheetName val="15. melléklet helyi adók"/>
      <sheetName val="16. melléklet pénzmaradvány k."/>
      <sheetName val="17.1. melléklet eredményk. önk."/>
      <sheetName val="17.2 melléklet eredménykim.óvod"/>
      <sheetName val="17.3 melléklet eredménykim.KÖH"/>
      <sheetName val="18.1 melléklet v.mérleg önkorm"/>
      <sheetName val="18.2. melléklet v.mérleg óvoda "/>
      <sheetName val="18.03 melléklet v.mérleg KÖH"/>
      <sheetName val="19.1 vagyonkimutatás Önkormányz"/>
      <sheetName val="19.2 vagyonkimutatás  Óvoda"/>
      <sheetName val="19.3. vagyonkimutatás KÖH"/>
      <sheetName val="Munka1"/>
    </sheetNames>
    <sheetDataSet>
      <sheetData sheetId="1">
        <row r="7">
          <cell r="C7">
            <v>15395000</v>
          </cell>
          <cell r="D7">
            <v>14907074</v>
          </cell>
          <cell r="E7">
            <v>14907074</v>
          </cell>
          <cell r="I7">
            <v>0</v>
          </cell>
          <cell r="J7">
            <v>0</v>
          </cell>
          <cell r="K7">
            <v>0</v>
          </cell>
          <cell r="L7">
            <v>15395000</v>
          </cell>
          <cell r="M7">
            <v>14907074</v>
          </cell>
          <cell r="N7">
            <v>14907074</v>
          </cell>
        </row>
        <row r="8">
          <cell r="L8">
            <v>0</v>
          </cell>
          <cell r="M8">
            <v>0</v>
          </cell>
          <cell r="N8">
            <v>0</v>
          </cell>
        </row>
        <row r="9">
          <cell r="C9">
            <v>205000</v>
          </cell>
          <cell r="D9">
            <v>1409908</v>
          </cell>
          <cell r="E9">
            <v>1409908</v>
          </cell>
          <cell r="L9">
            <v>205000</v>
          </cell>
          <cell r="M9">
            <v>1409908</v>
          </cell>
          <cell r="N9">
            <v>1409908</v>
          </cell>
        </row>
        <row r="10">
          <cell r="L10">
            <v>0</v>
          </cell>
          <cell r="M10">
            <v>0</v>
          </cell>
          <cell r="N10">
            <v>0</v>
          </cell>
        </row>
        <row r="11">
          <cell r="L11">
            <v>0</v>
          </cell>
          <cell r="M11">
            <v>0</v>
          </cell>
          <cell r="N11">
            <v>0</v>
          </cell>
        </row>
        <row r="12">
          <cell r="L12">
            <v>0</v>
          </cell>
          <cell r="M12">
            <v>0</v>
          </cell>
          <cell r="N12">
            <v>0</v>
          </cell>
        </row>
        <row r="13">
          <cell r="C13">
            <v>1714000</v>
          </cell>
          <cell r="D13">
            <v>1557468</v>
          </cell>
          <cell r="E13">
            <v>1557468</v>
          </cell>
          <cell r="L13">
            <v>1714000</v>
          </cell>
          <cell r="M13">
            <v>1557468</v>
          </cell>
          <cell r="N13">
            <v>1557468</v>
          </cell>
        </row>
        <row r="14">
          <cell r="L14">
            <v>0</v>
          </cell>
          <cell r="M14">
            <v>0</v>
          </cell>
          <cell r="N14">
            <v>0</v>
          </cell>
        </row>
        <row r="15">
          <cell r="C15">
            <v>24000</v>
          </cell>
          <cell r="D15">
            <v>17820</v>
          </cell>
          <cell r="E15">
            <v>17820</v>
          </cell>
          <cell r="L15">
            <v>24000</v>
          </cell>
          <cell r="M15">
            <v>17820</v>
          </cell>
          <cell r="N15">
            <v>17820</v>
          </cell>
        </row>
        <row r="16">
          <cell r="L16">
            <v>0</v>
          </cell>
          <cell r="M16">
            <v>0</v>
          </cell>
          <cell r="N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</row>
        <row r="18">
          <cell r="L18">
            <v>0</v>
          </cell>
          <cell r="M18">
            <v>0</v>
          </cell>
          <cell r="N18">
            <v>0</v>
          </cell>
        </row>
        <row r="19">
          <cell r="C19">
            <v>131000</v>
          </cell>
          <cell r="D19">
            <v>300556</v>
          </cell>
          <cell r="E19">
            <v>300556</v>
          </cell>
          <cell r="L19">
            <v>131000</v>
          </cell>
          <cell r="M19">
            <v>300556</v>
          </cell>
          <cell r="N19">
            <v>300556</v>
          </cell>
        </row>
        <row r="20">
          <cell r="C20">
            <v>17469000</v>
          </cell>
          <cell r="D20">
            <v>18192826</v>
          </cell>
          <cell r="E20">
            <v>18192826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17469000</v>
          </cell>
          <cell r="M20">
            <v>18192826</v>
          </cell>
          <cell r="N20">
            <v>18192826</v>
          </cell>
        </row>
        <row r="21">
          <cell r="C21">
            <v>9382000</v>
          </cell>
          <cell r="D21">
            <v>8845174</v>
          </cell>
          <cell r="E21">
            <v>8845174</v>
          </cell>
          <cell r="L21">
            <v>9382000</v>
          </cell>
          <cell r="M21">
            <v>8845174</v>
          </cell>
          <cell r="N21">
            <v>8845174</v>
          </cell>
        </row>
        <row r="22">
          <cell r="C22">
            <v>480000</v>
          </cell>
          <cell r="D22">
            <v>2180312</v>
          </cell>
          <cell r="E22">
            <v>2180312</v>
          </cell>
          <cell r="L22">
            <v>480000</v>
          </cell>
          <cell r="M22">
            <v>2180312</v>
          </cell>
          <cell r="N22">
            <v>2180312</v>
          </cell>
        </row>
        <row r="23">
          <cell r="C23">
            <v>2600000</v>
          </cell>
          <cell r="D23">
            <v>2330643</v>
          </cell>
          <cell r="E23">
            <v>2330643</v>
          </cell>
          <cell r="L23">
            <v>2600000</v>
          </cell>
          <cell r="M23">
            <v>2330643</v>
          </cell>
          <cell r="N23">
            <v>2330643</v>
          </cell>
        </row>
        <row r="24">
          <cell r="C24">
            <v>12462000</v>
          </cell>
          <cell r="D24">
            <v>13356129</v>
          </cell>
          <cell r="E24">
            <v>13356129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12462000</v>
          </cell>
          <cell r="M24">
            <v>13356129</v>
          </cell>
          <cell r="N24">
            <v>13356129</v>
          </cell>
        </row>
        <row r="25">
          <cell r="C25">
            <v>29931000</v>
          </cell>
          <cell r="D25">
            <v>31548955</v>
          </cell>
          <cell r="E25">
            <v>31548955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29931000</v>
          </cell>
          <cell r="M25">
            <v>31548955</v>
          </cell>
          <cell r="N25">
            <v>31548955</v>
          </cell>
        </row>
        <row r="26">
          <cell r="C26">
            <v>7112000</v>
          </cell>
          <cell r="D26">
            <v>6649821</v>
          </cell>
          <cell r="E26">
            <v>6649821</v>
          </cell>
          <cell r="L26">
            <v>7112000</v>
          </cell>
          <cell r="M26">
            <v>6649821</v>
          </cell>
          <cell r="N26">
            <v>6649821</v>
          </cell>
        </row>
        <row r="27">
          <cell r="C27">
            <v>227000</v>
          </cell>
          <cell r="D27">
            <v>460025</v>
          </cell>
          <cell r="E27">
            <v>460025</v>
          </cell>
          <cell r="L27">
            <v>227000</v>
          </cell>
          <cell r="M27">
            <v>460025</v>
          </cell>
          <cell r="N27">
            <v>460025</v>
          </cell>
        </row>
        <row r="28">
          <cell r="C28">
            <v>3874000</v>
          </cell>
          <cell r="D28">
            <v>3229385</v>
          </cell>
          <cell r="E28">
            <v>3229385</v>
          </cell>
          <cell r="L28">
            <v>3874000</v>
          </cell>
          <cell r="M28">
            <v>3229385</v>
          </cell>
          <cell r="N28">
            <v>3229385</v>
          </cell>
        </row>
        <row r="29">
          <cell r="H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4101000</v>
          </cell>
          <cell r="D30">
            <v>3689410</v>
          </cell>
          <cell r="E30">
            <v>3689410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4101000</v>
          </cell>
          <cell r="M30">
            <v>3689410</v>
          </cell>
          <cell r="N30">
            <v>3689410</v>
          </cell>
        </row>
        <row r="31">
          <cell r="C31">
            <v>300000</v>
          </cell>
          <cell r="D31">
            <v>1200000</v>
          </cell>
          <cell r="E31">
            <v>1189436</v>
          </cell>
          <cell r="L31">
            <v>300000</v>
          </cell>
          <cell r="M31">
            <v>1200000</v>
          </cell>
          <cell r="N31">
            <v>1189436</v>
          </cell>
        </row>
        <row r="32">
          <cell r="C32">
            <v>855000</v>
          </cell>
          <cell r="D32">
            <v>1157972</v>
          </cell>
          <cell r="E32">
            <v>1157972</v>
          </cell>
          <cell r="L32">
            <v>855000</v>
          </cell>
          <cell r="M32">
            <v>1157972</v>
          </cell>
          <cell r="N32">
            <v>1157972</v>
          </cell>
        </row>
        <row r="33">
          <cell r="C33">
            <v>1155000</v>
          </cell>
          <cell r="D33">
            <v>2357972</v>
          </cell>
          <cell r="E33">
            <v>2347408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1155000</v>
          </cell>
          <cell r="M33">
            <v>2357972</v>
          </cell>
          <cell r="N33">
            <v>2347408</v>
          </cell>
        </row>
        <row r="34">
          <cell r="C34">
            <v>6275000</v>
          </cell>
          <cell r="D34">
            <v>5728756</v>
          </cell>
          <cell r="E34">
            <v>5728756</v>
          </cell>
          <cell r="L34">
            <v>6275000</v>
          </cell>
          <cell r="M34">
            <v>5728756</v>
          </cell>
          <cell r="N34">
            <v>5728756</v>
          </cell>
        </row>
        <row r="35">
          <cell r="C35">
            <v>17283000</v>
          </cell>
          <cell r="D35">
            <v>15773853</v>
          </cell>
          <cell r="E35">
            <v>15773853</v>
          </cell>
          <cell r="L35">
            <v>17283000</v>
          </cell>
          <cell r="M35">
            <v>15773853</v>
          </cell>
          <cell r="N35">
            <v>15773853</v>
          </cell>
        </row>
        <row r="36">
          <cell r="C36">
            <v>3280000</v>
          </cell>
          <cell r="D36">
            <v>3542783</v>
          </cell>
          <cell r="E36">
            <v>3542783</v>
          </cell>
          <cell r="L36">
            <v>3280000</v>
          </cell>
          <cell r="M36">
            <v>3542783</v>
          </cell>
          <cell r="N36">
            <v>3542783</v>
          </cell>
        </row>
        <row r="37">
          <cell r="C37">
            <v>9963000</v>
          </cell>
          <cell r="D37">
            <v>5834898</v>
          </cell>
          <cell r="E37">
            <v>5834898</v>
          </cell>
          <cell r="L37">
            <v>9963000</v>
          </cell>
          <cell r="M37">
            <v>5834898</v>
          </cell>
          <cell r="N37">
            <v>5834898</v>
          </cell>
        </row>
        <row r="38">
          <cell r="C38">
            <v>270000</v>
          </cell>
          <cell r="D38">
            <v>1481118</v>
          </cell>
          <cell r="E38">
            <v>1481118</v>
          </cell>
          <cell r="G38">
            <v>0</v>
          </cell>
          <cell r="H38">
            <v>0</v>
          </cell>
          <cell r="L38">
            <v>270000</v>
          </cell>
          <cell r="M38">
            <v>1481118</v>
          </cell>
          <cell r="N38">
            <v>1481118</v>
          </cell>
        </row>
        <row r="39">
          <cell r="C39">
            <v>6240000</v>
          </cell>
          <cell r="D39">
            <v>10955417</v>
          </cell>
          <cell r="E39">
            <v>10955417</v>
          </cell>
          <cell r="F39">
            <v>0</v>
          </cell>
          <cell r="L39">
            <v>6240000</v>
          </cell>
          <cell r="M39">
            <v>10955417</v>
          </cell>
          <cell r="N39">
            <v>10955417</v>
          </cell>
        </row>
        <row r="40">
          <cell r="C40">
            <v>24350000</v>
          </cell>
          <cell r="D40">
            <v>30600179</v>
          </cell>
          <cell r="E40">
            <v>30600179</v>
          </cell>
          <cell r="L40">
            <v>24350000</v>
          </cell>
          <cell r="M40">
            <v>30600179</v>
          </cell>
          <cell r="N40">
            <v>30600179</v>
          </cell>
        </row>
        <row r="41">
          <cell r="C41">
            <v>67661000</v>
          </cell>
          <cell r="D41">
            <v>73917004</v>
          </cell>
          <cell r="E41">
            <v>73917004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67661000</v>
          </cell>
          <cell r="M41">
            <v>73917004</v>
          </cell>
          <cell r="N41">
            <v>73917004</v>
          </cell>
        </row>
        <row r="42">
          <cell r="C42">
            <v>15000</v>
          </cell>
          <cell r="D42">
            <v>15000</v>
          </cell>
          <cell r="E42">
            <v>8675</v>
          </cell>
          <cell r="L42">
            <v>15000</v>
          </cell>
          <cell r="M42">
            <v>15000</v>
          </cell>
          <cell r="N42">
            <v>8675</v>
          </cell>
        </row>
        <row r="43">
          <cell r="L43">
            <v>0</v>
          </cell>
          <cell r="M43">
            <v>0</v>
          </cell>
          <cell r="N43">
            <v>0</v>
          </cell>
        </row>
        <row r="44">
          <cell r="C44">
            <v>15000</v>
          </cell>
          <cell r="D44">
            <v>15000</v>
          </cell>
          <cell r="E44">
            <v>8675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15000</v>
          </cell>
          <cell r="M44">
            <v>15000</v>
          </cell>
          <cell r="N44">
            <v>8675</v>
          </cell>
        </row>
        <row r="45">
          <cell r="C45">
            <v>15100000</v>
          </cell>
          <cell r="D45">
            <v>14493336</v>
          </cell>
          <cell r="E45">
            <v>14493336</v>
          </cell>
          <cell r="L45">
            <v>15100000</v>
          </cell>
          <cell r="M45">
            <v>14493336</v>
          </cell>
          <cell r="N45">
            <v>14493336</v>
          </cell>
        </row>
        <row r="46">
          <cell r="C46">
            <v>12000000</v>
          </cell>
          <cell r="D46">
            <v>32678627</v>
          </cell>
          <cell r="E46">
            <v>32678627</v>
          </cell>
          <cell r="L46">
            <v>12000000</v>
          </cell>
          <cell r="M46">
            <v>32678627</v>
          </cell>
          <cell r="N46">
            <v>32678627</v>
          </cell>
        </row>
        <row r="47">
          <cell r="D47">
            <v>114153</v>
          </cell>
          <cell r="E47">
            <v>114153</v>
          </cell>
          <cell r="L47">
            <v>0</v>
          </cell>
          <cell r="M47">
            <v>114153</v>
          </cell>
          <cell r="N47">
            <v>114153</v>
          </cell>
        </row>
        <row r="48">
          <cell r="L48">
            <v>0</v>
          </cell>
          <cell r="M48">
            <v>0</v>
          </cell>
          <cell r="N48">
            <v>0</v>
          </cell>
        </row>
        <row r="49">
          <cell r="D49">
            <v>200</v>
          </cell>
          <cell r="E49">
            <v>8</v>
          </cell>
          <cell r="L49">
            <v>0</v>
          </cell>
          <cell r="M49">
            <v>200</v>
          </cell>
          <cell r="N49">
            <v>8</v>
          </cell>
        </row>
        <row r="50">
          <cell r="C50">
            <v>27100000</v>
          </cell>
          <cell r="D50">
            <v>47286316</v>
          </cell>
          <cell r="E50">
            <v>47286124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27100000</v>
          </cell>
          <cell r="M50">
            <v>47286316</v>
          </cell>
          <cell r="N50">
            <v>47286124</v>
          </cell>
        </row>
        <row r="51">
          <cell r="C51">
            <v>100032000</v>
          </cell>
          <cell r="D51">
            <v>127265702</v>
          </cell>
          <cell r="E51">
            <v>127248621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100032000</v>
          </cell>
          <cell r="M51">
            <v>127265702</v>
          </cell>
          <cell r="N51">
            <v>127248621</v>
          </cell>
        </row>
        <row r="52">
          <cell r="L52">
            <v>0</v>
          </cell>
          <cell r="M52">
            <v>0</v>
          </cell>
          <cell r="N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</row>
        <row r="58"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5000000</v>
          </cell>
          <cell r="G59">
            <v>5600000</v>
          </cell>
          <cell r="H59">
            <v>4911546</v>
          </cell>
          <cell r="L59">
            <v>5000000</v>
          </cell>
          <cell r="M59">
            <v>5600000</v>
          </cell>
          <cell r="N59">
            <v>4911546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5000000</v>
          </cell>
          <cell r="G60">
            <v>5600000</v>
          </cell>
          <cell r="H60">
            <v>4911546</v>
          </cell>
          <cell r="I60">
            <v>0</v>
          </cell>
          <cell r="J60">
            <v>0</v>
          </cell>
          <cell r="K60">
            <v>0</v>
          </cell>
          <cell r="L60">
            <v>5000000</v>
          </cell>
          <cell r="M60">
            <v>5600000</v>
          </cell>
          <cell r="N60">
            <v>4911546</v>
          </cell>
        </row>
        <row r="61">
          <cell r="L61">
            <v>0</v>
          </cell>
          <cell r="M61">
            <v>0</v>
          </cell>
          <cell r="N61">
            <v>0</v>
          </cell>
        </row>
        <row r="62">
          <cell r="C62">
            <v>68432475</v>
          </cell>
          <cell r="D62">
            <v>68592541</v>
          </cell>
          <cell r="E62">
            <v>68592541</v>
          </cell>
          <cell r="L62">
            <v>68432475</v>
          </cell>
          <cell r="M62">
            <v>68592541</v>
          </cell>
          <cell r="N62">
            <v>68592541</v>
          </cell>
        </row>
        <row r="63">
          <cell r="L63">
            <v>0</v>
          </cell>
          <cell r="M63">
            <v>0</v>
          </cell>
          <cell r="N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</row>
        <row r="66">
          <cell r="C66">
            <v>3559400</v>
          </cell>
          <cell r="D66">
            <v>3559400</v>
          </cell>
          <cell r="E66">
            <v>1039045</v>
          </cell>
          <cell r="L66">
            <v>3559400</v>
          </cell>
          <cell r="M66">
            <v>3559400</v>
          </cell>
          <cell r="N66">
            <v>1039045</v>
          </cell>
        </row>
        <row r="67">
          <cell r="G67">
            <v>0</v>
          </cell>
          <cell r="H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99949</v>
          </cell>
          <cell r="E68">
            <v>99949</v>
          </cell>
          <cell r="L68">
            <v>0</v>
          </cell>
          <cell r="M68">
            <v>99949</v>
          </cell>
          <cell r="N68">
            <v>99949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L70">
            <v>0</v>
          </cell>
          <cell r="M70">
            <v>0</v>
          </cell>
          <cell r="N70">
            <v>0</v>
          </cell>
        </row>
        <row r="71">
          <cell r="F71">
            <v>13000000</v>
          </cell>
          <cell r="G71">
            <v>14900719</v>
          </cell>
          <cell r="H71">
            <v>13389614</v>
          </cell>
          <cell r="L71">
            <v>13000000</v>
          </cell>
          <cell r="M71">
            <v>14900719</v>
          </cell>
          <cell r="N71">
            <v>13389614</v>
          </cell>
        </row>
        <row r="72">
          <cell r="C72">
            <v>5495541</v>
          </cell>
          <cell r="D72">
            <v>207469</v>
          </cell>
          <cell r="L72">
            <v>5495541</v>
          </cell>
          <cell r="M72">
            <v>207469</v>
          </cell>
          <cell r="N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</row>
        <row r="74">
          <cell r="C74">
            <v>77487416</v>
          </cell>
          <cell r="D74">
            <v>72459359</v>
          </cell>
          <cell r="E74">
            <v>69731535</v>
          </cell>
          <cell r="F74">
            <v>13000000</v>
          </cell>
          <cell r="G74">
            <v>14900719</v>
          </cell>
          <cell r="H74">
            <v>13389614</v>
          </cell>
          <cell r="I74">
            <v>0</v>
          </cell>
          <cell r="J74">
            <v>0</v>
          </cell>
          <cell r="K74">
            <v>0</v>
          </cell>
          <cell r="L74">
            <v>90487416</v>
          </cell>
          <cell r="M74">
            <v>87360078</v>
          </cell>
          <cell r="N74">
            <v>83121149</v>
          </cell>
        </row>
        <row r="75">
          <cell r="C75">
            <v>214562416</v>
          </cell>
          <cell r="D75">
            <v>237923837</v>
          </cell>
          <cell r="E75">
            <v>235178932</v>
          </cell>
          <cell r="F75">
            <v>18000000</v>
          </cell>
          <cell r="G75">
            <v>20500719</v>
          </cell>
          <cell r="H75">
            <v>18301160</v>
          </cell>
          <cell r="I75">
            <v>0</v>
          </cell>
          <cell r="J75">
            <v>0</v>
          </cell>
          <cell r="K75">
            <v>0</v>
          </cell>
          <cell r="L75">
            <v>232562416</v>
          </cell>
          <cell r="M75">
            <v>258424556</v>
          </cell>
          <cell r="N75">
            <v>253480092</v>
          </cell>
        </row>
        <row r="76">
          <cell r="D76">
            <v>1710000</v>
          </cell>
          <cell r="E76">
            <v>1710000</v>
          </cell>
        </row>
        <row r="77">
          <cell r="C77">
            <v>223663000</v>
          </cell>
          <cell r="D77">
            <v>304237796</v>
          </cell>
          <cell r="E77">
            <v>304098183</v>
          </cell>
          <cell r="L77">
            <v>223663000</v>
          </cell>
          <cell r="M77">
            <v>304237796</v>
          </cell>
          <cell r="N77">
            <v>304098183</v>
          </cell>
        </row>
        <row r="78">
          <cell r="D78">
            <v>1181000</v>
          </cell>
          <cell r="E78">
            <v>372352</v>
          </cell>
          <cell r="L78">
            <v>0</v>
          </cell>
          <cell r="M78">
            <v>1181000</v>
          </cell>
          <cell r="N78">
            <v>372352</v>
          </cell>
        </row>
        <row r="79">
          <cell r="C79">
            <v>2219000</v>
          </cell>
          <cell r="D79">
            <v>14719431</v>
          </cell>
          <cell r="E79">
            <v>14708917</v>
          </cell>
          <cell r="L79">
            <v>2219000</v>
          </cell>
          <cell r="M79">
            <v>14719431</v>
          </cell>
          <cell r="N79">
            <v>14708917</v>
          </cell>
        </row>
        <row r="80">
          <cell r="L80">
            <v>0</v>
          </cell>
          <cell r="M80">
            <v>0</v>
          </cell>
          <cell r="N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</row>
        <row r="82">
          <cell r="C82">
            <v>56937000</v>
          </cell>
          <cell r="D82">
            <v>57572885</v>
          </cell>
          <cell r="E82">
            <v>24743984</v>
          </cell>
          <cell r="L82">
            <v>56937000</v>
          </cell>
          <cell r="M82">
            <v>57572885</v>
          </cell>
          <cell r="N82">
            <v>24743984</v>
          </cell>
        </row>
        <row r="83">
          <cell r="C83">
            <v>282819000</v>
          </cell>
          <cell r="D83">
            <v>379421112</v>
          </cell>
          <cell r="E83">
            <v>345633436</v>
          </cell>
          <cell r="I83">
            <v>0</v>
          </cell>
          <cell r="J83">
            <v>0</v>
          </cell>
          <cell r="K83">
            <v>0</v>
          </cell>
          <cell r="L83">
            <v>282819000</v>
          </cell>
          <cell r="M83">
            <v>379421112</v>
          </cell>
          <cell r="N83">
            <v>345633436</v>
          </cell>
        </row>
        <row r="84">
          <cell r="C84">
            <v>163905000</v>
          </cell>
          <cell r="D84">
            <v>94750811</v>
          </cell>
          <cell r="E84">
            <v>63730680</v>
          </cell>
          <cell r="L84">
            <v>163905000</v>
          </cell>
          <cell r="M84">
            <v>94750811</v>
          </cell>
          <cell r="N84">
            <v>63730680</v>
          </cell>
        </row>
        <row r="85">
          <cell r="L85">
            <v>0</v>
          </cell>
          <cell r="M85">
            <v>0</v>
          </cell>
          <cell r="N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</row>
        <row r="87">
          <cell r="C87">
            <v>43117000</v>
          </cell>
          <cell r="D87">
            <v>37583500</v>
          </cell>
          <cell r="E87">
            <v>16020730</v>
          </cell>
          <cell r="L87">
            <v>43117000</v>
          </cell>
          <cell r="M87">
            <v>37583500</v>
          </cell>
          <cell r="N87">
            <v>16020730</v>
          </cell>
        </row>
        <row r="88">
          <cell r="C88">
            <v>207022000</v>
          </cell>
          <cell r="D88">
            <v>132334311</v>
          </cell>
          <cell r="E88">
            <v>79751410</v>
          </cell>
          <cell r="F88">
            <v>0</v>
          </cell>
          <cell r="J88">
            <v>0</v>
          </cell>
          <cell r="K88">
            <v>0</v>
          </cell>
          <cell r="L88">
            <v>207022000</v>
          </cell>
          <cell r="M88">
            <v>132334311</v>
          </cell>
          <cell r="N88">
            <v>79751410</v>
          </cell>
        </row>
        <row r="92">
          <cell r="D92">
            <v>60697</v>
          </cell>
          <cell r="E92">
            <v>60697</v>
          </cell>
          <cell r="L92">
            <v>0</v>
          </cell>
          <cell r="M92">
            <v>60697</v>
          </cell>
          <cell r="N92">
            <v>60697</v>
          </cell>
        </row>
        <row r="96">
          <cell r="D96">
            <v>20156116</v>
          </cell>
          <cell r="E96">
            <v>20156116</v>
          </cell>
          <cell r="L96">
            <v>0</v>
          </cell>
          <cell r="M96">
            <v>20156116</v>
          </cell>
          <cell r="N96">
            <v>20156116</v>
          </cell>
        </row>
        <row r="97">
          <cell r="C97">
            <v>0</v>
          </cell>
          <cell r="D97">
            <v>20216813</v>
          </cell>
          <cell r="E97">
            <v>20216813</v>
          </cell>
          <cell r="J97">
            <v>0</v>
          </cell>
          <cell r="K97">
            <v>0</v>
          </cell>
          <cell r="L97">
            <v>0</v>
          </cell>
          <cell r="M97">
            <v>20216813</v>
          </cell>
          <cell r="N97">
            <v>20216813</v>
          </cell>
        </row>
        <row r="98">
          <cell r="C98">
            <v>489841000</v>
          </cell>
          <cell r="D98">
            <v>531972236</v>
          </cell>
          <cell r="E98">
            <v>445601659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489841000</v>
          </cell>
          <cell r="M98">
            <v>531972236</v>
          </cell>
          <cell r="N98">
            <v>445601659</v>
          </cell>
        </row>
        <row r="99">
          <cell r="C99">
            <v>704403416</v>
          </cell>
          <cell r="D99">
            <v>769896073</v>
          </cell>
          <cell r="E99">
            <v>680780591</v>
          </cell>
          <cell r="F99">
            <v>18000000</v>
          </cell>
          <cell r="G99">
            <v>20500719</v>
          </cell>
          <cell r="H99">
            <v>18301160</v>
          </cell>
          <cell r="I99">
            <v>0</v>
          </cell>
          <cell r="J99">
            <v>0</v>
          </cell>
          <cell r="K99">
            <v>0</v>
          </cell>
          <cell r="L99">
            <v>722403416</v>
          </cell>
          <cell r="M99">
            <v>790396792</v>
          </cell>
          <cell r="N99">
            <v>699081751</v>
          </cell>
        </row>
        <row r="104">
          <cell r="D104">
            <v>350000000</v>
          </cell>
          <cell r="E104">
            <v>350000000</v>
          </cell>
          <cell r="L104">
            <v>0</v>
          </cell>
          <cell r="M104">
            <v>350000000</v>
          </cell>
          <cell r="N104">
            <v>350000000</v>
          </cell>
        </row>
        <row r="105">
          <cell r="D105">
            <v>44880000</v>
          </cell>
          <cell r="E105">
            <v>44880000</v>
          </cell>
        </row>
        <row r="108">
          <cell r="D108">
            <v>394880000</v>
          </cell>
          <cell r="E108">
            <v>394880000</v>
          </cell>
          <cell r="K108">
            <v>0</v>
          </cell>
          <cell r="L108">
            <v>0</v>
          </cell>
          <cell r="M108">
            <v>394880000</v>
          </cell>
          <cell r="N108">
            <v>394880000</v>
          </cell>
        </row>
        <row r="110">
          <cell r="C110">
            <v>1747983</v>
          </cell>
          <cell r="D110">
            <v>1747983</v>
          </cell>
          <cell r="E110">
            <v>1747983</v>
          </cell>
          <cell r="L110">
            <v>1747983</v>
          </cell>
          <cell r="M110">
            <v>1747983</v>
          </cell>
          <cell r="N110">
            <v>1747983</v>
          </cell>
        </row>
        <row r="111">
          <cell r="C111">
            <v>103962201</v>
          </cell>
          <cell r="D111">
            <v>116868082</v>
          </cell>
          <cell r="E111">
            <v>116868082</v>
          </cell>
          <cell r="L111">
            <v>103962201</v>
          </cell>
          <cell r="M111">
            <v>116868082</v>
          </cell>
          <cell r="N111">
            <v>116868082</v>
          </cell>
        </row>
        <row r="112">
          <cell r="L112">
            <v>0</v>
          </cell>
          <cell r="M112">
            <v>0</v>
          </cell>
          <cell r="N112">
            <v>0</v>
          </cell>
        </row>
        <row r="113">
          <cell r="L113">
            <v>0</v>
          </cell>
          <cell r="M113">
            <v>0</v>
          </cell>
          <cell r="N113">
            <v>0</v>
          </cell>
        </row>
        <row r="114">
          <cell r="L114">
            <v>0</v>
          </cell>
          <cell r="M114">
            <v>0</v>
          </cell>
          <cell r="N114">
            <v>0</v>
          </cell>
        </row>
        <row r="115">
          <cell r="C115">
            <v>105710184</v>
          </cell>
          <cell r="D115">
            <v>513496065</v>
          </cell>
          <cell r="E115">
            <v>513496065</v>
          </cell>
          <cell r="L115">
            <v>103962201</v>
          </cell>
          <cell r="M115">
            <v>511748082</v>
          </cell>
          <cell r="N115">
            <v>511748082</v>
          </cell>
        </row>
        <row r="116">
          <cell r="L116">
            <v>0</v>
          </cell>
          <cell r="M116">
            <v>0</v>
          </cell>
          <cell r="N116">
            <v>0</v>
          </cell>
        </row>
        <row r="117">
          <cell r="L117">
            <v>0</v>
          </cell>
          <cell r="M117">
            <v>0</v>
          </cell>
          <cell r="N117">
            <v>0</v>
          </cell>
        </row>
        <row r="118">
          <cell r="L118">
            <v>0</v>
          </cell>
          <cell r="M118">
            <v>0</v>
          </cell>
          <cell r="N118">
            <v>0</v>
          </cell>
        </row>
        <row r="119">
          <cell r="L119">
            <v>0</v>
          </cell>
          <cell r="M119">
            <v>0</v>
          </cell>
          <cell r="N119">
            <v>0</v>
          </cell>
        </row>
        <row r="120">
          <cell r="L120">
            <v>0</v>
          </cell>
          <cell r="M120">
            <v>0</v>
          </cell>
          <cell r="N120">
            <v>0</v>
          </cell>
        </row>
        <row r="121">
          <cell r="L121">
            <v>0</v>
          </cell>
          <cell r="M121">
            <v>0</v>
          </cell>
          <cell r="N121">
            <v>0</v>
          </cell>
        </row>
        <row r="122">
          <cell r="C122">
            <v>105710184</v>
          </cell>
          <cell r="D122">
            <v>513496065</v>
          </cell>
          <cell r="E122">
            <v>513496065</v>
          </cell>
          <cell r="G122">
            <v>0</v>
          </cell>
          <cell r="H122">
            <v>0</v>
          </cell>
          <cell r="K122">
            <v>0</v>
          </cell>
          <cell r="L122">
            <v>105710184</v>
          </cell>
          <cell r="M122">
            <v>513496065</v>
          </cell>
          <cell r="N122">
            <v>513496065</v>
          </cell>
        </row>
        <row r="123">
          <cell r="C123">
            <v>810113600</v>
          </cell>
          <cell r="D123">
            <v>1283392138</v>
          </cell>
          <cell r="E123">
            <v>1194276656</v>
          </cell>
          <cell r="F123">
            <v>18000000</v>
          </cell>
          <cell r="G123">
            <v>20500719</v>
          </cell>
          <cell r="H123">
            <v>18301160</v>
          </cell>
          <cell r="I123">
            <v>0</v>
          </cell>
          <cell r="J123">
            <v>0</v>
          </cell>
          <cell r="K123">
            <v>0</v>
          </cell>
          <cell r="L123">
            <v>828113600</v>
          </cell>
          <cell r="M123">
            <v>1303892857</v>
          </cell>
          <cell r="N123">
            <v>1212577816</v>
          </cell>
        </row>
      </sheetData>
      <sheetData sheetId="2">
        <row r="7">
          <cell r="C7">
            <v>35779000</v>
          </cell>
          <cell r="D7">
            <v>33712681</v>
          </cell>
          <cell r="E7">
            <v>33712681</v>
          </cell>
          <cell r="L7">
            <v>35779000</v>
          </cell>
          <cell r="M7">
            <v>33712681</v>
          </cell>
          <cell r="N7">
            <v>33712681</v>
          </cell>
        </row>
        <row r="8">
          <cell r="E8">
            <v>0</v>
          </cell>
          <cell r="L8">
            <v>0</v>
          </cell>
          <cell r="M8">
            <v>0</v>
          </cell>
          <cell r="N8">
            <v>0</v>
          </cell>
        </row>
        <row r="13">
          <cell r="C13">
            <v>2157000</v>
          </cell>
          <cell r="D13">
            <v>2156585</v>
          </cell>
          <cell r="E13">
            <v>2156585</v>
          </cell>
          <cell r="L13">
            <v>2157000</v>
          </cell>
          <cell r="M13">
            <v>2156585</v>
          </cell>
          <cell r="N13">
            <v>2156585</v>
          </cell>
        </row>
        <row r="15">
          <cell r="C15">
            <v>92400</v>
          </cell>
          <cell r="D15">
            <v>92040</v>
          </cell>
          <cell r="E15">
            <v>92040</v>
          </cell>
          <cell r="L15">
            <v>92400</v>
          </cell>
          <cell r="M15">
            <v>92040</v>
          </cell>
          <cell r="N15">
            <v>92040</v>
          </cell>
        </row>
        <row r="19">
          <cell r="D19">
            <v>300384</v>
          </cell>
          <cell r="E19">
            <v>300384</v>
          </cell>
          <cell r="L19">
            <v>0</v>
          </cell>
          <cell r="M19">
            <v>300384</v>
          </cell>
          <cell r="N19">
            <v>300384</v>
          </cell>
        </row>
        <row r="20">
          <cell r="C20">
            <v>38028400</v>
          </cell>
          <cell r="D20">
            <v>36261690</v>
          </cell>
          <cell r="E20">
            <v>36261690</v>
          </cell>
          <cell r="L20">
            <v>38028400</v>
          </cell>
          <cell r="M20">
            <v>36261690</v>
          </cell>
          <cell r="N20">
            <v>36261690</v>
          </cell>
        </row>
        <row r="22">
          <cell r="L22">
            <v>0</v>
          </cell>
          <cell r="M22">
            <v>0</v>
          </cell>
          <cell r="N22">
            <v>0</v>
          </cell>
        </row>
        <row r="23">
          <cell r="C23">
            <v>50000</v>
          </cell>
          <cell r="D23">
            <v>61217</v>
          </cell>
          <cell r="E23">
            <v>61217</v>
          </cell>
          <cell r="L23">
            <v>50000</v>
          </cell>
          <cell r="M23">
            <v>61217</v>
          </cell>
          <cell r="N23">
            <v>61217</v>
          </cell>
        </row>
        <row r="24">
          <cell r="C24">
            <v>50000</v>
          </cell>
          <cell r="D24">
            <v>61217</v>
          </cell>
          <cell r="E24">
            <v>61217</v>
          </cell>
          <cell r="L24">
            <v>50000</v>
          </cell>
          <cell r="M24">
            <v>61217</v>
          </cell>
          <cell r="N24">
            <v>61217</v>
          </cell>
        </row>
        <row r="25">
          <cell r="C25">
            <v>38078400</v>
          </cell>
          <cell r="D25">
            <v>36322907</v>
          </cell>
          <cell r="E25">
            <v>36322907</v>
          </cell>
          <cell r="L25">
            <v>38078400</v>
          </cell>
          <cell r="M25">
            <v>36322907</v>
          </cell>
          <cell r="N25">
            <v>36322907</v>
          </cell>
        </row>
        <row r="26">
          <cell r="C26">
            <v>8679000</v>
          </cell>
          <cell r="D26">
            <v>7538777</v>
          </cell>
          <cell r="E26">
            <v>7538777</v>
          </cell>
          <cell r="L26">
            <v>8679000</v>
          </cell>
          <cell r="M26">
            <v>7538777</v>
          </cell>
          <cell r="N26">
            <v>7538777</v>
          </cell>
        </row>
        <row r="27">
          <cell r="C27">
            <v>560000</v>
          </cell>
          <cell r="D27">
            <v>714061</v>
          </cell>
          <cell r="E27">
            <v>714061</v>
          </cell>
          <cell r="L27">
            <v>560000</v>
          </cell>
          <cell r="M27">
            <v>714061</v>
          </cell>
          <cell r="N27">
            <v>714061</v>
          </cell>
        </row>
        <row r="28">
          <cell r="C28">
            <v>936000</v>
          </cell>
          <cell r="D28">
            <v>599089</v>
          </cell>
          <cell r="E28">
            <v>599089</v>
          </cell>
          <cell r="L28">
            <v>936000</v>
          </cell>
          <cell r="M28">
            <v>599089</v>
          </cell>
          <cell r="N28">
            <v>599089</v>
          </cell>
        </row>
        <row r="30">
          <cell r="C30">
            <v>1496000</v>
          </cell>
          <cell r="D30">
            <v>1313150</v>
          </cell>
          <cell r="E30">
            <v>1313150</v>
          </cell>
          <cell r="L30">
            <v>1496000</v>
          </cell>
          <cell r="M30">
            <v>1313150</v>
          </cell>
          <cell r="N30">
            <v>1313150</v>
          </cell>
        </row>
        <row r="31">
          <cell r="C31">
            <v>15000</v>
          </cell>
          <cell r="D31">
            <v>0</v>
          </cell>
          <cell r="E31">
            <v>0</v>
          </cell>
          <cell r="L31">
            <v>15000</v>
          </cell>
          <cell r="M31">
            <v>0</v>
          </cell>
          <cell r="N31">
            <v>0</v>
          </cell>
        </row>
        <row r="32">
          <cell r="C32">
            <v>180000</v>
          </cell>
          <cell r="D32">
            <v>169000</v>
          </cell>
          <cell r="E32">
            <v>169000</v>
          </cell>
          <cell r="L32">
            <v>180000</v>
          </cell>
          <cell r="M32">
            <v>169000</v>
          </cell>
          <cell r="N32">
            <v>169000</v>
          </cell>
        </row>
        <row r="33">
          <cell r="C33">
            <v>195000</v>
          </cell>
          <cell r="D33">
            <v>169000</v>
          </cell>
          <cell r="E33">
            <v>169000</v>
          </cell>
          <cell r="L33">
            <v>195000</v>
          </cell>
          <cell r="M33">
            <v>169000</v>
          </cell>
          <cell r="N33">
            <v>169000</v>
          </cell>
        </row>
        <row r="34">
          <cell r="C34">
            <v>2030000</v>
          </cell>
          <cell r="D34">
            <v>1565046</v>
          </cell>
          <cell r="E34">
            <v>1423235</v>
          </cell>
          <cell r="L34">
            <v>2030000</v>
          </cell>
          <cell r="M34">
            <v>1565046</v>
          </cell>
          <cell r="N34">
            <v>1423235</v>
          </cell>
        </row>
        <row r="35">
          <cell r="C35">
            <v>8000000</v>
          </cell>
          <cell r="D35">
            <v>8028000</v>
          </cell>
          <cell r="E35">
            <v>8027696</v>
          </cell>
          <cell r="L35">
            <v>8000000</v>
          </cell>
          <cell r="M35">
            <v>8028000</v>
          </cell>
          <cell r="N35">
            <v>8027696</v>
          </cell>
        </row>
        <row r="37">
          <cell r="C37">
            <v>400000</v>
          </cell>
          <cell r="D37">
            <v>64335</v>
          </cell>
          <cell r="E37">
            <v>64335</v>
          </cell>
          <cell r="L37">
            <v>400000</v>
          </cell>
          <cell r="M37">
            <v>64335</v>
          </cell>
          <cell r="N37">
            <v>64335</v>
          </cell>
        </row>
        <row r="39">
          <cell r="C39">
            <v>100000</v>
          </cell>
          <cell r="D39">
            <v>154800</v>
          </cell>
          <cell r="E39">
            <v>154800</v>
          </cell>
          <cell r="L39">
            <v>100000</v>
          </cell>
          <cell r="M39">
            <v>154800</v>
          </cell>
          <cell r="N39">
            <v>154800</v>
          </cell>
        </row>
        <row r="40">
          <cell r="C40">
            <v>400000</v>
          </cell>
          <cell r="D40">
            <v>513033</v>
          </cell>
          <cell r="E40">
            <v>513033</v>
          </cell>
          <cell r="L40">
            <v>400000</v>
          </cell>
          <cell r="M40">
            <v>513033</v>
          </cell>
          <cell r="N40">
            <v>513033</v>
          </cell>
        </row>
        <row r="41">
          <cell r="C41">
            <v>10930000</v>
          </cell>
          <cell r="D41">
            <v>10325214</v>
          </cell>
          <cell r="E41">
            <v>10183099</v>
          </cell>
          <cell r="L41">
            <v>10930000</v>
          </cell>
          <cell r="M41">
            <v>10325214</v>
          </cell>
          <cell r="N41">
            <v>10183099</v>
          </cell>
        </row>
        <row r="42">
          <cell r="C42">
            <v>30000</v>
          </cell>
          <cell r="D42">
            <v>48965</v>
          </cell>
          <cell r="E42">
            <v>48965</v>
          </cell>
          <cell r="L42">
            <v>30000</v>
          </cell>
          <cell r="M42">
            <v>48965</v>
          </cell>
          <cell r="N42">
            <v>48965</v>
          </cell>
        </row>
        <row r="44">
          <cell r="C44">
            <v>30000</v>
          </cell>
          <cell r="D44">
            <v>48965</v>
          </cell>
          <cell r="E44">
            <v>48965</v>
          </cell>
          <cell r="L44">
            <v>30000</v>
          </cell>
          <cell r="M44">
            <v>48965</v>
          </cell>
          <cell r="N44">
            <v>48965</v>
          </cell>
        </row>
        <row r="45">
          <cell r="C45">
            <v>3258000</v>
          </cell>
          <cell r="D45">
            <v>3262842</v>
          </cell>
          <cell r="E45">
            <v>2974680</v>
          </cell>
          <cell r="L45">
            <v>3258000</v>
          </cell>
          <cell r="M45">
            <v>3262842</v>
          </cell>
          <cell r="N45">
            <v>2974680</v>
          </cell>
        </row>
        <row r="50">
          <cell r="C50">
            <v>3258000</v>
          </cell>
          <cell r="D50">
            <v>3262842</v>
          </cell>
          <cell r="E50">
            <v>2974680</v>
          </cell>
          <cell r="L50">
            <v>3258000</v>
          </cell>
          <cell r="M50">
            <v>3262842</v>
          </cell>
          <cell r="N50">
            <v>2974680</v>
          </cell>
        </row>
        <row r="51">
          <cell r="C51">
            <v>15909000</v>
          </cell>
          <cell r="D51">
            <v>15119171</v>
          </cell>
          <cell r="E51">
            <v>14688894</v>
          </cell>
          <cell r="L51">
            <v>15909000</v>
          </cell>
          <cell r="M51">
            <v>15119171</v>
          </cell>
          <cell r="N51">
            <v>14688894</v>
          </cell>
        </row>
        <row r="75">
          <cell r="C75">
            <v>62666400</v>
          </cell>
          <cell r="D75">
            <v>58980855</v>
          </cell>
          <cell r="E75">
            <v>58550578</v>
          </cell>
          <cell r="L75">
            <v>62666400</v>
          </cell>
          <cell r="M75">
            <v>58980855</v>
          </cell>
          <cell r="N75">
            <v>58550578</v>
          </cell>
        </row>
        <row r="79">
          <cell r="C79">
            <v>100000</v>
          </cell>
          <cell r="D79">
            <v>868977</v>
          </cell>
          <cell r="E79">
            <v>868977</v>
          </cell>
          <cell r="L79">
            <v>100000</v>
          </cell>
          <cell r="M79">
            <v>868977</v>
          </cell>
          <cell r="N79">
            <v>868977</v>
          </cell>
        </row>
        <row r="80">
          <cell r="L80">
            <v>0</v>
          </cell>
          <cell r="M80">
            <v>0</v>
          </cell>
          <cell r="N80">
            <v>0</v>
          </cell>
        </row>
        <row r="82">
          <cell r="C82">
            <v>27000</v>
          </cell>
          <cell r="D82">
            <v>191237</v>
          </cell>
          <cell r="E82">
            <v>191237</v>
          </cell>
        </row>
        <row r="83">
          <cell r="C83">
            <v>127000</v>
          </cell>
          <cell r="D83">
            <v>1060214</v>
          </cell>
          <cell r="E83">
            <v>1060214</v>
          </cell>
          <cell r="L83">
            <v>127000</v>
          </cell>
          <cell r="M83">
            <v>1060214</v>
          </cell>
          <cell r="N83">
            <v>1060214</v>
          </cell>
        </row>
        <row r="98">
          <cell r="C98">
            <v>127000</v>
          </cell>
          <cell r="D98">
            <v>1060214</v>
          </cell>
          <cell r="E98">
            <v>1060214</v>
          </cell>
          <cell r="L98">
            <v>127000</v>
          </cell>
          <cell r="M98">
            <v>1060214</v>
          </cell>
          <cell r="N98">
            <v>1060214</v>
          </cell>
        </row>
        <row r="99">
          <cell r="C99">
            <v>62793400</v>
          </cell>
          <cell r="D99">
            <v>60041069</v>
          </cell>
          <cell r="E99">
            <v>59610792</v>
          </cell>
          <cell r="L99">
            <v>62793400</v>
          </cell>
          <cell r="M99">
            <v>60041069</v>
          </cell>
          <cell r="N99">
            <v>59610792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62793400</v>
          </cell>
          <cell r="D123">
            <v>60041069</v>
          </cell>
          <cell r="E123">
            <v>59610792</v>
          </cell>
          <cell r="L123">
            <v>62793400</v>
          </cell>
          <cell r="M123">
            <v>60041069</v>
          </cell>
          <cell r="N123">
            <v>59610792</v>
          </cell>
        </row>
      </sheetData>
      <sheetData sheetId="3">
        <row r="7">
          <cell r="E7">
            <v>37115817</v>
          </cell>
          <cell r="I7">
            <v>3000000</v>
          </cell>
          <cell r="J7">
            <v>3000000</v>
          </cell>
          <cell r="K7">
            <v>2521004</v>
          </cell>
          <cell r="L7">
            <v>40122000</v>
          </cell>
          <cell r="M7">
            <v>39636821</v>
          </cell>
          <cell r="N7">
            <v>39636821</v>
          </cell>
        </row>
        <row r="8">
          <cell r="E8">
            <v>922625</v>
          </cell>
          <cell r="L8">
            <v>0</v>
          </cell>
          <cell r="M8">
            <v>923000</v>
          </cell>
          <cell r="N8">
            <v>922625</v>
          </cell>
        </row>
        <row r="9">
          <cell r="E9">
            <v>463098</v>
          </cell>
          <cell r="L9">
            <v>0</v>
          </cell>
          <cell r="M9">
            <v>463098</v>
          </cell>
          <cell r="N9">
            <v>463098</v>
          </cell>
        </row>
        <row r="12">
          <cell r="E12">
            <v>1568400</v>
          </cell>
          <cell r="L12">
            <v>1569000</v>
          </cell>
          <cell r="M12">
            <v>1569000</v>
          </cell>
          <cell r="N12">
            <v>1568400</v>
          </cell>
        </row>
        <row r="13">
          <cell r="E13">
            <v>2300716</v>
          </cell>
          <cell r="L13">
            <v>3659000</v>
          </cell>
          <cell r="M13">
            <v>2300716</v>
          </cell>
          <cell r="N13">
            <v>2300716</v>
          </cell>
        </row>
        <row r="15">
          <cell r="E15">
            <v>479650</v>
          </cell>
          <cell r="L15">
            <v>400000</v>
          </cell>
          <cell r="M15">
            <v>480000</v>
          </cell>
          <cell r="N15">
            <v>479650</v>
          </cell>
        </row>
        <row r="16">
          <cell r="E16">
            <v>40000</v>
          </cell>
          <cell r="L16">
            <v>0</v>
          </cell>
          <cell r="M16">
            <v>50000</v>
          </cell>
          <cell r="N16">
            <v>40000</v>
          </cell>
        </row>
        <row r="19">
          <cell r="E19">
            <v>126371</v>
          </cell>
          <cell r="J19">
            <v>119500</v>
          </cell>
          <cell r="K19">
            <v>119500</v>
          </cell>
          <cell r="L19">
            <v>0</v>
          </cell>
          <cell r="M19">
            <v>246000</v>
          </cell>
          <cell r="N19">
            <v>245871</v>
          </cell>
        </row>
        <row r="20">
          <cell r="E20">
            <v>43016677</v>
          </cell>
          <cell r="F20">
            <v>0</v>
          </cell>
          <cell r="G20">
            <v>0</v>
          </cell>
          <cell r="H20">
            <v>0</v>
          </cell>
          <cell r="I20">
            <v>3000000</v>
          </cell>
          <cell r="J20">
            <v>3119500</v>
          </cell>
          <cell r="K20">
            <v>2640504</v>
          </cell>
          <cell r="L20">
            <v>45750000</v>
          </cell>
          <cell r="M20">
            <v>45668635</v>
          </cell>
          <cell r="N20">
            <v>45657181</v>
          </cell>
        </row>
        <row r="22">
          <cell r="E22">
            <v>553687</v>
          </cell>
          <cell r="M22">
            <v>553687</v>
          </cell>
          <cell r="N22">
            <v>553687</v>
          </cell>
        </row>
        <row r="23">
          <cell r="E23">
            <v>1625208</v>
          </cell>
          <cell r="L23">
            <v>250000</v>
          </cell>
          <cell r="M23">
            <v>1625208</v>
          </cell>
          <cell r="N23">
            <v>1625208</v>
          </cell>
        </row>
        <row r="24">
          <cell r="E24">
            <v>2178895</v>
          </cell>
          <cell r="L24">
            <v>250000</v>
          </cell>
          <cell r="M24">
            <v>2178895</v>
          </cell>
          <cell r="N24">
            <v>2178895</v>
          </cell>
        </row>
        <row r="25">
          <cell r="E25">
            <v>45195572</v>
          </cell>
          <cell r="F25">
            <v>0</v>
          </cell>
          <cell r="G25">
            <v>0</v>
          </cell>
          <cell r="H25">
            <v>0</v>
          </cell>
          <cell r="I25">
            <v>3000000</v>
          </cell>
          <cell r="J25">
            <v>3119500</v>
          </cell>
          <cell r="K25">
            <v>2640504</v>
          </cell>
          <cell r="L25">
            <v>46000000</v>
          </cell>
          <cell r="M25">
            <v>47847530</v>
          </cell>
          <cell r="N25">
            <v>47836076</v>
          </cell>
        </row>
        <row r="26">
          <cell r="E26">
            <v>8965866</v>
          </cell>
          <cell r="I26">
            <v>585000</v>
          </cell>
          <cell r="J26">
            <v>585000</v>
          </cell>
          <cell r="K26">
            <v>602887</v>
          </cell>
          <cell r="L26">
            <v>9198000</v>
          </cell>
          <cell r="M26">
            <v>9604000</v>
          </cell>
          <cell r="N26">
            <v>9568753</v>
          </cell>
        </row>
        <row r="27">
          <cell r="E27">
            <v>43934</v>
          </cell>
          <cell r="J27">
            <v>0</v>
          </cell>
          <cell r="K27">
            <v>0</v>
          </cell>
          <cell r="L27">
            <v>200000</v>
          </cell>
          <cell r="M27">
            <v>150000</v>
          </cell>
          <cell r="N27">
            <v>43934</v>
          </cell>
        </row>
        <row r="28">
          <cell r="E28">
            <v>950492</v>
          </cell>
          <cell r="J28">
            <v>0</v>
          </cell>
          <cell r="K28">
            <v>0</v>
          </cell>
          <cell r="L28">
            <v>750000</v>
          </cell>
          <cell r="M28">
            <v>1012061</v>
          </cell>
          <cell r="N28">
            <v>950492</v>
          </cell>
        </row>
        <row r="29">
          <cell r="L29">
            <v>0</v>
          </cell>
          <cell r="M29">
            <v>0</v>
          </cell>
          <cell r="N29">
            <v>0</v>
          </cell>
        </row>
        <row r="30">
          <cell r="E30">
            <v>994426</v>
          </cell>
          <cell r="L30">
            <v>950000</v>
          </cell>
          <cell r="M30">
            <v>1162061</v>
          </cell>
          <cell r="N30">
            <v>994426</v>
          </cell>
        </row>
        <row r="31">
          <cell r="E31">
            <v>510973</v>
          </cell>
          <cell r="L31">
            <v>250000</v>
          </cell>
          <cell r="M31">
            <v>550000</v>
          </cell>
          <cell r="N31">
            <v>510973</v>
          </cell>
        </row>
        <row r="32">
          <cell r="E32">
            <v>13733</v>
          </cell>
          <cell r="L32">
            <v>0</v>
          </cell>
          <cell r="M32">
            <v>13733</v>
          </cell>
          <cell r="N32">
            <v>13733</v>
          </cell>
        </row>
        <row r="33">
          <cell r="E33">
            <v>524706</v>
          </cell>
          <cell r="L33">
            <v>250000</v>
          </cell>
          <cell r="M33">
            <v>563733</v>
          </cell>
          <cell r="N33">
            <v>524706</v>
          </cell>
        </row>
        <row r="34">
          <cell r="E34">
            <v>19359</v>
          </cell>
          <cell r="M34">
            <v>19359</v>
          </cell>
          <cell r="N34">
            <v>19359</v>
          </cell>
        </row>
        <row r="35">
          <cell r="M35">
            <v>0</v>
          </cell>
        </row>
        <row r="36">
          <cell r="E36">
            <v>25191</v>
          </cell>
          <cell r="L36">
            <v>0</v>
          </cell>
          <cell r="M36">
            <v>25191</v>
          </cell>
          <cell r="N36">
            <v>25191</v>
          </cell>
        </row>
        <row r="37">
          <cell r="E37">
            <v>751872</v>
          </cell>
          <cell r="L37">
            <v>800000</v>
          </cell>
          <cell r="M37">
            <v>910000</v>
          </cell>
          <cell r="N37">
            <v>751872</v>
          </cell>
        </row>
        <row r="39">
          <cell r="E39">
            <v>1289339</v>
          </cell>
          <cell r="L39">
            <v>1600000</v>
          </cell>
          <cell r="M39">
            <v>1300000</v>
          </cell>
          <cell r="N39">
            <v>1289339</v>
          </cell>
        </row>
        <row r="40">
          <cell r="E40">
            <v>1320139</v>
          </cell>
          <cell r="L40">
            <v>950000</v>
          </cell>
          <cell r="M40">
            <v>1400000</v>
          </cell>
          <cell r="N40">
            <v>1320139</v>
          </cell>
        </row>
        <row r="41">
          <cell r="E41">
            <v>3405900</v>
          </cell>
          <cell r="L41">
            <v>3350000</v>
          </cell>
          <cell r="M41">
            <v>3654550</v>
          </cell>
          <cell r="N41">
            <v>3405900</v>
          </cell>
        </row>
        <row r="42">
          <cell r="E42">
            <v>228438</v>
          </cell>
          <cell r="L42">
            <v>250000</v>
          </cell>
          <cell r="M42">
            <v>350000</v>
          </cell>
          <cell r="N42">
            <v>228438</v>
          </cell>
        </row>
        <row r="44">
          <cell r="E44">
            <v>228438</v>
          </cell>
          <cell r="L44">
            <v>250000</v>
          </cell>
          <cell r="M44">
            <v>350000</v>
          </cell>
          <cell r="N44">
            <v>228438</v>
          </cell>
        </row>
        <row r="45">
          <cell r="E45">
            <v>1074973</v>
          </cell>
          <cell r="L45">
            <v>980000</v>
          </cell>
          <cell r="M45">
            <v>1180000</v>
          </cell>
          <cell r="N45">
            <v>1074973</v>
          </cell>
        </row>
        <row r="50">
          <cell r="E50">
            <v>1074973</v>
          </cell>
          <cell r="L50">
            <v>980000</v>
          </cell>
          <cell r="M50">
            <v>1180000</v>
          </cell>
          <cell r="N50">
            <v>1074973</v>
          </cell>
        </row>
        <row r="51">
          <cell r="E51">
            <v>6228443</v>
          </cell>
          <cell r="I51">
            <v>0</v>
          </cell>
          <cell r="J51">
            <v>0</v>
          </cell>
          <cell r="K51">
            <v>0</v>
          </cell>
          <cell r="L51">
            <v>5780000</v>
          </cell>
          <cell r="M51">
            <v>6910344</v>
          </cell>
          <cell r="N51">
            <v>6228443</v>
          </cell>
        </row>
        <row r="53">
          <cell r="E53">
            <v>102000</v>
          </cell>
          <cell r="L53">
            <v>0</v>
          </cell>
          <cell r="M53">
            <v>102000</v>
          </cell>
          <cell r="N53">
            <v>102000</v>
          </cell>
        </row>
        <row r="56">
          <cell r="L56">
            <v>0</v>
          </cell>
          <cell r="M56">
            <v>0</v>
          </cell>
          <cell r="N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</row>
        <row r="60">
          <cell r="E60">
            <v>102000</v>
          </cell>
          <cell r="L60">
            <v>0</v>
          </cell>
          <cell r="M60">
            <v>102000</v>
          </cell>
          <cell r="N60">
            <v>102000</v>
          </cell>
        </row>
        <row r="75">
          <cell r="E75">
            <v>60491881</v>
          </cell>
          <cell r="F75">
            <v>0</v>
          </cell>
          <cell r="G75">
            <v>0</v>
          </cell>
          <cell r="H75">
            <v>0</v>
          </cell>
          <cell r="I75">
            <v>3585000</v>
          </cell>
          <cell r="J75">
            <v>3704500</v>
          </cell>
          <cell r="K75">
            <v>3243391</v>
          </cell>
          <cell r="L75">
            <v>60978000</v>
          </cell>
          <cell r="M75">
            <v>64463874</v>
          </cell>
          <cell r="N75">
            <v>63735272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L98">
            <v>0</v>
          </cell>
          <cell r="M98">
            <v>0</v>
          </cell>
          <cell r="N98">
            <v>0</v>
          </cell>
        </row>
        <row r="99">
          <cell r="E99">
            <v>60491881</v>
          </cell>
          <cell r="F99">
            <v>0</v>
          </cell>
          <cell r="G99">
            <v>0</v>
          </cell>
          <cell r="H99">
            <v>0</v>
          </cell>
          <cell r="I99">
            <v>3585000</v>
          </cell>
          <cell r="J99">
            <v>3704500</v>
          </cell>
          <cell r="K99">
            <v>3243391</v>
          </cell>
          <cell r="L99">
            <v>60978000</v>
          </cell>
          <cell r="M99">
            <v>64463874</v>
          </cell>
          <cell r="N99">
            <v>63735272</v>
          </cell>
        </row>
        <row r="123">
          <cell r="E123">
            <v>60491881</v>
          </cell>
          <cell r="F123">
            <v>0</v>
          </cell>
          <cell r="G123">
            <v>0</v>
          </cell>
          <cell r="H123">
            <v>0</v>
          </cell>
          <cell r="I123">
            <v>3585000</v>
          </cell>
          <cell r="J123">
            <v>3704500</v>
          </cell>
          <cell r="K123">
            <v>3243391</v>
          </cell>
          <cell r="L123">
            <v>60978000</v>
          </cell>
          <cell r="M123">
            <v>64463874</v>
          </cell>
          <cell r="N123">
            <v>63735272</v>
          </cell>
        </row>
      </sheetData>
      <sheetData sheetId="5">
        <row r="7">
          <cell r="D7">
            <v>54046</v>
          </cell>
          <cell r="E7">
            <v>54046</v>
          </cell>
        </row>
        <row r="8">
          <cell r="C8">
            <v>45469367</v>
          </cell>
          <cell r="D8">
            <v>46865633</v>
          </cell>
          <cell r="E8">
            <v>46865633</v>
          </cell>
        </row>
        <row r="9">
          <cell r="C9">
            <v>15772211</v>
          </cell>
          <cell r="D9">
            <v>16025495</v>
          </cell>
          <cell r="E9">
            <v>16025495</v>
          </cell>
        </row>
        <row r="10">
          <cell r="C10">
            <v>1800000</v>
          </cell>
          <cell r="D10">
            <v>1800000</v>
          </cell>
          <cell r="E10">
            <v>1800000</v>
          </cell>
        </row>
        <row r="11">
          <cell r="C11">
            <v>388400</v>
          </cell>
          <cell r="D11">
            <v>1556592</v>
          </cell>
          <cell r="E11">
            <v>1556592</v>
          </cell>
        </row>
        <row r="12">
          <cell r="D12">
            <v>1369966</v>
          </cell>
          <cell r="E12">
            <v>1369966</v>
          </cell>
        </row>
        <row r="13">
          <cell r="C13">
            <v>63429978</v>
          </cell>
          <cell r="D13">
            <v>67671732</v>
          </cell>
          <cell r="E13">
            <v>67671732</v>
          </cell>
        </row>
        <row r="18">
          <cell r="C18">
            <v>26305956</v>
          </cell>
          <cell r="D18">
            <v>25911900</v>
          </cell>
          <cell r="E18">
            <v>25911900</v>
          </cell>
        </row>
        <row r="19">
          <cell r="C19">
            <v>89735934</v>
          </cell>
          <cell r="D19">
            <v>93583632</v>
          </cell>
          <cell r="E19">
            <v>93583632</v>
          </cell>
        </row>
        <row r="26">
          <cell r="C26">
            <v>330000000</v>
          </cell>
          <cell r="D26">
            <v>400482952</v>
          </cell>
          <cell r="E26">
            <v>400482952</v>
          </cell>
        </row>
        <row r="29">
          <cell r="C29">
            <v>4400000</v>
          </cell>
          <cell r="D29">
            <v>4859947</v>
          </cell>
          <cell r="E29">
            <v>4859947</v>
          </cell>
        </row>
        <row r="30">
          <cell r="C30">
            <v>0</v>
          </cell>
        </row>
        <row r="31">
          <cell r="C31">
            <v>334400000</v>
          </cell>
          <cell r="D31">
            <v>405342899</v>
          </cell>
          <cell r="E31">
            <v>405342899</v>
          </cell>
        </row>
        <row r="32">
          <cell r="C32">
            <v>505000</v>
          </cell>
          <cell r="D32">
            <v>171450</v>
          </cell>
          <cell r="E32">
            <v>171450</v>
          </cell>
        </row>
        <row r="33">
          <cell r="C33">
            <v>334905000</v>
          </cell>
          <cell r="D33">
            <v>405514349</v>
          </cell>
          <cell r="E33">
            <v>405514349</v>
          </cell>
        </row>
        <row r="34">
          <cell r="C34">
            <v>2000000</v>
          </cell>
          <cell r="D34">
            <v>2150511</v>
          </cell>
          <cell r="E34">
            <v>2150511</v>
          </cell>
        </row>
        <row r="35">
          <cell r="C35">
            <v>9376000</v>
          </cell>
          <cell r="D35">
            <v>6977496</v>
          </cell>
          <cell r="E35">
            <v>6977496</v>
          </cell>
        </row>
        <row r="36">
          <cell r="C36">
            <v>270000</v>
          </cell>
          <cell r="D36">
            <v>846429</v>
          </cell>
          <cell r="E36">
            <v>846429</v>
          </cell>
        </row>
        <row r="37">
          <cell r="C37">
            <v>14387000</v>
          </cell>
          <cell r="D37">
            <v>11328324</v>
          </cell>
          <cell r="E37">
            <v>11328324</v>
          </cell>
        </row>
        <row r="38">
          <cell r="C38">
            <v>9455001</v>
          </cell>
          <cell r="D38">
            <v>8636449</v>
          </cell>
          <cell r="E38">
            <v>8636449</v>
          </cell>
        </row>
        <row r="39">
          <cell r="C39">
            <v>23267000</v>
          </cell>
          <cell r="D39">
            <v>18072455</v>
          </cell>
          <cell r="E39">
            <v>18072455</v>
          </cell>
        </row>
        <row r="40">
          <cell r="D40">
            <v>1694627</v>
          </cell>
          <cell r="E40">
            <v>1694627</v>
          </cell>
        </row>
        <row r="41">
          <cell r="D41">
            <v>2166893</v>
          </cell>
          <cell r="E41">
            <v>2166893</v>
          </cell>
        </row>
        <row r="43">
          <cell r="C43">
            <v>0</v>
          </cell>
          <cell r="D43">
            <v>532465</v>
          </cell>
          <cell r="E43">
            <v>532465</v>
          </cell>
        </row>
        <row r="44">
          <cell r="C44">
            <v>58755001</v>
          </cell>
          <cell r="D44">
            <v>52405649</v>
          </cell>
          <cell r="E44">
            <v>52405649</v>
          </cell>
        </row>
        <row r="46">
          <cell r="C46">
            <v>0</v>
          </cell>
          <cell r="D46">
            <v>172000</v>
          </cell>
          <cell r="E46">
            <v>172000</v>
          </cell>
        </row>
        <row r="47">
          <cell r="D47">
            <v>430000</v>
          </cell>
          <cell r="E47">
            <v>430000</v>
          </cell>
        </row>
        <row r="48">
          <cell r="C48">
            <v>0</v>
          </cell>
          <cell r="D48">
            <v>602000</v>
          </cell>
          <cell r="E48">
            <v>602000</v>
          </cell>
        </row>
        <row r="49">
          <cell r="C49">
            <v>483395935</v>
          </cell>
          <cell r="D49">
            <v>552105630</v>
          </cell>
          <cell r="E49">
            <v>552105630</v>
          </cell>
        </row>
        <row r="50">
          <cell r="C50">
            <v>5915888</v>
          </cell>
          <cell r="D50">
            <v>5915888</v>
          </cell>
          <cell r="E50">
            <v>5915888</v>
          </cell>
        </row>
        <row r="52">
          <cell r="C52">
            <v>112500</v>
          </cell>
          <cell r="D52">
            <v>0</v>
          </cell>
          <cell r="E52">
            <v>0</v>
          </cell>
        </row>
        <row r="54">
          <cell r="C54">
            <v>0</v>
          </cell>
        </row>
        <row r="55">
          <cell r="C55">
            <v>6028388</v>
          </cell>
          <cell r="D55">
            <v>5915888</v>
          </cell>
          <cell r="E55">
            <v>5915888</v>
          </cell>
        </row>
        <row r="57">
          <cell r="C57">
            <v>60000000</v>
          </cell>
          <cell r="D57">
            <v>50245647</v>
          </cell>
          <cell r="E57">
            <v>50245647</v>
          </cell>
        </row>
        <row r="61">
          <cell r="C61">
            <v>60000000</v>
          </cell>
          <cell r="D61">
            <v>50245647</v>
          </cell>
          <cell r="E61">
            <v>50245647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66028388</v>
          </cell>
          <cell r="D66">
            <v>56161535</v>
          </cell>
          <cell r="E66">
            <v>56161535</v>
          </cell>
        </row>
        <row r="67">
          <cell r="C67">
            <v>549424323</v>
          </cell>
          <cell r="D67">
            <v>608267165</v>
          </cell>
          <cell r="E67">
            <v>608267165</v>
          </cell>
        </row>
        <row r="68">
          <cell r="C68">
            <v>549424323</v>
          </cell>
          <cell r="D68">
            <v>608267165</v>
          </cell>
          <cell r="E68">
            <v>608267165</v>
          </cell>
        </row>
        <row r="69">
          <cell r="C69">
            <v>278689277</v>
          </cell>
          <cell r="D69">
            <v>695625692</v>
          </cell>
          <cell r="E69">
            <v>695625692</v>
          </cell>
        </row>
        <row r="74">
          <cell r="C74">
            <v>215000000</v>
          </cell>
          <cell r="D74">
            <v>630000000</v>
          </cell>
          <cell r="E74">
            <v>630000000</v>
          </cell>
        </row>
        <row r="78">
          <cell r="C78">
            <v>215000000</v>
          </cell>
          <cell r="D78">
            <v>630000000</v>
          </cell>
          <cell r="E78">
            <v>630000000</v>
          </cell>
        </row>
        <row r="79">
          <cell r="C79">
            <v>63689277</v>
          </cell>
          <cell r="D79">
            <v>63603453</v>
          </cell>
          <cell r="E79">
            <v>63603453</v>
          </cell>
        </row>
        <row r="83">
          <cell r="C83">
            <v>63689277</v>
          </cell>
          <cell r="D83">
            <v>63603453</v>
          </cell>
          <cell r="E83">
            <v>63603453</v>
          </cell>
        </row>
        <row r="84">
          <cell r="C84">
            <v>0</v>
          </cell>
          <cell r="D84">
            <v>2022239</v>
          </cell>
          <cell r="E84">
            <v>2022239</v>
          </cell>
        </row>
        <row r="89">
          <cell r="C89">
            <v>278689277</v>
          </cell>
          <cell r="D89">
            <v>695625692</v>
          </cell>
          <cell r="E89">
            <v>695625692</v>
          </cell>
        </row>
        <row r="96">
          <cell r="C96">
            <v>278689277</v>
          </cell>
          <cell r="D96">
            <v>695625692</v>
          </cell>
          <cell r="E96">
            <v>695625692</v>
          </cell>
        </row>
        <row r="97">
          <cell r="C97">
            <v>828113600</v>
          </cell>
          <cell r="D97">
            <v>1303892857</v>
          </cell>
          <cell r="E97">
            <v>1303892857</v>
          </cell>
        </row>
      </sheetData>
      <sheetData sheetId="6">
        <row r="38">
          <cell r="C38">
            <v>2580000</v>
          </cell>
          <cell r="D38">
            <v>2851733</v>
          </cell>
          <cell r="E38">
            <v>2851733</v>
          </cell>
        </row>
        <row r="39">
          <cell r="C39">
            <v>697000</v>
          </cell>
          <cell r="D39">
            <v>769967</v>
          </cell>
          <cell r="E39">
            <v>769967</v>
          </cell>
        </row>
        <row r="40">
          <cell r="C40">
            <v>0</v>
          </cell>
          <cell r="D40">
            <v>628000</v>
          </cell>
          <cell r="E40">
            <v>628000</v>
          </cell>
        </row>
        <row r="43">
          <cell r="C43">
            <v>100</v>
          </cell>
          <cell r="D43">
            <v>1</v>
          </cell>
          <cell r="E43">
            <v>1</v>
          </cell>
        </row>
        <row r="44">
          <cell r="C44">
            <v>3277100</v>
          </cell>
          <cell r="D44">
            <v>4249701</v>
          </cell>
          <cell r="E44">
            <v>4249701</v>
          </cell>
        </row>
        <row r="48">
          <cell r="D48">
            <v>0</v>
          </cell>
          <cell r="E48">
            <v>0</v>
          </cell>
        </row>
        <row r="49">
          <cell r="C49">
            <v>3277100</v>
          </cell>
          <cell r="D49">
            <v>4249701</v>
          </cell>
          <cell r="E49">
            <v>4249701</v>
          </cell>
        </row>
        <row r="67">
          <cell r="C67">
            <v>3277100</v>
          </cell>
          <cell r="D67">
            <v>4249701</v>
          </cell>
          <cell r="E67">
            <v>4249701</v>
          </cell>
        </row>
        <row r="68">
          <cell r="C68">
            <v>3277100</v>
          </cell>
          <cell r="D68">
            <v>4249701</v>
          </cell>
          <cell r="E68">
            <v>4249701</v>
          </cell>
        </row>
        <row r="79">
          <cell r="C79">
            <v>163299</v>
          </cell>
          <cell r="D79">
            <v>163299</v>
          </cell>
          <cell r="E79">
            <v>163299</v>
          </cell>
        </row>
        <row r="83">
          <cell r="C83">
            <v>163299</v>
          </cell>
          <cell r="D83">
            <v>163299</v>
          </cell>
          <cell r="E83">
            <v>163299</v>
          </cell>
        </row>
        <row r="86">
          <cell r="C86">
            <v>59353001</v>
          </cell>
          <cell r="D86">
            <v>55628069</v>
          </cell>
          <cell r="E86">
            <v>55628069</v>
          </cell>
        </row>
        <row r="89">
          <cell r="C89">
            <v>59516300</v>
          </cell>
          <cell r="D89">
            <v>55791368</v>
          </cell>
          <cell r="E89">
            <v>55791368</v>
          </cell>
        </row>
        <row r="96">
          <cell r="C96">
            <v>59516300</v>
          </cell>
          <cell r="D96">
            <v>55791368</v>
          </cell>
          <cell r="E96">
            <v>55791368</v>
          </cell>
        </row>
        <row r="97">
          <cell r="C97">
            <v>62793400</v>
          </cell>
          <cell r="D97">
            <v>60041069</v>
          </cell>
          <cell r="E97">
            <v>60041069</v>
          </cell>
        </row>
      </sheetData>
      <sheetData sheetId="7">
        <row r="18">
          <cell r="C18">
            <v>15312342</v>
          </cell>
          <cell r="D18">
            <v>2165812</v>
          </cell>
          <cell r="E18">
            <v>2165812</v>
          </cell>
        </row>
        <row r="19">
          <cell r="C19">
            <v>15312342</v>
          </cell>
          <cell r="D19">
            <v>2165812</v>
          </cell>
          <cell r="E19">
            <v>2165812</v>
          </cell>
        </row>
        <row r="41">
          <cell r="C41">
            <v>5000</v>
          </cell>
          <cell r="D41">
            <v>5000</v>
          </cell>
          <cell r="E41">
            <v>2839</v>
          </cell>
        </row>
        <row r="43">
          <cell r="C43">
            <v>0</v>
          </cell>
          <cell r="D43">
            <v>1591</v>
          </cell>
          <cell r="E43">
            <v>1591</v>
          </cell>
        </row>
        <row r="44">
          <cell r="C44">
            <v>5000</v>
          </cell>
          <cell r="D44">
            <v>6591</v>
          </cell>
          <cell r="E44">
            <v>4430</v>
          </cell>
        </row>
        <row r="49">
          <cell r="C49">
            <v>15317342</v>
          </cell>
          <cell r="D49">
            <v>2172403</v>
          </cell>
          <cell r="E49">
            <v>2170242</v>
          </cell>
        </row>
        <row r="67">
          <cell r="C67">
            <v>15317342</v>
          </cell>
          <cell r="D67">
            <v>2172403</v>
          </cell>
          <cell r="E67">
            <v>2170242</v>
          </cell>
        </row>
        <row r="68">
          <cell r="C68">
            <v>15317342</v>
          </cell>
          <cell r="D68">
            <v>2172403</v>
          </cell>
          <cell r="E68">
            <v>2170242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9">
          <cell r="C79">
            <v>1051458</v>
          </cell>
          <cell r="D79">
            <v>1051458</v>
          </cell>
          <cell r="E79">
            <v>1051458</v>
          </cell>
        </row>
        <row r="83">
          <cell r="C83">
            <v>1051458</v>
          </cell>
          <cell r="D83">
            <v>1051458</v>
          </cell>
          <cell r="E83">
            <v>1051458</v>
          </cell>
        </row>
        <row r="86">
          <cell r="C86">
            <v>44609200</v>
          </cell>
          <cell r="D86">
            <v>61240013</v>
          </cell>
          <cell r="E86">
            <v>61240013</v>
          </cell>
        </row>
        <row r="89">
          <cell r="C89">
            <v>45660658</v>
          </cell>
          <cell r="D89">
            <v>62291471</v>
          </cell>
          <cell r="E89">
            <v>62291471</v>
          </cell>
        </row>
        <row r="96">
          <cell r="C96">
            <v>45660658</v>
          </cell>
          <cell r="D96">
            <v>62291471</v>
          </cell>
          <cell r="E96">
            <v>62291471</v>
          </cell>
        </row>
        <row r="97">
          <cell r="C97">
            <v>60978000</v>
          </cell>
          <cell r="D97">
            <v>64463874</v>
          </cell>
          <cell r="E97">
            <v>64461713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5.8515625" style="0" customWidth="1"/>
    <col min="2" max="2" width="14.28125" style="166" customWidth="1"/>
    <col min="3" max="3" width="17.140625" style="166" customWidth="1"/>
    <col min="4" max="4" width="16.00390625" style="166" customWidth="1"/>
    <col min="5" max="11" width="14.28125" style="166" customWidth="1"/>
    <col min="12" max="12" width="16.57421875" style="166" customWidth="1"/>
    <col min="13" max="13" width="16.00390625" style="166" customWidth="1"/>
  </cols>
  <sheetData>
    <row r="1" spans="1:13" ht="18">
      <c r="A1" s="373" t="s">
        <v>936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50.25" customHeight="1">
      <c r="A2" s="379" t="s">
        <v>672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4" t="s">
        <v>166</v>
      </c>
      <c r="M2" s="374"/>
    </row>
    <row r="3" spans="2:13" ht="15">
      <c r="B3" s="375" t="s">
        <v>121</v>
      </c>
      <c r="C3" s="376"/>
      <c r="D3" s="376"/>
      <c r="E3" s="375" t="s">
        <v>122</v>
      </c>
      <c r="F3" s="376"/>
      <c r="G3" s="376"/>
      <c r="H3" s="377" t="s">
        <v>123</v>
      </c>
      <c r="I3" s="378"/>
      <c r="J3" s="378"/>
      <c r="K3" s="377" t="s">
        <v>124</v>
      </c>
      <c r="L3" s="378"/>
      <c r="M3" s="378"/>
    </row>
    <row r="4" spans="2:13" ht="25.5">
      <c r="B4" s="167" t="s">
        <v>120</v>
      </c>
      <c r="C4" s="167" t="s">
        <v>185</v>
      </c>
      <c r="D4" s="168" t="s">
        <v>186</v>
      </c>
      <c r="E4" s="167" t="s">
        <v>120</v>
      </c>
      <c r="F4" s="167" t="s">
        <v>185</v>
      </c>
      <c r="G4" s="168" t="s">
        <v>186</v>
      </c>
      <c r="H4" s="167" t="s">
        <v>120</v>
      </c>
      <c r="I4" s="167" t="s">
        <v>185</v>
      </c>
      <c r="J4" s="168" t="s">
        <v>186</v>
      </c>
      <c r="K4" s="167" t="s">
        <v>120</v>
      </c>
      <c r="L4" s="167" t="s">
        <v>185</v>
      </c>
      <c r="M4" s="168" t="s">
        <v>186</v>
      </c>
    </row>
    <row r="5" spans="1:13" ht="15">
      <c r="A5" s="122" t="s">
        <v>219</v>
      </c>
      <c r="B5" s="169">
        <f>'2.1. mell. kiad Önkormányzat'!L25</f>
        <v>29931000</v>
      </c>
      <c r="C5" s="169">
        <f>'2.1. mell. kiad Önkormányzat'!M25</f>
        <v>31548955</v>
      </c>
      <c r="D5" s="169">
        <f>'2.1. mell. kiad Önkormányzat'!N25</f>
        <v>31548955</v>
      </c>
      <c r="E5" s="169">
        <f>'2.2. mell.kiadások Óvoda'!L25</f>
        <v>38078400</v>
      </c>
      <c r="F5" s="169">
        <f>'2.2. mell.kiadások Óvoda'!M25</f>
        <v>36322907</v>
      </c>
      <c r="G5" s="169">
        <f>'2.2. mell.kiadások Óvoda'!N25</f>
        <v>36322907</v>
      </c>
      <c r="H5" s="169">
        <f>'2.3. mell. kiadások  KÖH'!L25</f>
        <v>46000000</v>
      </c>
      <c r="I5" s="169">
        <f>'2.3. mell. kiadások  KÖH'!M25</f>
        <v>47847530</v>
      </c>
      <c r="J5" s="169">
        <f>'2.3. mell. kiadások  KÖH'!N25</f>
        <v>47836076</v>
      </c>
      <c r="K5" s="176">
        <f>B5+E5+H5</f>
        <v>114009400</v>
      </c>
      <c r="L5" s="176">
        <f>C5+F5+I5</f>
        <v>115719392</v>
      </c>
      <c r="M5" s="176">
        <f>D5+G5+J5</f>
        <v>115707938</v>
      </c>
    </row>
    <row r="6" spans="1:13" ht="15">
      <c r="A6" s="122" t="s">
        <v>220</v>
      </c>
      <c r="B6" s="169">
        <f>'2.1. mell. kiad Önkormányzat'!L26</f>
        <v>7112000</v>
      </c>
      <c r="C6" s="169">
        <f>'2.1. mell. kiad Önkormányzat'!M26</f>
        <v>6649821</v>
      </c>
      <c r="D6" s="169">
        <f>'2.1. mell. kiad Önkormányzat'!N26</f>
        <v>6649821</v>
      </c>
      <c r="E6" s="169">
        <f>'2.2. mell.kiadások Óvoda'!L26</f>
        <v>8679000</v>
      </c>
      <c r="F6" s="169">
        <f>'2.2. mell.kiadások Óvoda'!M26</f>
        <v>7538777</v>
      </c>
      <c r="G6" s="169">
        <f>'2.2. mell.kiadások Óvoda'!N26</f>
        <v>7538777</v>
      </c>
      <c r="H6" s="169">
        <f>'2.3. mell. kiadások  KÖH'!L26</f>
        <v>9198000</v>
      </c>
      <c r="I6" s="169">
        <f>'2.3. mell. kiadások  KÖH'!M26</f>
        <v>9604000</v>
      </c>
      <c r="J6" s="169">
        <f>'2.3. mell. kiadások  KÖH'!N26</f>
        <v>9568753</v>
      </c>
      <c r="K6" s="176">
        <f aca="true" t="shared" si="0" ref="K6:K13">B6+E6+H6</f>
        <v>24989000</v>
      </c>
      <c r="L6" s="176">
        <f aca="true" t="shared" si="1" ref="L6:L13">C6+F6+I6</f>
        <v>23792598</v>
      </c>
      <c r="M6" s="176">
        <f aca="true" t="shared" si="2" ref="M6:M13">D6+G6+J6</f>
        <v>23757351</v>
      </c>
    </row>
    <row r="7" spans="1:13" ht="15">
      <c r="A7" s="122" t="s">
        <v>221</v>
      </c>
      <c r="B7" s="169">
        <f>'2.1. mell. kiad Önkormányzat'!L51</f>
        <v>100032000</v>
      </c>
      <c r="C7" s="169">
        <f>'2.1. mell. kiad Önkormányzat'!M51</f>
        <v>127265702</v>
      </c>
      <c r="D7" s="169">
        <f>'2.1. mell. kiad Önkormányzat'!N51</f>
        <v>127248621</v>
      </c>
      <c r="E7" s="169">
        <f>'2.2. mell.kiadások Óvoda'!L51</f>
        <v>15909000</v>
      </c>
      <c r="F7" s="169">
        <f>'2.2. mell.kiadások Óvoda'!M51</f>
        <v>15119171</v>
      </c>
      <c r="G7" s="169">
        <f>'2.2. mell.kiadások Óvoda'!N51</f>
        <v>14688894</v>
      </c>
      <c r="H7" s="169">
        <f>'2.3. mell. kiadások  KÖH'!L51</f>
        <v>5780000</v>
      </c>
      <c r="I7" s="169">
        <f>'2.3. mell. kiadások  KÖH'!M51</f>
        <v>6910344</v>
      </c>
      <c r="J7" s="169">
        <f>'2.3. mell. kiadások  KÖH'!N51</f>
        <v>6228443</v>
      </c>
      <c r="K7" s="176">
        <f t="shared" si="0"/>
        <v>121721000</v>
      </c>
      <c r="L7" s="176">
        <f t="shared" si="1"/>
        <v>149295217</v>
      </c>
      <c r="M7" s="176">
        <f t="shared" si="2"/>
        <v>148165958</v>
      </c>
    </row>
    <row r="8" spans="1:13" ht="15">
      <c r="A8" s="122" t="s">
        <v>222</v>
      </c>
      <c r="B8" s="169">
        <f>'2.1. mell. kiad Önkormányzat'!L60</f>
        <v>5000000</v>
      </c>
      <c r="C8" s="169">
        <f>'2.1. mell. kiad Önkormányzat'!M60</f>
        <v>5600000</v>
      </c>
      <c r="D8" s="169">
        <f>'2.1. mell. kiad Önkormányzat'!N60</f>
        <v>4911546</v>
      </c>
      <c r="E8" s="169">
        <v>0</v>
      </c>
      <c r="F8" s="169">
        <v>0</v>
      </c>
      <c r="G8" s="169">
        <v>0</v>
      </c>
      <c r="H8" s="169">
        <f>'2.3. mell. kiadások  KÖH'!L60</f>
        <v>0</v>
      </c>
      <c r="I8" s="169">
        <f>'2.3. mell. kiadások  KÖH'!M60</f>
        <v>102000</v>
      </c>
      <c r="J8" s="169">
        <f>'2.3. mell. kiadások  KÖH'!N60</f>
        <v>102000</v>
      </c>
      <c r="K8" s="176">
        <f t="shared" si="0"/>
        <v>5000000</v>
      </c>
      <c r="L8" s="176">
        <f t="shared" si="1"/>
        <v>5702000</v>
      </c>
      <c r="M8" s="176">
        <f t="shared" si="2"/>
        <v>5013546</v>
      </c>
    </row>
    <row r="9" spans="1:13" ht="15">
      <c r="A9" s="122" t="s">
        <v>223</v>
      </c>
      <c r="B9" s="169">
        <f>'2.1. mell. kiad Önkormányzat'!L74</f>
        <v>90487416</v>
      </c>
      <c r="C9" s="169">
        <f>'2.1. mell. kiad Önkormányzat'!M74</f>
        <v>87360078</v>
      </c>
      <c r="D9" s="169">
        <f>'2.1. mell. kiad Önkormányzat'!N74</f>
        <v>83121149</v>
      </c>
      <c r="E9" s="169">
        <v>0</v>
      </c>
      <c r="F9" s="169">
        <v>0</v>
      </c>
      <c r="G9" s="169">
        <v>0</v>
      </c>
      <c r="H9" s="169">
        <f>'2.3. mell. kiadások  KÖH'!L74</f>
        <v>0</v>
      </c>
      <c r="I9" s="169">
        <v>0</v>
      </c>
      <c r="J9" s="171">
        <v>0</v>
      </c>
      <c r="K9" s="176">
        <f t="shared" si="0"/>
        <v>90487416</v>
      </c>
      <c r="L9" s="176">
        <f t="shared" si="1"/>
        <v>87360078</v>
      </c>
      <c r="M9" s="176">
        <f t="shared" si="2"/>
        <v>83121149</v>
      </c>
    </row>
    <row r="10" spans="1:13" ht="15">
      <c r="A10" s="122" t="s">
        <v>224</v>
      </c>
      <c r="B10" s="169">
        <f>'2.1. mell. kiad Önkormányzat'!L83</f>
        <v>282819000</v>
      </c>
      <c r="C10" s="169">
        <f>'2.1. mell. kiad Önkormányzat'!M83</f>
        <v>379421112</v>
      </c>
      <c r="D10" s="169">
        <f>'2.1. mell. kiad Önkormányzat'!N83</f>
        <v>345633436</v>
      </c>
      <c r="E10" s="169">
        <f>'2.2. mell.kiadások Óvoda'!L83</f>
        <v>127000</v>
      </c>
      <c r="F10" s="169">
        <f>'2.2. mell.kiadások Óvoda'!M83</f>
        <v>1060214</v>
      </c>
      <c r="G10" s="169">
        <f>'2.2. mell.kiadások Óvoda'!N83</f>
        <v>1060214</v>
      </c>
      <c r="H10" s="169">
        <f>'2.3. mell. kiadások  KÖH'!L83</f>
        <v>0</v>
      </c>
      <c r="I10" s="169">
        <f>'2.3. mell. kiadások  KÖH'!M83</f>
        <v>0</v>
      </c>
      <c r="J10" s="169">
        <f>'2.3. mell. kiadások  KÖH'!N83</f>
        <v>0</v>
      </c>
      <c r="K10" s="176">
        <f t="shared" si="0"/>
        <v>282946000</v>
      </c>
      <c r="L10" s="176">
        <f t="shared" si="1"/>
        <v>380481326</v>
      </c>
      <c r="M10" s="176">
        <f t="shared" si="2"/>
        <v>346693650</v>
      </c>
    </row>
    <row r="11" spans="1:13" ht="15">
      <c r="A11" s="122" t="s">
        <v>225</v>
      </c>
      <c r="B11" s="169">
        <f>'2.1. mell. kiad Önkormányzat'!L88</f>
        <v>207022000</v>
      </c>
      <c r="C11" s="169">
        <f>'2.1. mell. kiad Önkormányzat'!M88</f>
        <v>132334311</v>
      </c>
      <c r="D11" s="169">
        <f>'2.1. mell. kiad Önkormányzat'!N88</f>
        <v>79751410</v>
      </c>
      <c r="E11" s="169">
        <v>0</v>
      </c>
      <c r="F11" s="169">
        <v>0</v>
      </c>
      <c r="G11" s="169">
        <v>0</v>
      </c>
      <c r="H11" s="169">
        <f>'2.3. mell. kiadások  KÖH'!L88</f>
        <v>0</v>
      </c>
      <c r="I11" s="169">
        <f>'2.3. mell. kiadások  KÖH'!M88</f>
        <v>0</v>
      </c>
      <c r="J11" s="169">
        <f>'2.3. mell. kiadások  KÖH'!N88</f>
        <v>0</v>
      </c>
      <c r="K11" s="176">
        <f t="shared" si="0"/>
        <v>207022000</v>
      </c>
      <c r="L11" s="176">
        <f t="shared" si="1"/>
        <v>132334311</v>
      </c>
      <c r="M11" s="176">
        <f t="shared" si="2"/>
        <v>79751410</v>
      </c>
    </row>
    <row r="12" spans="1:13" ht="15">
      <c r="A12" s="122" t="s">
        <v>226</v>
      </c>
      <c r="B12" s="169">
        <v>0</v>
      </c>
      <c r="C12" s="169">
        <f>'2.1. mell. kiad Önkormányzat'!M97</f>
        <v>20216813</v>
      </c>
      <c r="D12" s="169">
        <f>'2.1. mell. kiad Önkormányzat'!N97</f>
        <v>20216813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70">
        <v>0</v>
      </c>
      <c r="K12" s="176">
        <f t="shared" si="0"/>
        <v>0</v>
      </c>
      <c r="L12" s="176">
        <f t="shared" si="1"/>
        <v>20216813</v>
      </c>
      <c r="M12" s="176">
        <f t="shared" si="2"/>
        <v>20216813</v>
      </c>
    </row>
    <row r="13" spans="1:13" ht="15">
      <c r="A13" s="123" t="s">
        <v>218</v>
      </c>
      <c r="B13" s="169">
        <f aca="true" t="shared" si="3" ref="B13:J13">SUM(B5:B12)</f>
        <v>722403416</v>
      </c>
      <c r="C13" s="169">
        <f>C5+C6+C7+C8+C9+C10+C11+C12</f>
        <v>790396792</v>
      </c>
      <c r="D13" s="169">
        <f>D5+D6+D7+D8+D9+D10+D11+D12</f>
        <v>699081751</v>
      </c>
      <c r="E13" s="169">
        <f t="shared" si="3"/>
        <v>62793400</v>
      </c>
      <c r="F13" s="169">
        <f t="shared" si="3"/>
        <v>60041069</v>
      </c>
      <c r="G13" s="169">
        <f t="shared" si="3"/>
        <v>59610792</v>
      </c>
      <c r="H13" s="169">
        <f t="shared" si="3"/>
        <v>60978000</v>
      </c>
      <c r="I13" s="169">
        <f t="shared" si="3"/>
        <v>64463874</v>
      </c>
      <c r="J13" s="169">
        <f t="shared" si="3"/>
        <v>63735272</v>
      </c>
      <c r="K13" s="176">
        <f t="shared" si="0"/>
        <v>846174816</v>
      </c>
      <c r="L13" s="176">
        <f t="shared" si="1"/>
        <v>914901735</v>
      </c>
      <c r="M13" s="176">
        <f t="shared" si="2"/>
        <v>822427815</v>
      </c>
    </row>
    <row r="14" spans="1:13" ht="15">
      <c r="A14" s="123" t="s">
        <v>227</v>
      </c>
      <c r="B14" s="169">
        <f>'2.1. mell. kiad Önkormányzat'!L122</f>
        <v>105710184</v>
      </c>
      <c r="C14" s="169">
        <f>'2.1. mell. kiad Önkormányzat'!M122</f>
        <v>513496065</v>
      </c>
      <c r="D14" s="169">
        <f>'2.1. mell. kiad Önkormányzat'!N122</f>
        <v>513496065</v>
      </c>
      <c r="E14" s="169">
        <v>0</v>
      </c>
      <c r="F14" s="169">
        <v>0</v>
      </c>
      <c r="G14" s="169">
        <v>0</v>
      </c>
      <c r="H14" s="169">
        <f>'2.3. mell. kiadások  KÖH'!L122</f>
        <v>0</v>
      </c>
      <c r="I14" s="169">
        <f>'2.3. mell. kiadások  KÖH'!M122</f>
        <v>0</v>
      </c>
      <c r="J14" s="169">
        <f>'2.3. mell. kiadások  KÖH'!N122</f>
        <v>0</v>
      </c>
      <c r="K14" s="176">
        <f aca="true" t="shared" si="4" ref="K14:M16">B14+E14+H14</f>
        <v>105710184</v>
      </c>
      <c r="L14" s="176">
        <f t="shared" si="4"/>
        <v>513496065</v>
      </c>
      <c r="M14" s="176">
        <f t="shared" si="4"/>
        <v>513496065</v>
      </c>
    </row>
    <row r="15" spans="1:13" ht="15">
      <c r="A15" s="124" t="s">
        <v>670</v>
      </c>
      <c r="B15" s="172">
        <f aca="true" t="shared" si="5" ref="B15:J15">SUM(B13:B14)</f>
        <v>828113600</v>
      </c>
      <c r="C15" s="172">
        <f>C13+C14</f>
        <v>1303892857</v>
      </c>
      <c r="D15" s="172">
        <f t="shared" si="5"/>
        <v>1212577816</v>
      </c>
      <c r="E15" s="172">
        <f t="shared" si="5"/>
        <v>62793400</v>
      </c>
      <c r="F15" s="172">
        <f t="shared" si="5"/>
        <v>60041069</v>
      </c>
      <c r="G15" s="172">
        <f t="shared" si="5"/>
        <v>59610792</v>
      </c>
      <c r="H15" s="172">
        <f t="shared" si="5"/>
        <v>60978000</v>
      </c>
      <c r="I15" s="172">
        <f t="shared" si="5"/>
        <v>64463874</v>
      </c>
      <c r="J15" s="172">
        <f t="shared" si="5"/>
        <v>63735272</v>
      </c>
      <c r="K15" s="177">
        <f t="shared" si="4"/>
        <v>951885000</v>
      </c>
      <c r="L15" s="177">
        <f t="shared" si="4"/>
        <v>1428397800</v>
      </c>
      <c r="M15" s="177">
        <f t="shared" si="4"/>
        <v>1335923880</v>
      </c>
    </row>
    <row r="16" spans="1:13" ht="15">
      <c r="A16" s="122" t="s">
        <v>229</v>
      </c>
      <c r="B16" s="169">
        <f>'3.1. mell .Bev. Önkormányzat'!L19</f>
        <v>89735934</v>
      </c>
      <c r="C16" s="169">
        <f>'3.1. mell .Bev. Önkormányzat'!M19</f>
        <v>93583632</v>
      </c>
      <c r="D16" s="169">
        <f>'3.1. mell .Bev. Önkormányzat'!N19</f>
        <v>93583632</v>
      </c>
      <c r="E16" s="169"/>
      <c r="F16" s="169"/>
      <c r="G16" s="169"/>
      <c r="H16" s="169">
        <f>'3.3 mrll. bevételek KÖH'!L19</f>
        <v>15312342</v>
      </c>
      <c r="I16" s="169">
        <f>'3.3 mrll. bevételek KÖH'!M19</f>
        <v>2165812</v>
      </c>
      <c r="J16" s="169">
        <f>'3.3 mrll. bevételek KÖH'!N19</f>
        <v>2165812</v>
      </c>
      <c r="K16" s="176">
        <f>B16+E16+H16</f>
        <v>105048276</v>
      </c>
      <c r="L16" s="176">
        <f t="shared" si="4"/>
        <v>95749444</v>
      </c>
      <c r="M16" s="176">
        <f t="shared" si="4"/>
        <v>95749444</v>
      </c>
    </row>
    <row r="17" spans="1:13" ht="15">
      <c r="A17" s="122" t="s">
        <v>230</v>
      </c>
      <c r="B17" s="169">
        <f>'3.1. mell .Bev. Önkormányzat'!C57</f>
        <v>6028388</v>
      </c>
      <c r="C17" s="169">
        <f>'3.1. mell .Bev. Önkormányzat'!M57</f>
        <v>5915888</v>
      </c>
      <c r="D17" s="169">
        <f>'3.1. mell .Bev. Önkormányzat'!N57</f>
        <v>5915888</v>
      </c>
      <c r="E17" s="169">
        <v>0</v>
      </c>
      <c r="F17" s="169">
        <v>0</v>
      </c>
      <c r="G17" s="169">
        <v>0</v>
      </c>
      <c r="H17" s="169">
        <f>'3.3 mrll. bevételek KÖH'!L55</f>
        <v>0</v>
      </c>
      <c r="I17" s="169">
        <f>'3.3 mrll. bevételek KÖH'!M55</f>
        <v>0</v>
      </c>
      <c r="J17" s="169">
        <f>'3.3 mrll. bevételek KÖH'!N55</f>
        <v>0</v>
      </c>
      <c r="K17" s="176">
        <f aca="true" t="shared" si="6" ref="K17:K23">B17+E17+H17</f>
        <v>6028388</v>
      </c>
      <c r="L17" s="176">
        <f aca="true" t="shared" si="7" ref="K17:L24">C17+F17+I17</f>
        <v>5915888</v>
      </c>
      <c r="M17" s="176">
        <f aca="true" t="shared" si="8" ref="M17:M24">D17+G17+J17</f>
        <v>5915888</v>
      </c>
    </row>
    <row r="18" spans="1:13" ht="15">
      <c r="A18" s="122" t="s">
        <v>231</v>
      </c>
      <c r="B18" s="169">
        <f>'3.1. mell .Bev. Önkormányzat'!L33</f>
        <v>334905000</v>
      </c>
      <c r="C18" s="169">
        <f>'3.1. mell .Bev. Önkormányzat'!M33</f>
        <v>405514349</v>
      </c>
      <c r="D18" s="169">
        <f>'3.1. mell .Bev. Önkormányzat'!N33</f>
        <v>405514349</v>
      </c>
      <c r="E18" s="169">
        <v>0</v>
      </c>
      <c r="F18" s="169">
        <v>0</v>
      </c>
      <c r="G18" s="169">
        <v>0</v>
      </c>
      <c r="H18" s="169">
        <f>'3.3 mrll. bevételek KÖH'!L33</f>
        <v>0</v>
      </c>
      <c r="I18" s="169">
        <v>0</v>
      </c>
      <c r="J18" s="170">
        <v>0</v>
      </c>
      <c r="K18" s="176">
        <f t="shared" si="6"/>
        <v>334905000</v>
      </c>
      <c r="L18" s="176">
        <f t="shared" si="7"/>
        <v>405514349</v>
      </c>
      <c r="M18" s="176">
        <f t="shared" si="8"/>
        <v>405514349</v>
      </c>
    </row>
    <row r="19" spans="1:13" ht="15">
      <c r="A19" s="122" t="s">
        <v>232</v>
      </c>
      <c r="B19" s="169">
        <f>'3.1. mell .Bev. Önkormányzat'!C45</f>
        <v>58755001</v>
      </c>
      <c r="C19" s="169">
        <f>'3.1. mell .Bev. Önkormányzat'!M45</f>
        <v>52405649</v>
      </c>
      <c r="D19" s="169">
        <f>'3.1. mell .Bev. Önkormányzat'!N45</f>
        <v>52405649</v>
      </c>
      <c r="E19" s="169">
        <f>'3.2. mell. bevételek Óvoda'!L44</f>
        <v>3277100</v>
      </c>
      <c r="F19" s="169">
        <f>'3.2. mell. bevételek Óvoda'!D44</f>
        <v>4249701</v>
      </c>
      <c r="G19" s="169">
        <f>'3.2. mell. bevételek Óvoda'!E44</f>
        <v>4249701</v>
      </c>
      <c r="H19" s="169">
        <f>'3.3 mrll. bevételek KÖH'!L44</f>
        <v>5000</v>
      </c>
      <c r="I19" s="169">
        <f>'3.3 mrll. bevételek KÖH'!M44</f>
        <v>6591</v>
      </c>
      <c r="J19" s="169">
        <f>'3.3 mrll. bevételek KÖH'!N44</f>
        <v>4430</v>
      </c>
      <c r="K19" s="176">
        <f t="shared" si="6"/>
        <v>62037101</v>
      </c>
      <c r="L19" s="176">
        <f t="shared" si="7"/>
        <v>56661941</v>
      </c>
      <c r="M19" s="176">
        <f t="shared" si="8"/>
        <v>56659780</v>
      </c>
    </row>
    <row r="20" spans="1:13" ht="15">
      <c r="A20" s="122" t="s">
        <v>233</v>
      </c>
      <c r="B20" s="169">
        <f>'3.1. mell .Bev. Önkormányzat'!L63</f>
        <v>60000000</v>
      </c>
      <c r="C20" s="169">
        <f>'3.1. mell .Bev. Önkormányzat'!M63</f>
        <v>50245647</v>
      </c>
      <c r="D20" s="169">
        <f>'3.1. mell .Bev. Önkormányzat'!N63</f>
        <v>50245647</v>
      </c>
      <c r="E20" s="169">
        <v>0</v>
      </c>
      <c r="F20" s="169">
        <v>0</v>
      </c>
      <c r="G20" s="169">
        <v>0</v>
      </c>
      <c r="H20" s="169">
        <f>'3.3 mrll. bevételek KÖH'!L61</f>
        <v>0</v>
      </c>
      <c r="I20" s="169">
        <f>'3.3 mrll. bevételek KÖH'!M61</f>
        <v>0</v>
      </c>
      <c r="J20" s="169">
        <f>'3.3 mrll. bevételek KÖH'!N61</f>
        <v>0</v>
      </c>
      <c r="K20" s="176">
        <f t="shared" si="6"/>
        <v>60000000</v>
      </c>
      <c r="L20" s="176">
        <f t="shared" si="7"/>
        <v>50245647</v>
      </c>
      <c r="M20" s="176">
        <f t="shared" si="8"/>
        <v>50245647</v>
      </c>
    </row>
    <row r="21" spans="1:13" ht="15">
      <c r="A21" s="122" t="s">
        <v>234</v>
      </c>
      <c r="B21" s="169">
        <f>'3.1. mell .Bev. Önkormányzat'!L50</f>
        <v>0</v>
      </c>
      <c r="C21" s="169">
        <f>'3.1. mell .Bev. Önkormányzat'!M50</f>
        <v>602000</v>
      </c>
      <c r="D21" s="169">
        <f>'3.1. mell .Bev. Önkormányzat'!N50</f>
        <v>602000</v>
      </c>
      <c r="E21" s="169">
        <v>0</v>
      </c>
      <c r="F21" s="169"/>
      <c r="G21" s="169"/>
      <c r="H21" s="169">
        <f>'3.3 mrll. bevételek KÖH'!L48</f>
        <v>0</v>
      </c>
      <c r="I21" s="169">
        <v>0</v>
      </c>
      <c r="J21" s="170">
        <v>0</v>
      </c>
      <c r="K21" s="176">
        <f t="shared" si="6"/>
        <v>0</v>
      </c>
      <c r="L21" s="176">
        <f t="shared" si="7"/>
        <v>602000</v>
      </c>
      <c r="M21" s="176">
        <f t="shared" si="8"/>
        <v>602000</v>
      </c>
    </row>
    <row r="22" spans="1:13" ht="15">
      <c r="A22" s="122" t="s">
        <v>235</v>
      </c>
      <c r="B22" s="169">
        <f>'3.1. mell .Bev. Önkormányzat'!L68</f>
        <v>0</v>
      </c>
      <c r="C22" s="169">
        <f>'3.1. mell .Bev. Önkormányzat'!M68</f>
        <v>0</v>
      </c>
      <c r="D22" s="169">
        <f>'3.1. mell .Bev. Önkormányzat'!N68</f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76">
        <f t="shared" si="6"/>
        <v>0</v>
      </c>
      <c r="L22" s="176">
        <f t="shared" si="7"/>
        <v>0</v>
      </c>
      <c r="M22" s="176">
        <f t="shared" si="8"/>
        <v>0</v>
      </c>
    </row>
    <row r="23" spans="1:13" ht="15">
      <c r="A23" s="123" t="s">
        <v>228</v>
      </c>
      <c r="B23" s="169">
        <f aca="true" t="shared" si="9" ref="B23:J23">SUM(B16:B22)</f>
        <v>549424323</v>
      </c>
      <c r="C23" s="169">
        <f t="shared" si="9"/>
        <v>608267165</v>
      </c>
      <c r="D23" s="169">
        <f t="shared" si="9"/>
        <v>608267165</v>
      </c>
      <c r="E23" s="169">
        <f t="shared" si="9"/>
        <v>3277100</v>
      </c>
      <c r="F23" s="169">
        <f t="shared" si="9"/>
        <v>4249701</v>
      </c>
      <c r="G23" s="169">
        <f t="shared" si="9"/>
        <v>4249701</v>
      </c>
      <c r="H23" s="169">
        <f t="shared" si="9"/>
        <v>15317342</v>
      </c>
      <c r="I23" s="169">
        <f t="shared" si="9"/>
        <v>2172403</v>
      </c>
      <c r="J23" s="169">
        <f t="shared" si="9"/>
        <v>2170242</v>
      </c>
      <c r="K23" s="176">
        <f t="shared" si="6"/>
        <v>568018765</v>
      </c>
      <c r="L23" s="176">
        <f t="shared" si="7"/>
        <v>614689269</v>
      </c>
      <c r="M23" s="176">
        <f t="shared" si="8"/>
        <v>614687108</v>
      </c>
    </row>
    <row r="24" spans="1:13" ht="15">
      <c r="A24" s="123" t="s">
        <v>236</v>
      </c>
      <c r="B24" s="169">
        <f>'3.1. mell .Bev. Önkormányzat'!L99</f>
        <v>278689277</v>
      </c>
      <c r="C24" s="169">
        <f>'3.1. mell .Bev. Önkormányzat'!M99</f>
        <v>695625692</v>
      </c>
      <c r="D24" s="169">
        <f>'3.1. mell .Bev. Önkormányzat'!N99</f>
        <v>695625692</v>
      </c>
      <c r="E24" s="169">
        <f>'3.2. mell. bevételek Óvoda'!L96</f>
        <v>59516300</v>
      </c>
      <c r="F24" s="169">
        <f>'3.2. mell. bevételek Óvoda'!M96</f>
        <v>55791368</v>
      </c>
      <c r="G24" s="169">
        <f>'3.2. mell. bevételek Óvoda'!N96</f>
        <v>55791368</v>
      </c>
      <c r="H24" s="169">
        <f>'3.3 mrll. bevételek KÖH'!L96</f>
        <v>45660658</v>
      </c>
      <c r="I24" s="169">
        <f>'3.3 mrll. bevételek KÖH'!M96</f>
        <v>62291471</v>
      </c>
      <c r="J24" s="169">
        <f>'3.3 mrll. bevételek KÖH'!N96</f>
        <v>62291471</v>
      </c>
      <c r="K24" s="176">
        <f t="shared" si="7"/>
        <v>383866235</v>
      </c>
      <c r="L24" s="176">
        <f t="shared" si="7"/>
        <v>813708531</v>
      </c>
      <c r="M24" s="176">
        <f t="shared" si="8"/>
        <v>813708531</v>
      </c>
    </row>
    <row r="25" spans="1:13" ht="15">
      <c r="A25" s="164" t="s">
        <v>671</v>
      </c>
      <c r="B25" s="172">
        <f aca="true" t="shared" si="10" ref="B25:K25">SUM(B23:B24)</f>
        <v>828113600</v>
      </c>
      <c r="C25" s="172">
        <f t="shared" si="10"/>
        <v>1303892857</v>
      </c>
      <c r="D25" s="172">
        <f t="shared" si="10"/>
        <v>1303892857</v>
      </c>
      <c r="E25" s="172">
        <f t="shared" si="10"/>
        <v>62793400</v>
      </c>
      <c r="F25" s="172">
        <f t="shared" si="10"/>
        <v>60041069</v>
      </c>
      <c r="G25" s="172">
        <f t="shared" si="10"/>
        <v>60041069</v>
      </c>
      <c r="H25" s="172">
        <f t="shared" si="10"/>
        <v>60978000</v>
      </c>
      <c r="I25" s="172">
        <f t="shared" si="10"/>
        <v>64463874</v>
      </c>
      <c r="J25" s="172">
        <f t="shared" si="10"/>
        <v>64461713</v>
      </c>
      <c r="K25" s="172">
        <f t="shared" si="10"/>
        <v>951885000</v>
      </c>
      <c r="L25" s="177">
        <f>C25+F25+I25</f>
        <v>1428397800</v>
      </c>
      <c r="M25" s="177">
        <f>D25+G25+J25</f>
        <v>1428395639</v>
      </c>
    </row>
    <row r="26" spans="1:13" ht="15">
      <c r="A26" s="163"/>
      <c r="B26" s="173"/>
      <c r="C26" s="173"/>
      <c r="D26" s="173"/>
      <c r="E26" s="173"/>
      <c r="F26" s="173"/>
      <c r="G26" s="173"/>
      <c r="H26" s="173"/>
      <c r="I26" s="173"/>
      <c r="J26" s="174"/>
      <c r="K26" s="174"/>
      <c r="L26" s="174"/>
      <c r="M26" s="174"/>
    </row>
    <row r="27" spans="1:9" ht="15">
      <c r="A27" s="121"/>
      <c r="B27" s="175"/>
      <c r="C27" s="175"/>
      <c r="D27" s="175"/>
      <c r="E27" s="175"/>
      <c r="F27" s="175"/>
      <c r="G27" s="175"/>
      <c r="H27" s="175"/>
      <c r="I27" s="175"/>
    </row>
    <row r="28" spans="1:13" ht="15">
      <c r="A28" s="121"/>
      <c r="B28" s="175"/>
      <c r="C28" s="175"/>
      <c r="D28" s="175"/>
      <c r="E28" s="175"/>
      <c r="F28" s="175"/>
      <c r="G28" s="175"/>
      <c r="H28" s="175"/>
      <c r="I28" s="175"/>
      <c r="K28"/>
      <c r="L28"/>
      <c r="M28"/>
    </row>
    <row r="29" spans="1:9" ht="15">
      <c r="A29" s="121"/>
      <c r="B29" s="175"/>
      <c r="C29" s="175"/>
      <c r="D29" s="175"/>
      <c r="E29" s="175"/>
      <c r="F29" s="175"/>
      <c r="G29" s="175"/>
      <c r="H29" s="175"/>
      <c r="I29" s="175"/>
    </row>
    <row r="30" spans="1:9" ht="15">
      <c r="A30" s="121"/>
      <c r="B30" s="175"/>
      <c r="C30" s="175"/>
      <c r="D30" s="175"/>
      <c r="E30" s="175"/>
      <c r="F30" s="175"/>
      <c r="G30" s="175"/>
      <c r="H30" s="175"/>
      <c r="I30" s="175"/>
    </row>
    <row r="31" spans="1:9" ht="15">
      <c r="A31" s="121"/>
      <c r="B31" s="175"/>
      <c r="C31" s="175"/>
      <c r="D31" s="175"/>
      <c r="E31" s="175"/>
      <c r="F31" s="175"/>
      <c r="G31" s="175"/>
      <c r="H31" s="175"/>
      <c r="I31" s="175"/>
    </row>
    <row r="32" spans="1:9" ht="15">
      <c r="A32" s="121"/>
      <c r="B32" s="175"/>
      <c r="C32" s="175"/>
      <c r="D32" s="175"/>
      <c r="E32" s="175"/>
      <c r="F32" s="175"/>
      <c r="G32" s="175"/>
      <c r="H32" s="175"/>
      <c r="I32" s="175"/>
    </row>
  </sheetData>
  <sheetProtection/>
  <mergeCells count="7">
    <mergeCell ref="A1:M1"/>
    <mergeCell ref="L2:M2"/>
    <mergeCell ref="B3:D3"/>
    <mergeCell ref="E3:G3"/>
    <mergeCell ref="H3:J3"/>
    <mergeCell ref="K3:M3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9">
      <selection activeCell="E11" sqref="E11:E13"/>
    </sheetView>
  </sheetViews>
  <sheetFormatPr defaultColWidth="9.140625" defaultRowHeight="15"/>
  <cols>
    <col min="1" max="1" width="86.28125" style="0" customWidth="1"/>
    <col min="2" max="2" width="28.28125" style="193" customWidth="1"/>
    <col min="3" max="3" width="29.140625" style="193" customWidth="1"/>
    <col min="4" max="4" width="22.28125" style="193" customWidth="1"/>
    <col min="5" max="5" width="18.421875" style="320" customWidth="1"/>
  </cols>
  <sheetData>
    <row r="1" spans="1:13" s="211" customFormat="1" ht="38.25" customHeight="1">
      <c r="A1" s="373" t="s">
        <v>937</v>
      </c>
      <c r="B1" s="373"/>
      <c r="C1" s="373"/>
      <c r="D1" s="373"/>
      <c r="E1" s="373"/>
      <c r="F1" s="215"/>
      <c r="G1" s="215"/>
      <c r="H1" s="215"/>
      <c r="I1" s="215"/>
      <c r="J1" s="215"/>
      <c r="K1" s="215"/>
      <c r="L1" s="215"/>
      <c r="M1" s="215"/>
    </row>
    <row r="2" spans="1:5" ht="23.25" customHeight="1">
      <c r="A2" s="405" t="s">
        <v>17</v>
      </c>
      <c r="B2" s="406"/>
      <c r="C2" s="406"/>
      <c r="D2" s="406"/>
      <c r="E2" s="406"/>
    </row>
    <row r="3" spans="1:5" ht="15.75">
      <c r="A3" s="1"/>
      <c r="E3" s="320" t="s">
        <v>159</v>
      </c>
    </row>
    <row r="4" ht="15.75">
      <c r="A4" s="1"/>
    </row>
    <row r="5" spans="1:5" ht="51" customHeight="1">
      <c r="A5" s="50" t="s">
        <v>16</v>
      </c>
      <c r="B5" s="51" t="s">
        <v>66</v>
      </c>
      <c r="C5" s="51" t="s">
        <v>125</v>
      </c>
      <c r="D5" s="51" t="s">
        <v>126</v>
      </c>
      <c r="E5" s="165" t="s">
        <v>105</v>
      </c>
    </row>
    <row r="6" spans="1:5" ht="15" customHeight="1">
      <c r="A6" s="51" t="s">
        <v>717</v>
      </c>
      <c r="B6" s="52"/>
      <c r="C6" s="52"/>
      <c r="D6" s="52">
        <v>2</v>
      </c>
      <c r="E6" s="321">
        <f>SUM(B6:D6)</f>
        <v>2</v>
      </c>
    </row>
    <row r="7" spans="1:5" ht="15" customHeight="1">
      <c r="A7" s="51" t="s">
        <v>718</v>
      </c>
      <c r="B7" s="52"/>
      <c r="C7" s="52"/>
      <c r="D7" s="52">
        <v>5</v>
      </c>
      <c r="E7" s="321">
        <f aca="true" t="shared" si="0" ref="E7:E31">SUM(B7:D7)</f>
        <v>5</v>
      </c>
    </row>
    <row r="8" spans="1:5" ht="15" customHeight="1">
      <c r="A8" s="51" t="s">
        <v>719</v>
      </c>
      <c r="B8" s="52"/>
      <c r="C8" s="52"/>
      <c r="D8" s="52">
        <v>5</v>
      </c>
      <c r="E8" s="321">
        <f t="shared" si="0"/>
        <v>5</v>
      </c>
    </row>
    <row r="9" spans="1:5" ht="15" customHeight="1">
      <c r="A9" s="51" t="s">
        <v>720</v>
      </c>
      <c r="B9" s="52"/>
      <c r="C9" s="52"/>
      <c r="D9" s="52"/>
      <c r="E9" s="321">
        <f t="shared" si="0"/>
        <v>0</v>
      </c>
    </row>
    <row r="10" spans="1:5" ht="15" customHeight="1">
      <c r="A10" s="50" t="s">
        <v>11</v>
      </c>
      <c r="B10" s="52"/>
      <c r="C10" s="52"/>
      <c r="D10" s="52">
        <f>SUM(D6:D9)</f>
        <v>12</v>
      </c>
      <c r="E10" s="321">
        <f t="shared" si="0"/>
        <v>12</v>
      </c>
    </row>
    <row r="11" spans="1:5" ht="15" customHeight="1">
      <c r="A11" s="51" t="s">
        <v>721</v>
      </c>
      <c r="B11" s="52"/>
      <c r="C11" s="52"/>
      <c r="D11" s="52"/>
      <c r="E11" s="321"/>
    </row>
    <row r="12" spans="1:5" ht="15" customHeight="1">
      <c r="A12" s="51" t="s">
        <v>722</v>
      </c>
      <c r="B12" s="52"/>
      <c r="C12" s="52"/>
      <c r="D12" s="52"/>
      <c r="E12" s="321"/>
    </row>
    <row r="13" spans="1:5" ht="15" customHeight="1">
      <c r="A13" s="51" t="s">
        <v>723</v>
      </c>
      <c r="B13" s="52"/>
      <c r="C13" s="52"/>
      <c r="D13" s="52"/>
      <c r="E13" s="321"/>
    </row>
    <row r="14" spans="1:5" ht="15" customHeight="1">
      <c r="A14" s="51" t="s">
        <v>724</v>
      </c>
      <c r="B14" s="52">
        <v>1</v>
      </c>
      <c r="C14" s="52">
        <v>1</v>
      </c>
      <c r="D14" s="52"/>
      <c r="E14" s="321">
        <f t="shared" si="0"/>
        <v>2</v>
      </c>
    </row>
    <row r="15" spans="1:5" ht="15" customHeight="1">
      <c r="A15" s="51" t="s">
        <v>725</v>
      </c>
      <c r="B15" s="52">
        <v>1</v>
      </c>
      <c r="C15" s="52">
        <v>3</v>
      </c>
      <c r="D15" s="52"/>
      <c r="E15" s="321">
        <f t="shared" si="0"/>
        <v>4</v>
      </c>
    </row>
    <row r="16" spans="1:5" ht="15" customHeight="1">
      <c r="A16" s="51" t="s">
        <v>0</v>
      </c>
      <c r="B16" s="52">
        <v>1</v>
      </c>
      <c r="C16" s="52"/>
      <c r="D16" s="52"/>
      <c r="E16" s="321">
        <f t="shared" si="0"/>
        <v>1</v>
      </c>
    </row>
    <row r="17" spans="1:5" s="265" customFormat="1" ht="15" customHeight="1">
      <c r="A17" s="51" t="s">
        <v>942</v>
      </c>
      <c r="B17" s="52"/>
      <c r="C17" s="52">
        <v>1</v>
      </c>
      <c r="D17" s="52"/>
      <c r="E17" s="321">
        <f t="shared" si="0"/>
        <v>1</v>
      </c>
    </row>
    <row r="18" spans="1:5" s="265" customFormat="1" ht="15" customHeight="1">
      <c r="A18" s="51" t="s">
        <v>943</v>
      </c>
      <c r="B18" s="52"/>
      <c r="C18" s="52">
        <v>3</v>
      </c>
      <c r="D18" s="52"/>
      <c r="E18" s="321">
        <f t="shared" si="0"/>
        <v>3</v>
      </c>
    </row>
    <row r="19" spans="1:5" s="265" customFormat="1" ht="15" customHeight="1">
      <c r="A19" s="51" t="s">
        <v>944</v>
      </c>
      <c r="B19" s="52"/>
      <c r="C19" s="52">
        <v>1</v>
      </c>
      <c r="D19" s="52"/>
      <c r="E19" s="321">
        <f t="shared" si="0"/>
        <v>1</v>
      </c>
    </row>
    <row r="20" spans="1:5" s="265" customFormat="1" ht="15" customHeight="1">
      <c r="A20" s="51" t="s">
        <v>945</v>
      </c>
      <c r="B20" s="52"/>
      <c r="C20" s="52">
        <v>2</v>
      </c>
      <c r="D20" s="52"/>
      <c r="E20" s="321">
        <f t="shared" si="0"/>
        <v>2</v>
      </c>
    </row>
    <row r="21" spans="1:5" ht="15" customHeight="1">
      <c r="A21" s="51" t="s">
        <v>1</v>
      </c>
      <c r="B21" s="52"/>
      <c r="C21" s="52"/>
      <c r="D21" s="52"/>
      <c r="E21" s="321">
        <f t="shared" si="0"/>
        <v>0</v>
      </c>
    </row>
    <row r="22" spans="1:5" s="218" customFormat="1" ht="15" customHeight="1">
      <c r="A22" s="50" t="s">
        <v>12</v>
      </c>
      <c r="B22" s="226">
        <f>SUM(B14:B21)</f>
        <v>3</v>
      </c>
      <c r="C22" s="226">
        <f>SUM(C14:C21)</f>
        <v>11</v>
      </c>
      <c r="D22" s="226"/>
      <c r="E22" s="321">
        <f t="shared" si="0"/>
        <v>14</v>
      </c>
    </row>
    <row r="23" spans="1:5" ht="15" customHeight="1">
      <c r="A23" s="51" t="s">
        <v>2</v>
      </c>
      <c r="B23" s="52">
        <v>5</v>
      </c>
      <c r="C23" s="52"/>
      <c r="D23" s="52"/>
      <c r="E23" s="321">
        <f t="shared" si="0"/>
        <v>5</v>
      </c>
    </row>
    <row r="24" spans="1:5" ht="15" customHeight="1">
      <c r="A24" s="51" t="s">
        <v>3</v>
      </c>
      <c r="B24" s="52"/>
      <c r="C24" s="52"/>
      <c r="D24" s="52"/>
      <c r="E24" s="321">
        <f t="shared" si="0"/>
        <v>0</v>
      </c>
    </row>
    <row r="25" spans="1:5" ht="15" customHeight="1">
      <c r="A25" s="51" t="s">
        <v>4</v>
      </c>
      <c r="B25" s="52"/>
      <c r="C25" s="52"/>
      <c r="D25" s="52"/>
      <c r="E25" s="321">
        <f t="shared" si="0"/>
        <v>0</v>
      </c>
    </row>
    <row r="26" spans="1:5" s="218" customFormat="1" ht="15" customHeight="1">
      <c r="A26" s="50" t="s">
        <v>13</v>
      </c>
      <c r="B26" s="226">
        <f>B23+B24+B25</f>
        <v>5</v>
      </c>
      <c r="C26" s="226"/>
      <c r="D26" s="226"/>
      <c r="E26" s="321">
        <f t="shared" si="0"/>
        <v>5</v>
      </c>
    </row>
    <row r="27" spans="1:5" s="218" customFormat="1" ht="37.5" customHeight="1">
      <c r="A27" s="50" t="s">
        <v>15</v>
      </c>
      <c r="B27" s="3">
        <f>B10+B22+B26</f>
        <v>8</v>
      </c>
      <c r="C27" s="3">
        <f>C10+C22+C26</f>
        <v>11</v>
      </c>
      <c r="D27" s="3">
        <f>D10+D22+D26</f>
        <v>12</v>
      </c>
      <c r="E27" s="3">
        <f>E10+E22+E26</f>
        <v>31</v>
      </c>
    </row>
    <row r="28" spans="1:5" s="218" customFormat="1" ht="37.5" customHeight="1">
      <c r="A28" s="51" t="s">
        <v>751</v>
      </c>
      <c r="B28" s="322">
        <v>1</v>
      </c>
      <c r="C28" s="323"/>
      <c r="D28" s="323"/>
      <c r="E28" s="321">
        <f t="shared" si="0"/>
        <v>1</v>
      </c>
    </row>
    <row r="29" spans="1:5" ht="15" customHeight="1">
      <c r="A29" s="51" t="s">
        <v>5</v>
      </c>
      <c r="B29" s="52">
        <v>5</v>
      </c>
      <c r="C29" s="52"/>
      <c r="D29" s="52"/>
      <c r="E29" s="321">
        <f t="shared" si="0"/>
        <v>5</v>
      </c>
    </row>
    <row r="30" spans="1:5" ht="15" customHeight="1">
      <c r="A30" s="51" t="s">
        <v>6</v>
      </c>
      <c r="B30" s="52">
        <v>1</v>
      </c>
      <c r="C30" s="52"/>
      <c r="D30" s="52"/>
      <c r="E30" s="321">
        <f t="shared" si="0"/>
        <v>1</v>
      </c>
    </row>
    <row r="31" spans="1:5" s="218" customFormat="1" ht="15" customHeight="1">
      <c r="A31" s="50" t="s">
        <v>14</v>
      </c>
      <c r="B31" s="226">
        <v>7</v>
      </c>
      <c r="C31" s="226"/>
      <c r="D31" s="226"/>
      <c r="E31" s="321">
        <f t="shared" si="0"/>
        <v>7</v>
      </c>
    </row>
    <row r="32" spans="1:5" s="218" customFormat="1" ht="37.5" customHeight="1">
      <c r="A32" s="50" t="s">
        <v>127</v>
      </c>
      <c r="B32" s="3">
        <f>B27+B31</f>
        <v>15</v>
      </c>
      <c r="C32" s="3">
        <f>C27+C31</f>
        <v>11</v>
      </c>
      <c r="D32" s="3">
        <f>D27+D31</f>
        <v>12</v>
      </c>
      <c r="E32" s="3">
        <f>E27+E31</f>
        <v>38</v>
      </c>
    </row>
    <row r="33" spans="1:5" ht="15" customHeight="1">
      <c r="A33" s="51" t="s">
        <v>7</v>
      </c>
      <c r="B33" s="52"/>
      <c r="C33" s="52"/>
      <c r="D33" s="52"/>
      <c r="E33" s="321"/>
    </row>
    <row r="34" spans="1:5" ht="15" customHeight="1">
      <c r="A34" s="51" t="s">
        <v>8</v>
      </c>
      <c r="B34" s="52"/>
      <c r="C34" s="52"/>
      <c r="D34" s="52"/>
      <c r="E34" s="321"/>
    </row>
    <row r="35" spans="1:5" ht="15" customHeight="1">
      <c r="A35" s="51" t="s">
        <v>9</v>
      </c>
      <c r="B35" s="52"/>
      <c r="C35" s="52"/>
      <c r="D35" s="52"/>
      <c r="E35" s="321"/>
    </row>
    <row r="36" spans="1:5" ht="15" customHeight="1">
      <c r="A36" s="51" t="s">
        <v>10</v>
      </c>
      <c r="B36" s="52"/>
      <c r="C36" s="52"/>
      <c r="D36" s="52"/>
      <c r="E36" s="321"/>
    </row>
    <row r="37" spans="1:5" ht="36" customHeight="1">
      <c r="A37" s="50" t="s">
        <v>187</v>
      </c>
      <c r="B37" s="52"/>
      <c r="C37" s="52"/>
      <c r="D37" s="52"/>
      <c r="E37" s="321"/>
    </row>
    <row r="38" spans="1:4" ht="15">
      <c r="A38" s="402"/>
      <c r="B38" s="403"/>
      <c r="C38" s="403"/>
      <c r="D38" s="403"/>
    </row>
    <row r="39" spans="1:4" ht="15">
      <c r="A39" s="404"/>
      <c r="B39" s="403"/>
      <c r="C39" s="403"/>
      <c r="D39" s="403"/>
    </row>
  </sheetData>
  <sheetProtection/>
  <mergeCells count="4">
    <mergeCell ref="A38:D38"/>
    <mergeCell ref="A39:D39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1" sqref="A1:N4"/>
    </sheetView>
  </sheetViews>
  <sheetFormatPr defaultColWidth="9.140625" defaultRowHeight="15"/>
  <cols>
    <col min="1" max="1" width="64.7109375" style="248" customWidth="1"/>
    <col min="2" max="2" width="9.421875" style="248" customWidth="1"/>
    <col min="3" max="3" width="14.140625" style="193" customWidth="1"/>
    <col min="4" max="4" width="15.57421875" style="193" customWidth="1"/>
    <col min="5" max="5" width="14.8515625" style="193" customWidth="1"/>
    <col min="6" max="11" width="12.7109375" style="193" customWidth="1"/>
    <col min="12" max="12" width="15.00390625" style="193" customWidth="1"/>
    <col min="13" max="13" width="14.8515625" style="193" customWidth="1"/>
    <col min="14" max="14" width="14.140625" style="193" customWidth="1"/>
    <col min="15" max="16384" width="9.140625" style="248" customWidth="1"/>
  </cols>
  <sheetData>
    <row r="1" spans="1:14" s="251" customFormat="1" ht="21.75" customHeight="1">
      <c r="A1" s="249" t="s">
        <v>938</v>
      </c>
      <c r="B1" s="250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8" ht="26.25" customHeight="1">
      <c r="A2" s="380" t="s">
        <v>932</v>
      </c>
      <c r="B2" s="381"/>
      <c r="C2" s="381"/>
      <c r="D2" s="381"/>
      <c r="E2" s="381"/>
      <c r="F2" s="381"/>
      <c r="G2" s="381"/>
      <c r="H2" s="381"/>
    </row>
    <row r="3" spans="1:8" ht="26.25" customHeight="1">
      <c r="A3" s="246"/>
      <c r="B3" s="247"/>
      <c r="C3" s="324"/>
      <c r="D3" s="324"/>
      <c r="E3" s="324"/>
      <c r="F3" s="324"/>
      <c r="G3" s="324"/>
      <c r="H3" s="324"/>
    </row>
    <row r="4" spans="1:14" ht="26.25" customHeight="1">
      <c r="A4" s="246"/>
      <c r="B4" s="247"/>
      <c r="C4" s="324"/>
      <c r="D4" s="324"/>
      <c r="E4" s="324"/>
      <c r="F4" s="324"/>
      <c r="G4" s="324"/>
      <c r="H4" s="324"/>
      <c r="N4" s="193" t="s">
        <v>933</v>
      </c>
    </row>
    <row r="5" spans="2:14" ht="15.75">
      <c r="B5" s="407" t="s">
        <v>216</v>
      </c>
      <c r="C5" s="407"/>
      <c r="D5" s="407"/>
      <c r="E5" s="325"/>
      <c r="F5" s="408" t="s">
        <v>128</v>
      </c>
      <c r="G5" s="408"/>
      <c r="H5" s="408"/>
      <c r="I5" s="408" t="s">
        <v>129</v>
      </c>
      <c r="J5" s="408"/>
      <c r="K5" s="408"/>
      <c r="L5" s="408" t="s">
        <v>174</v>
      </c>
      <c r="M5" s="408"/>
      <c r="N5" s="408"/>
    </row>
    <row r="6" spans="1:14" ht="30">
      <c r="A6" s="2" t="s">
        <v>237</v>
      </c>
      <c r="B6" s="3" t="s">
        <v>238</v>
      </c>
      <c r="C6" s="252" t="s">
        <v>931</v>
      </c>
      <c r="D6" s="253" t="s">
        <v>929</v>
      </c>
      <c r="E6" s="253" t="s">
        <v>930</v>
      </c>
      <c r="F6" s="252" t="s">
        <v>931</v>
      </c>
      <c r="G6" s="253" t="s">
        <v>929</v>
      </c>
      <c r="H6" s="253" t="s">
        <v>930</v>
      </c>
      <c r="I6" s="252" t="s">
        <v>931</v>
      </c>
      <c r="J6" s="253" t="s">
        <v>929</v>
      </c>
      <c r="K6" s="253" t="s">
        <v>930</v>
      </c>
      <c r="L6" s="252" t="s">
        <v>931</v>
      </c>
      <c r="M6" s="253" t="s">
        <v>929</v>
      </c>
      <c r="N6" s="253" t="s">
        <v>930</v>
      </c>
    </row>
    <row r="7" spans="1:14" ht="15.75">
      <c r="A7" s="12" t="s">
        <v>340</v>
      </c>
      <c r="B7" s="6" t="s">
        <v>341</v>
      </c>
      <c r="C7" s="179">
        <v>0</v>
      </c>
      <c r="D7" s="179">
        <v>1710000</v>
      </c>
      <c r="E7" s="194">
        <v>1710000</v>
      </c>
      <c r="F7" s="271"/>
      <c r="G7" s="271"/>
      <c r="H7" s="271"/>
      <c r="I7" s="271"/>
      <c r="J7" s="271"/>
      <c r="K7" s="271"/>
      <c r="L7" s="271">
        <f>C7+F7+I7</f>
        <v>0</v>
      </c>
      <c r="M7" s="271">
        <f aca="true" t="shared" si="0" ref="M7:N13">D7+G7+J7</f>
        <v>1710000</v>
      </c>
      <c r="N7" s="271">
        <f t="shared" si="0"/>
        <v>1710000</v>
      </c>
    </row>
    <row r="8" spans="1:14" ht="15.75">
      <c r="A8" s="12" t="s">
        <v>582</v>
      </c>
      <c r="B8" s="6" t="s">
        <v>342</v>
      </c>
      <c r="C8" s="179">
        <v>223663000</v>
      </c>
      <c r="D8" s="179">
        <v>304237796</v>
      </c>
      <c r="E8" s="194">
        <v>304098183</v>
      </c>
      <c r="F8" s="271"/>
      <c r="G8" s="271"/>
      <c r="H8" s="271"/>
      <c r="I8" s="271"/>
      <c r="J8" s="271"/>
      <c r="K8" s="271"/>
      <c r="L8" s="271">
        <f aca="true" t="shared" si="1" ref="L8:L13">C8+F8+I8</f>
        <v>223663000</v>
      </c>
      <c r="M8" s="271">
        <f t="shared" si="0"/>
        <v>304237796</v>
      </c>
      <c r="N8" s="271">
        <f t="shared" si="0"/>
        <v>304098183</v>
      </c>
    </row>
    <row r="9" spans="1:14" ht="15.75">
      <c r="A9" s="5" t="s">
        <v>343</v>
      </c>
      <c r="B9" s="6" t="s">
        <v>344</v>
      </c>
      <c r="C9" s="179">
        <v>0</v>
      </c>
      <c r="D9" s="179">
        <v>1181000</v>
      </c>
      <c r="E9" s="194">
        <v>372352</v>
      </c>
      <c r="F9" s="271"/>
      <c r="G9" s="271"/>
      <c r="H9" s="271"/>
      <c r="I9" s="271"/>
      <c r="J9" s="271"/>
      <c r="K9" s="271"/>
      <c r="L9" s="271">
        <f t="shared" si="1"/>
        <v>0</v>
      </c>
      <c r="M9" s="271">
        <f t="shared" si="0"/>
        <v>1181000</v>
      </c>
      <c r="N9" s="271">
        <f t="shared" si="0"/>
        <v>372352</v>
      </c>
    </row>
    <row r="10" spans="1:14" ht="15.75">
      <c r="A10" s="12" t="s">
        <v>345</v>
      </c>
      <c r="B10" s="6" t="s">
        <v>346</v>
      </c>
      <c r="C10" s="179">
        <v>2219000</v>
      </c>
      <c r="D10" s="179">
        <v>14719431</v>
      </c>
      <c r="E10" s="194">
        <v>14708917</v>
      </c>
      <c r="F10" s="271">
        <v>100000</v>
      </c>
      <c r="G10" s="271">
        <v>868977</v>
      </c>
      <c r="H10" s="271">
        <v>868977</v>
      </c>
      <c r="I10" s="271"/>
      <c r="J10" s="271"/>
      <c r="K10" s="271"/>
      <c r="L10" s="271">
        <f t="shared" si="1"/>
        <v>2319000</v>
      </c>
      <c r="M10" s="271">
        <f t="shared" si="0"/>
        <v>15588408</v>
      </c>
      <c r="N10" s="271">
        <f t="shared" si="0"/>
        <v>15577894</v>
      </c>
    </row>
    <row r="11" spans="1:14" ht="15.75">
      <c r="A11" s="12" t="s">
        <v>347</v>
      </c>
      <c r="B11" s="6" t="s">
        <v>348</v>
      </c>
      <c r="C11" s="179"/>
      <c r="D11" s="179"/>
      <c r="E11" s="194"/>
      <c r="F11" s="271"/>
      <c r="G11" s="271"/>
      <c r="H11" s="271"/>
      <c r="I11" s="271"/>
      <c r="J11" s="271"/>
      <c r="K11" s="271"/>
      <c r="L11" s="271">
        <f t="shared" si="1"/>
        <v>0</v>
      </c>
      <c r="M11" s="271">
        <f t="shared" si="0"/>
        <v>0</v>
      </c>
      <c r="N11" s="271">
        <f t="shared" si="0"/>
        <v>0</v>
      </c>
    </row>
    <row r="12" spans="1:14" ht="15.75">
      <c r="A12" s="5" t="s">
        <v>349</v>
      </c>
      <c r="B12" s="6" t="s">
        <v>350</v>
      </c>
      <c r="C12" s="179"/>
      <c r="D12" s="179"/>
      <c r="E12" s="194"/>
      <c r="F12" s="271"/>
      <c r="G12" s="271"/>
      <c r="H12" s="271"/>
      <c r="I12" s="271"/>
      <c r="J12" s="271"/>
      <c r="K12" s="271"/>
      <c r="L12" s="271">
        <f t="shared" si="1"/>
        <v>0</v>
      </c>
      <c r="M12" s="271">
        <f t="shared" si="0"/>
        <v>0</v>
      </c>
      <c r="N12" s="271">
        <f t="shared" si="0"/>
        <v>0</v>
      </c>
    </row>
    <row r="13" spans="1:14" ht="15.75">
      <c r="A13" s="5" t="s">
        <v>351</v>
      </c>
      <c r="B13" s="6" t="s">
        <v>352</v>
      </c>
      <c r="C13" s="179">
        <v>56937000</v>
      </c>
      <c r="D13" s="179">
        <v>57572885</v>
      </c>
      <c r="E13" s="194">
        <v>24743984</v>
      </c>
      <c r="F13" s="271">
        <v>27000</v>
      </c>
      <c r="G13" s="271">
        <v>191237</v>
      </c>
      <c r="H13" s="271">
        <v>191237</v>
      </c>
      <c r="I13" s="271"/>
      <c r="J13" s="271"/>
      <c r="K13" s="271"/>
      <c r="L13" s="271">
        <f t="shared" si="1"/>
        <v>56964000</v>
      </c>
      <c r="M13" s="271">
        <f t="shared" si="0"/>
        <v>57764122</v>
      </c>
      <c r="N13" s="271">
        <f t="shared" si="0"/>
        <v>24935221</v>
      </c>
    </row>
    <row r="14" spans="1:14" ht="15.75">
      <c r="A14" s="254" t="s">
        <v>583</v>
      </c>
      <c r="B14" s="255" t="s">
        <v>353</v>
      </c>
      <c r="C14" s="326">
        <f aca="true" t="shared" si="2" ref="C14:N14">SUM(C7:C13)</f>
        <v>282819000</v>
      </c>
      <c r="D14" s="326">
        <f t="shared" si="2"/>
        <v>379421112</v>
      </c>
      <c r="E14" s="326">
        <f t="shared" si="2"/>
        <v>345633436</v>
      </c>
      <c r="F14" s="326">
        <f t="shared" si="2"/>
        <v>127000</v>
      </c>
      <c r="G14" s="326">
        <f t="shared" si="2"/>
        <v>1060214</v>
      </c>
      <c r="H14" s="326">
        <f t="shared" si="2"/>
        <v>1060214</v>
      </c>
      <c r="I14" s="326">
        <f t="shared" si="2"/>
        <v>0</v>
      </c>
      <c r="J14" s="326">
        <f t="shared" si="2"/>
        <v>0</v>
      </c>
      <c r="K14" s="326">
        <f t="shared" si="2"/>
        <v>0</v>
      </c>
      <c r="L14" s="326">
        <f t="shared" si="2"/>
        <v>282946000</v>
      </c>
      <c r="M14" s="326">
        <f t="shared" si="2"/>
        <v>380481326</v>
      </c>
      <c r="N14" s="326">
        <f t="shared" si="2"/>
        <v>346693650</v>
      </c>
    </row>
    <row r="15" spans="1:14" ht="15.75">
      <c r="A15" s="12" t="s">
        <v>354</v>
      </c>
      <c r="B15" s="6" t="s">
        <v>355</v>
      </c>
      <c r="C15" s="179">
        <v>163905000</v>
      </c>
      <c r="D15" s="179">
        <v>94750811</v>
      </c>
      <c r="E15" s="179">
        <v>63730680</v>
      </c>
      <c r="F15" s="271"/>
      <c r="G15" s="271"/>
      <c r="H15" s="271"/>
      <c r="I15" s="271"/>
      <c r="J15" s="271"/>
      <c r="K15" s="271"/>
      <c r="L15" s="271">
        <f>C15+F15+I15</f>
        <v>163905000</v>
      </c>
      <c r="M15" s="271">
        <f>D15+G15+J15</f>
        <v>94750811</v>
      </c>
      <c r="N15" s="271">
        <f>E15+H15+K15</f>
        <v>63730680</v>
      </c>
    </row>
    <row r="16" spans="1:14" ht="15.75">
      <c r="A16" s="12" t="s">
        <v>356</v>
      </c>
      <c r="B16" s="6" t="s">
        <v>357</v>
      </c>
      <c r="C16" s="179"/>
      <c r="D16" s="179"/>
      <c r="E16" s="194"/>
      <c r="F16" s="271"/>
      <c r="G16" s="271"/>
      <c r="H16" s="271"/>
      <c r="I16" s="271"/>
      <c r="J16" s="271"/>
      <c r="K16" s="271"/>
      <c r="L16" s="271">
        <f>C16+F16+I16</f>
        <v>0</v>
      </c>
      <c r="M16" s="271"/>
      <c r="N16" s="271"/>
    </row>
    <row r="17" spans="1:14" ht="15.75">
      <c r="A17" s="12" t="s">
        <v>358</v>
      </c>
      <c r="B17" s="6" t="s">
        <v>359</v>
      </c>
      <c r="C17" s="179"/>
      <c r="D17" s="179"/>
      <c r="E17" s="194"/>
      <c r="F17" s="271"/>
      <c r="G17" s="271"/>
      <c r="H17" s="271"/>
      <c r="I17" s="271"/>
      <c r="J17" s="271"/>
      <c r="K17" s="271"/>
      <c r="L17" s="271">
        <f>C17+F17+I17</f>
        <v>0</v>
      </c>
      <c r="M17" s="271"/>
      <c r="N17" s="271"/>
    </row>
    <row r="18" spans="1:14" ht="15.75">
      <c r="A18" s="12" t="s">
        <v>360</v>
      </c>
      <c r="B18" s="6" t="s">
        <v>361</v>
      </c>
      <c r="C18" s="179">
        <v>43117000</v>
      </c>
      <c r="D18" s="179">
        <v>37583500</v>
      </c>
      <c r="E18" s="179">
        <v>16020730</v>
      </c>
      <c r="F18" s="271"/>
      <c r="G18" s="271"/>
      <c r="H18" s="271"/>
      <c r="I18" s="271"/>
      <c r="J18" s="271"/>
      <c r="K18" s="271"/>
      <c r="L18" s="271">
        <f>C18+F18+I18</f>
        <v>43117000</v>
      </c>
      <c r="M18" s="271">
        <f>D18+G18+J18</f>
        <v>37583500</v>
      </c>
      <c r="N18" s="271">
        <f>E18+H18+K18</f>
        <v>16020730</v>
      </c>
    </row>
    <row r="19" spans="1:14" ht="15.75">
      <c r="A19" s="264" t="s">
        <v>584</v>
      </c>
      <c r="B19" s="255" t="s">
        <v>362</v>
      </c>
      <c r="C19" s="326">
        <f>SUM(C15:C18)</f>
        <v>207022000</v>
      </c>
      <c r="D19" s="326">
        <f aca="true" t="shared" si="3" ref="D19:N19">SUM(D15:D18)</f>
        <v>132334311</v>
      </c>
      <c r="E19" s="326">
        <f t="shared" si="3"/>
        <v>79751410</v>
      </c>
      <c r="F19" s="326">
        <f t="shared" si="3"/>
        <v>0</v>
      </c>
      <c r="G19" s="326">
        <f t="shared" si="3"/>
        <v>0</v>
      </c>
      <c r="H19" s="326">
        <f t="shared" si="3"/>
        <v>0</v>
      </c>
      <c r="I19" s="326">
        <f t="shared" si="3"/>
        <v>0</v>
      </c>
      <c r="J19" s="326">
        <f t="shared" si="3"/>
        <v>0</v>
      </c>
      <c r="K19" s="326">
        <f t="shared" si="3"/>
        <v>0</v>
      </c>
      <c r="L19" s="326">
        <f t="shared" si="3"/>
        <v>207022000</v>
      </c>
      <c r="M19" s="326">
        <f t="shared" si="3"/>
        <v>132334311</v>
      </c>
      <c r="N19" s="326">
        <f t="shared" si="3"/>
        <v>79751410</v>
      </c>
    </row>
    <row r="20" spans="1:14" ht="19.5" customHeight="1">
      <c r="A20" s="264" t="s">
        <v>934</v>
      </c>
      <c r="B20" s="255" t="s">
        <v>935</v>
      </c>
      <c r="C20" s="327">
        <f>C14+C19</f>
        <v>489841000</v>
      </c>
      <c r="D20" s="327">
        <f aca="true" t="shared" si="4" ref="D20:N20">D14+D19</f>
        <v>511755423</v>
      </c>
      <c r="E20" s="327">
        <f t="shared" si="4"/>
        <v>425384846</v>
      </c>
      <c r="F20" s="327">
        <f t="shared" si="4"/>
        <v>127000</v>
      </c>
      <c r="G20" s="327">
        <f t="shared" si="4"/>
        <v>1060214</v>
      </c>
      <c r="H20" s="327">
        <f t="shared" si="4"/>
        <v>1060214</v>
      </c>
      <c r="I20" s="327">
        <f t="shared" si="4"/>
        <v>0</v>
      </c>
      <c r="J20" s="327">
        <f t="shared" si="4"/>
        <v>0</v>
      </c>
      <c r="K20" s="327">
        <f t="shared" si="4"/>
        <v>0</v>
      </c>
      <c r="L20" s="327">
        <f t="shared" si="4"/>
        <v>489968000</v>
      </c>
      <c r="M20" s="327">
        <f t="shared" si="4"/>
        <v>512815637</v>
      </c>
      <c r="N20" s="327">
        <f t="shared" si="4"/>
        <v>426445060</v>
      </c>
    </row>
    <row r="22" spans="1:14" ht="15">
      <c r="A22" s="256"/>
      <c r="B22" s="256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 ht="15.75">
      <c r="A23" s="163"/>
      <c r="B23" s="163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</row>
    <row r="24" spans="1:14" ht="15.75">
      <c r="A24" s="163"/>
      <c r="B24" s="163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1:14" ht="15.75">
      <c r="A25" s="163"/>
      <c r="B25" s="163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</row>
    <row r="26" spans="1:14" ht="15.75">
      <c r="A26" s="163"/>
      <c r="B26" s="163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4" ht="15.75">
      <c r="A27" s="257"/>
      <c r="B27" s="258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1:14" ht="15.75">
      <c r="A28" s="257"/>
      <c r="B28" s="25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 ht="15.75">
      <c r="A29" s="257"/>
      <c r="B29" s="258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</row>
    <row r="30" spans="1:14" ht="15.75">
      <c r="A30" s="257"/>
      <c r="B30" s="258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</row>
    <row r="31" spans="1:14" ht="15.75">
      <c r="A31" s="257"/>
      <c r="B31" s="258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</row>
    <row r="32" spans="1:14" ht="15.75">
      <c r="A32" s="257"/>
      <c r="B32" s="258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</row>
    <row r="33" spans="1:14" ht="15.75">
      <c r="A33" s="257"/>
      <c r="B33" s="258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</row>
    <row r="34" spans="1:14" ht="15.75">
      <c r="A34" s="257"/>
      <c r="B34" s="258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</row>
    <row r="35" spans="1:14" ht="15.75">
      <c r="A35" s="257"/>
      <c r="B35" s="25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</row>
    <row r="36" spans="1:14" ht="15.75">
      <c r="A36" s="257"/>
      <c r="B36" s="258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</row>
    <row r="37" spans="1:14" ht="15.75">
      <c r="A37" s="259"/>
      <c r="B37" s="258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5.75">
      <c r="A38" s="259"/>
      <c r="B38" s="258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15.75">
      <c r="A39" s="259"/>
      <c r="B39" s="258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1:14" ht="15.75">
      <c r="A40" s="257"/>
      <c r="B40" s="258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  <row r="41" spans="1:14" ht="15.75">
      <c r="A41" s="260"/>
      <c r="B41" s="261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</row>
    <row r="42" spans="1:14" ht="15.75">
      <c r="A42" s="262"/>
      <c r="B42" s="263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  <row r="43" spans="1:14" ht="15.75">
      <c r="A43" s="262"/>
      <c r="B43" s="263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</row>
    <row r="44" spans="1:14" ht="15.75">
      <c r="A44" s="262"/>
      <c r="B44" s="263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</row>
    <row r="45" spans="1:14" ht="15.75">
      <c r="A45" s="262"/>
      <c r="B45" s="263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</row>
    <row r="46" spans="1:14" ht="15.75">
      <c r="A46" s="257"/>
      <c r="B46" s="25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</row>
    <row r="47" spans="1:14" ht="15.75">
      <c r="A47" s="257"/>
      <c r="B47" s="25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</row>
    <row r="48" spans="1:14" ht="15.75">
      <c r="A48" s="257"/>
      <c r="B48" s="25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</row>
    <row r="49" spans="1:14" ht="15.75">
      <c r="A49" s="257"/>
      <c r="B49" s="258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</row>
    <row r="50" spans="1:14" ht="15.75">
      <c r="A50" s="257"/>
      <c r="B50" s="258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</row>
    <row r="51" spans="1:14" ht="15.75">
      <c r="A51" s="257"/>
      <c r="B51" s="258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</row>
    <row r="52" spans="1:14" ht="15.75">
      <c r="A52" s="257"/>
      <c r="B52" s="258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</row>
    <row r="53" spans="1:14" ht="15.75">
      <c r="A53" s="257"/>
      <c r="B53" s="258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</row>
    <row r="54" spans="1:14" ht="15.75">
      <c r="A54" s="257"/>
      <c r="B54" s="25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</row>
    <row r="55" spans="1:14" ht="15.75">
      <c r="A55" s="257"/>
      <c r="B55" s="258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4" ht="15.75">
      <c r="A56" s="257"/>
      <c r="B56" s="258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</row>
    <row r="57" spans="1:14" ht="15.75">
      <c r="A57" s="260"/>
      <c r="B57" s="261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</row>
    <row r="58" spans="1:14" ht="15.75">
      <c r="A58" s="121"/>
      <c r="B58" s="12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</row>
    <row r="59" spans="1:14" ht="15.75">
      <c r="A59" s="121"/>
      <c r="B59" s="12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</row>
    <row r="60" spans="1:14" ht="15.75">
      <c r="A60" s="121"/>
      <c r="B60" s="12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</row>
    <row r="61" spans="1:14" ht="15.75">
      <c r="A61" s="121"/>
      <c r="B61" s="12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</row>
    <row r="62" spans="1:14" ht="15.75">
      <c r="A62" s="121"/>
      <c r="B62" s="12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</row>
    <row r="63" spans="1:14" ht="15.75">
      <c r="A63" s="121"/>
      <c r="B63" s="12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</row>
  </sheetData>
  <sheetProtection/>
  <mergeCells count="5">
    <mergeCell ref="A2:H2"/>
    <mergeCell ref="B5:D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S15" sqref="S15"/>
    </sheetView>
  </sheetViews>
  <sheetFormatPr defaultColWidth="9.140625" defaultRowHeight="15"/>
  <cols>
    <col min="1" max="1" width="37.421875" style="372" customWidth="1"/>
    <col min="2" max="3" width="9.140625" style="372" customWidth="1"/>
    <col min="4" max="6" width="15.7109375" style="372" bestFit="1" customWidth="1"/>
    <col min="7" max="9" width="0" style="372" hidden="1" customWidth="1"/>
    <col min="10" max="10" width="10.57421875" style="372" hidden="1" customWidth="1"/>
    <col min="11" max="11" width="9.8515625" style="372" hidden="1" customWidth="1"/>
    <col min="12" max="12" width="16.28125" style="372" bestFit="1" customWidth="1"/>
    <col min="13" max="13" width="14.8515625" style="372" bestFit="1" customWidth="1"/>
    <col min="14" max="15" width="16.28125" style="372" bestFit="1" customWidth="1"/>
    <col min="16" max="16" width="14.8515625" style="372" bestFit="1" customWidth="1"/>
    <col min="17" max="17" width="16.28125" style="372" bestFit="1" customWidth="1"/>
    <col min="18" max="16384" width="9.140625" style="372" customWidth="1"/>
  </cols>
  <sheetData>
    <row r="1" spans="1:14" ht="16.5">
      <c r="A1" s="249" t="s">
        <v>938</v>
      </c>
      <c r="B1" s="250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customHeight="1">
      <c r="A2" s="380" t="s">
        <v>932</v>
      </c>
      <c r="B2" s="381"/>
      <c r="C2" s="381"/>
      <c r="D2" s="381"/>
      <c r="E2" s="381"/>
      <c r="F2" s="381"/>
      <c r="G2" s="381"/>
      <c r="H2" s="381"/>
      <c r="I2" s="193"/>
      <c r="J2" s="193"/>
      <c r="K2" s="193"/>
      <c r="L2" s="193"/>
      <c r="M2" s="193"/>
      <c r="N2" s="193"/>
    </row>
    <row r="3" spans="1:14" ht="18.75">
      <c r="A3" s="246"/>
      <c r="B3" s="371"/>
      <c r="C3" s="324"/>
      <c r="D3" s="324"/>
      <c r="E3" s="324"/>
      <c r="F3" s="324"/>
      <c r="G3" s="324"/>
      <c r="H3" s="324"/>
      <c r="I3" s="193"/>
      <c r="J3" s="193"/>
      <c r="K3" s="193"/>
      <c r="L3" s="193"/>
      <c r="M3" s="193"/>
      <c r="N3" s="193"/>
    </row>
    <row r="4" spans="1:17" ht="18.75">
      <c r="A4" s="246"/>
      <c r="B4" s="371"/>
      <c r="C4" s="324"/>
      <c r="D4" s="324"/>
      <c r="E4" s="324"/>
      <c r="F4" s="324"/>
      <c r="G4" s="324"/>
      <c r="H4" s="324"/>
      <c r="I4" s="193"/>
      <c r="J4" s="193"/>
      <c r="K4" s="193"/>
      <c r="L4" s="193"/>
      <c r="M4" s="193"/>
      <c r="O4" s="166"/>
      <c r="P4" s="166"/>
      <c r="Q4" s="166"/>
    </row>
    <row r="5" spans="1:17" ht="15.75">
      <c r="A5" s="451" t="s">
        <v>1046</v>
      </c>
      <c r="B5" s="451"/>
      <c r="C5" s="451"/>
      <c r="D5" s="451"/>
      <c r="E5" s="451"/>
      <c r="F5" s="450"/>
      <c r="G5" s="166"/>
      <c r="H5" s="166"/>
      <c r="J5" s="166"/>
      <c r="K5" s="166"/>
      <c r="L5" s="166"/>
      <c r="M5" s="166"/>
      <c r="O5" s="166"/>
      <c r="P5" s="166"/>
      <c r="Q5" s="166"/>
    </row>
    <row r="6" spans="1:17" ht="15">
      <c r="A6" s="449"/>
      <c r="B6" s="230"/>
      <c r="C6" s="230"/>
      <c r="D6" s="450"/>
      <c r="E6" s="450"/>
      <c r="F6" s="450"/>
      <c r="G6" s="166"/>
      <c r="H6" s="166"/>
      <c r="J6" s="166"/>
      <c r="K6" s="166"/>
      <c r="L6" s="166"/>
      <c r="M6" s="166"/>
      <c r="O6" s="166"/>
      <c r="P6" s="166"/>
      <c r="Q6" s="166"/>
    </row>
    <row r="7" spans="1:17" ht="15">
      <c r="A7" s="449"/>
      <c r="B7" s="230"/>
      <c r="C7" s="230"/>
      <c r="D7" s="450"/>
      <c r="E7" s="450"/>
      <c r="F7" s="450"/>
      <c r="G7" s="166"/>
      <c r="H7" s="166"/>
      <c r="J7" s="166"/>
      <c r="K7" s="166"/>
      <c r="L7" s="166"/>
      <c r="M7" s="166"/>
      <c r="O7" s="166"/>
      <c r="P7" s="166"/>
      <c r="Q7" s="166"/>
    </row>
    <row r="8" spans="1:17" ht="16.5" thickBot="1">
      <c r="A8" s="452"/>
      <c r="B8" s="453"/>
      <c r="C8" s="453"/>
      <c r="D8" s="454"/>
      <c r="E8" s="454"/>
      <c r="F8" s="454"/>
      <c r="G8" s="270"/>
      <c r="H8" s="270"/>
      <c r="I8" s="193"/>
      <c r="J8" s="270"/>
      <c r="K8" s="270"/>
      <c r="L8" s="270"/>
      <c r="M8" s="270"/>
      <c r="N8" s="193"/>
      <c r="O8" s="270"/>
      <c r="P8" s="270"/>
      <c r="Q8" s="193" t="s">
        <v>933</v>
      </c>
    </row>
    <row r="9" spans="1:17" ht="64.5" thickBot="1">
      <c r="A9" s="455" t="s">
        <v>1047</v>
      </c>
      <c r="B9" s="456" t="s">
        <v>1048</v>
      </c>
      <c r="C9" s="457" t="s">
        <v>1049</v>
      </c>
      <c r="D9" s="458" t="s">
        <v>1050</v>
      </c>
      <c r="E9" s="459" t="s">
        <v>1051</v>
      </c>
      <c r="F9" s="460" t="s">
        <v>1052</v>
      </c>
      <c r="G9" s="461" t="s">
        <v>1053</v>
      </c>
      <c r="H9" s="461" t="s">
        <v>1054</v>
      </c>
      <c r="I9" s="461" t="s">
        <v>1055</v>
      </c>
      <c r="J9" s="462" t="s">
        <v>1056</v>
      </c>
      <c r="K9" s="462" t="s">
        <v>1057</v>
      </c>
      <c r="L9" s="462" t="s">
        <v>1058</v>
      </c>
      <c r="M9" s="461" t="s">
        <v>1059</v>
      </c>
      <c r="N9" s="463" t="s">
        <v>929</v>
      </c>
      <c r="O9" s="464" t="s">
        <v>930</v>
      </c>
      <c r="P9" s="464" t="s">
        <v>1060</v>
      </c>
      <c r="Q9" s="464" t="s">
        <v>1061</v>
      </c>
    </row>
    <row r="10" spans="1:17" ht="15.75">
      <c r="A10" s="465" t="s">
        <v>1062</v>
      </c>
      <c r="B10" s="466" t="s">
        <v>1063</v>
      </c>
      <c r="C10" s="466" t="s">
        <v>1064</v>
      </c>
      <c r="D10" s="467">
        <v>141733000</v>
      </c>
      <c r="E10" s="468">
        <v>38267000</v>
      </c>
      <c r="F10" s="467">
        <f>D10+E10</f>
        <v>180000000</v>
      </c>
      <c r="G10" s="271">
        <v>62153551</v>
      </c>
      <c r="H10" s="271">
        <v>16781459</v>
      </c>
      <c r="I10" s="271">
        <f>SUM(G10:H10)</f>
        <v>78935010</v>
      </c>
      <c r="J10" s="271">
        <v>20000000</v>
      </c>
      <c r="K10" s="271"/>
      <c r="L10" s="271">
        <v>143642008</v>
      </c>
      <c r="M10" s="271">
        <v>40000000</v>
      </c>
      <c r="N10" s="271">
        <f>L10+M10</f>
        <v>183642008</v>
      </c>
      <c r="O10" s="469">
        <v>115923881</v>
      </c>
      <c r="P10" s="469">
        <v>6266835</v>
      </c>
      <c r="Q10" s="469">
        <f>O10+P10</f>
        <v>122190716</v>
      </c>
    </row>
    <row r="11" spans="1:17" ht="15.75">
      <c r="A11" s="465" t="s">
        <v>1065</v>
      </c>
      <c r="B11" s="466" t="s">
        <v>1063</v>
      </c>
      <c r="C11" s="466" t="s">
        <v>1064</v>
      </c>
      <c r="D11" s="467">
        <v>15000000</v>
      </c>
      <c r="E11" s="468">
        <v>0</v>
      </c>
      <c r="F11" s="467">
        <f aca="true" t="shared" si="0" ref="F11:F41">D11+E11</f>
        <v>15000000</v>
      </c>
      <c r="G11" s="271">
        <v>15000000</v>
      </c>
      <c r="H11" s="271"/>
      <c r="I11" s="271">
        <f aca="true" t="shared" si="1" ref="I11:I41">SUM(G11:H11)</f>
        <v>15000000</v>
      </c>
      <c r="J11" s="271"/>
      <c r="K11" s="271"/>
      <c r="L11" s="271">
        <f>D11+J11</f>
        <v>15000000</v>
      </c>
      <c r="M11" s="271">
        <f>E11+K11</f>
        <v>0</v>
      </c>
      <c r="N11" s="271">
        <f aca="true" t="shared" si="2" ref="N11:N41">L11+M11</f>
        <v>15000000</v>
      </c>
      <c r="O11" s="469">
        <v>15000000</v>
      </c>
      <c r="P11" s="469">
        <v>0</v>
      </c>
      <c r="Q11" s="469">
        <f>O11+P11</f>
        <v>15000000</v>
      </c>
    </row>
    <row r="12" spans="1:17" ht="15.75">
      <c r="A12" s="465" t="s">
        <v>1066</v>
      </c>
      <c r="B12" s="466" t="s">
        <v>1063</v>
      </c>
      <c r="C12" s="466" t="s">
        <v>1064</v>
      </c>
      <c r="D12" s="467">
        <v>55119000</v>
      </c>
      <c r="E12" s="468">
        <v>14881000</v>
      </c>
      <c r="F12" s="467">
        <f t="shared" si="0"/>
        <v>70000000</v>
      </c>
      <c r="G12" s="271">
        <v>2016787</v>
      </c>
      <c r="H12" s="271">
        <v>455220</v>
      </c>
      <c r="I12" s="271">
        <f t="shared" si="1"/>
        <v>2472007</v>
      </c>
      <c r="J12" s="271">
        <v>63000000</v>
      </c>
      <c r="K12" s="271">
        <v>17000000</v>
      </c>
      <c r="L12" s="271">
        <v>114000000</v>
      </c>
      <c r="M12" s="271">
        <v>2337000</v>
      </c>
      <c r="N12" s="271">
        <f t="shared" si="2"/>
        <v>116337000</v>
      </c>
      <c r="O12" s="469">
        <v>113981356</v>
      </c>
      <c r="P12" s="469">
        <v>2337235</v>
      </c>
      <c r="Q12" s="469">
        <f>O12+P12</f>
        <v>116318591</v>
      </c>
    </row>
    <row r="13" spans="1:17" ht="30">
      <c r="A13" s="470" t="s">
        <v>1067</v>
      </c>
      <c r="B13" s="466" t="s">
        <v>1063</v>
      </c>
      <c r="C13" s="471" t="s">
        <v>1064</v>
      </c>
      <c r="D13" s="467">
        <v>3937000</v>
      </c>
      <c r="E13" s="468">
        <v>1063000</v>
      </c>
      <c r="F13" s="467">
        <f t="shared" si="0"/>
        <v>5000000</v>
      </c>
      <c r="G13" s="271">
        <v>960000</v>
      </c>
      <c r="H13" s="271">
        <v>259200</v>
      </c>
      <c r="I13" s="271">
        <f t="shared" si="1"/>
        <v>1219200</v>
      </c>
      <c r="J13" s="271"/>
      <c r="K13" s="271"/>
      <c r="L13" s="271">
        <f>D13+J13</f>
        <v>3937000</v>
      </c>
      <c r="M13" s="271">
        <f>E13+K13</f>
        <v>1063000</v>
      </c>
      <c r="N13" s="271">
        <f t="shared" si="2"/>
        <v>5000000</v>
      </c>
      <c r="O13" s="469">
        <v>1679570</v>
      </c>
      <c r="P13" s="469">
        <f>O13*27%</f>
        <v>453483.9</v>
      </c>
      <c r="Q13" s="469">
        <f>O13+P13</f>
        <v>2133053.9</v>
      </c>
    </row>
    <row r="14" spans="1:17" ht="15.75">
      <c r="A14" s="465" t="s">
        <v>1068</v>
      </c>
      <c r="B14" s="466" t="s">
        <v>1069</v>
      </c>
      <c r="C14" s="466" t="s">
        <v>1070</v>
      </c>
      <c r="D14" s="467">
        <v>1181000</v>
      </c>
      <c r="E14" s="468">
        <v>319000</v>
      </c>
      <c r="F14" s="467">
        <f t="shared" si="0"/>
        <v>1500000</v>
      </c>
      <c r="G14" s="271"/>
      <c r="H14" s="271"/>
      <c r="I14" s="271">
        <f t="shared" si="1"/>
        <v>0</v>
      </c>
      <c r="J14" s="271"/>
      <c r="K14" s="271"/>
      <c r="L14" s="271">
        <v>1181000</v>
      </c>
      <c r="M14" s="271">
        <v>319000</v>
      </c>
      <c r="N14" s="271">
        <f t="shared" si="2"/>
        <v>1500000</v>
      </c>
      <c r="O14" s="469">
        <v>0</v>
      </c>
      <c r="P14" s="469"/>
      <c r="Q14" s="469"/>
    </row>
    <row r="15" spans="1:17" ht="15.75">
      <c r="A15" s="465" t="s">
        <v>1071</v>
      </c>
      <c r="B15" s="466" t="s">
        <v>1072</v>
      </c>
      <c r="C15" s="466" t="s">
        <v>1064</v>
      </c>
      <c r="D15" s="467">
        <v>787000</v>
      </c>
      <c r="E15" s="468">
        <v>213000</v>
      </c>
      <c r="F15" s="467">
        <f t="shared" si="0"/>
        <v>1000000</v>
      </c>
      <c r="G15" s="271"/>
      <c r="H15" s="271"/>
      <c r="I15" s="271">
        <f t="shared" si="1"/>
        <v>0</v>
      </c>
      <c r="J15" s="271"/>
      <c r="K15" s="271"/>
      <c r="L15" s="271">
        <v>787000</v>
      </c>
      <c r="M15" s="271">
        <v>213000</v>
      </c>
      <c r="N15" s="271">
        <f t="shared" si="2"/>
        <v>1000000</v>
      </c>
      <c r="O15" s="469">
        <v>0</v>
      </c>
      <c r="P15" s="469"/>
      <c r="Q15" s="469"/>
    </row>
    <row r="16" spans="1:17" ht="15.75">
      <c r="A16" s="465" t="s">
        <v>1073</v>
      </c>
      <c r="B16" s="472" t="s">
        <v>1063</v>
      </c>
      <c r="C16" s="472" t="s">
        <v>1074</v>
      </c>
      <c r="D16" s="473">
        <v>7874000</v>
      </c>
      <c r="E16" s="474">
        <v>2126000</v>
      </c>
      <c r="F16" s="473">
        <f t="shared" si="0"/>
        <v>10000000</v>
      </c>
      <c r="G16" s="271"/>
      <c r="H16" s="271"/>
      <c r="I16" s="271">
        <f t="shared" si="1"/>
        <v>0</v>
      </c>
      <c r="J16" s="271">
        <v>-7874000</v>
      </c>
      <c r="K16" s="271">
        <v>-2126000</v>
      </c>
      <c r="L16" s="271">
        <v>7874000</v>
      </c>
      <c r="M16" s="271">
        <v>2126000</v>
      </c>
      <c r="N16" s="271">
        <f t="shared" si="2"/>
        <v>10000000</v>
      </c>
      <c r="O16" s="469">
        <v>0</v>
      </c>
      <c r="P16" s="469"/>
      <c r="Q16" s="469"/>
    </row>
    <row r="17" spans="1:17" ht="30">
      <c r="A17" s="475" t="s">
        <v>1075</v>
      </c>
      <c r="B17" s="472" t="s">
        <v>1072</v>
      </c>
      <c r="C17" s="476" t="s">
        <v>1076</v>
      </c>
      <c r="D17" s="473">
        <v>251000</v>
      </c>
      <c r="E17" s="474">
        <v>68000</v>
      </c>
      <c r="F17" s="473">
        <f t="shared" si="0"/>
        <v>319000</v>
      </c>
      <c r="G17" s="271">
        <v>1517053</v>
      </c>
      <c r="H17" s="271">
        <v>402476</v>
      </c>
      <c r="I17" s="271">
        <f t="shared" si="1"/>
        <v>1919529</v>
      </c>
      <c r="J17" s="271">
        <v>3900000</v>
      </c>
      <c r="K17" s="271">
        <v>1100000</v>
      </c>
      <c r="L17" s="271">
        <v>9024000</v>
      </c>
      <c r="M17" s="271">
        <v>2437000</v>
      </c>
      <c r="N17" s="271">
        <f t="shared" si="2"/>
        <v>11461000</v>
      </c>
      <c r="O17" s="469">
        <v>9023909</v>
      </c>
      <c r="P17" s="469">
        <v>2436455</v>
      </c>
      <c r="Q17" s="469">
        <f>O17+P17</f>
        <v>11460364</v>
      </c>
    </row>
    <row r="18" spans="1:17" ht="15.75">
      <c r="A18" s="477" t="s">
        <v>1077</v>
      </c>
      <c r="B18" s="472"/>
      <c r="C18" s="476"/>
      <c r="D18" s="473"/>
      <c r="E18" s="474"/>
      <c r="F18" s="473"/>
      <c r="G18" s="271">
        <v>80000</v>
      </c>
      <c r="H18" s="271">
        <v>21600</v>
      </c>
      <c r="I18" s="271">
        <f t="shared" si="1"/>
        <v>101600</v>
      </c>
      <c r="J18" s="271">
        <v>80000</v>
      </c>
      <c r="K18" s="271">
        <v>21600</v>
      </c>
      <c r="L18" s="271">
        <f>D18+J18</f>
        <v>80000</v>
      </c>
      <c r="M18" s="271">
        <f>E18+K18</f>
        <v>21600</v>
      </c>
      <c r="N18" s="271">
        <f t="shared" si="2"/>
        <v>101600</v>
      </c>
      <c r="O18" s="469">
        <v>80000</v>
      </c>
      <c r="P18" s="469">
        <v>21600</v>
      </c>
      <c r="Q18" s="469">
        <f>O18+P18</f>
        <v>101600</v>
      </c>
    </row>
    <row r="19" spans="1:17" ht="15.75">
      <c r="A19" s="477" t="s">
        <v>1078</v>
      </c>
      <c r="B19" s="472"/>
      <c r="C19" s="476"/>
      <c r="D19" s="473"/>
      <c r="E19" s="474"/>
      <c r="F19" s="473"/>
      <c r="G19" s="271">
        <v>310000</v>
      </c>
      <c r="H19" s="271">
        <v>83700</v>
      </c>
      <c r="I19" s="271">
        <f t="shared" si="1"/>
        <v>393700</v>
      </c>
      <c r="J19" s="271">
        <v>310000</v>
      </c>
      <c r="K19" s="271">
        <v>83700</v>
      </c>
      <c r="L19" s="271">
        <f>D19+J19</f>
        <v>310000</v>
      </c>
      <c r="M19" s="271">
        <f>E19+K19</f>
        <v>83700</v>
      </c>
      <c r="N19" s="271">
        <f t="shared" si="2"/>
        <v>393700</v>
      </c>
      <c r="O19" s="469">
        <v>310000</v>
      </c>
      <c r="P19" s="469">
        <v>83700</v>
      </c>
      <c r="Q19" s="469">
        <f>O19+P19</f>
        <v>393700</v>
      </c>
    </row>
    <row r="20" spans="1:17" ht="15.75">
      <c r="A20" s="477" t="s">
        <v>1079</v>
      </c>
      <c r="B20" s="472"/>
      <c r="C20" s="476"/>
      <c r="D20" s="473"/>
      <c r="E20" s="474"/>
      <c r="F20" s="473"/>
      <c r="G20" s="271">
        <v>1088630</v>
      </c>
      <c r="H20" s="271">
        <f>G20*27%</f>
        <v>293930.10000000003</v>
      </c>
      <c r="I20" s="271">
        <f t="shared" si="1"/>
        <v>1382560.1</v>
      </c>
      <c r="J20" s="271">
        <v>1088630</v>
      </c>
      <c r="K20" s="271">
        <v>293930</v>
      </c>
      <c r="L20" s="271">
        <f>D20+J20</f>
        <v>1088630</v>
      </c>
      <c r="M20" s="271">
        <f>E20+K20</f>
        <v>293930</v>
      </c>
      <c r="N20" s="271">
        <f t="shared" si="2"/>
        <v>1382560</v>
      </c>
      <c r="O20" s="469">
        <v>1088630</v>
      </c>
      <c r="P20" s="469">
        <v>293930</v>
      </c>
      <c r="Q20" s="469">
        <v>1382560</v>
      </c>
    </row>
    <row r="21" spans="1:17" ht="15.75">
      <c r="A21" s="477" t="s">
        <v>1080</v>
      </c>
      <c r="B21" s="472"/>
      <c r="C21" s="476"/>
      <c r="D21" s="473"/>
      <c r="E21" s="474"/>
      <c r="F21" s="473"/>
      <c r="G21" s="271">
        <v>520000</v>
      </c>
      <c r="H21" s="271">
        <v>140400</v>
      </c>
      <c r="I21" s="271">
        <f t="shared" si="1"/>
        <v>660400</v>
      </c>
      <c r="J21" s="271">
        <v>520000</v>
      </c>
      <c r="K21" s="271">
        <v>140400</v>
      </c>
      <c r="L21" s="271">
        <f>D21+J21</f>
        <v>520000</v>
      </c>
      <c r="M21" s="271">
        <f>E21+K21</f>
        <v>140400</v>
      </c>
      <c r="N21" s="271">
        <f t="shared" si="2"/>
        <v>660400</v>
      </c>
      <c r="O21" s="469">
        <v>520000</v>
      </c>
      <c r="P21" s="469">
        <v>140400</v>
      </c>
      <c r="Q21" s="469">
        <f>O21+P21</f>
        <v>660400</v>
      </c>
    </row>
    <row r="22" spans="1:17" ht="15.75">
      <c r="A22" s="477" t="s">
        <v>1081</v>
      </c>
      <c r="B22" s="472"/>
      <c r="C22" s="476"/>
      <c r="D22" s="473"/>
      <c r="E22" s="474"/>
      <c r="F22" s="473"/>
      <c r="G22" s="271"/>
      <c r="H22" s="271"/>
      <c r="I22" s="271"/>
      <c r="J22" s="271"/>
      <c r="K22" s="271"/>
      <c r="L22" s="271">
        <v>3815000</v>
      </c>
      <c r="M22" s="271">
        <v>1030000</v>
      </c>
      <c r="N22" s="271">
        <f>L22+M22</f>
        <v>4845000</v>
      </c>
      <c r="O22" s="469">
        <v>3815000</v>
      </c>
      <c r="P22" s="469">
        <v>1030050</v>
      </c>
      <c r="Q22" s="469">
        <f>O22+P22</f>
        <v>4845050</v>
      </c>
    </row>
    <row r="23" spans="1:17" ht="15">
      <c r="A23" s="478" t="s">
        <v>1082</v>
      </c>
      <c r="B23" s="466"/>
      <c r="C23" s="466"/>
      <c r="D23" s="479">
        <f>SUM(D10:D17)</f>
        <v>225882000</v>
      </c>
      <c r="E23" s="479">
        <f>SUM(E10:E17)</f>
        <v>56937000</v>
      </c>
      <c r="F23" s="480">
        <f>SUM(F10:F17)</f>
        <v>282819000</v>
      </c>
      <c r="G23" s="481">
        <f>SUM(G10:G21)</f>
        <v>83646021</v>
      </c>
      <c r="H23" s="481">
        <f>SUM(H10:H21)</f>
        <v>18437985.1</v>
      </c>
      <c r="I23" s="481">
        <f t="shared" si="1"/>
        <v>102084006.1</v>
      </c>
      <c r="J23" s="481" t="e">
        <f>J10+J11+J12+J13+J14+J15+J16+J17+J18+J19+J20+J21+#REF!</f>
        <v>#REF!</v>
      </c>
      <c r="K23" s="481" t="e">
        <f>K10+K11+K12+K13+K14+K15+K16+K17+K18+K19+K20+K21+#REF!</f>
        <v>#REF!</v>
      </c>
      <c r="L23" s="481">
        <f>SUM(L10:L22)</f>
        <v>301258638</v>
      </c>
      <c r="M23" s="481">
        <f>SUM(M10:M22)</f>
        <v>50064630</v>
      </c>
      <c r="N23" s="481">
        <f>SUM(N10:N22)</f>
        <v>351323268</v>
      </c>
      <c r="O23" s="482">
        <f>SUM(O10:O22)</f>
        <v>261422346</v>
      </c>
      <c r="P23" s="482">
        <f>SUM(P10:P22)</f>
        <v>13063688.9</v>
      </c>
      <c r="Q23" s="482">
        <f>SUM(Q10:Q22)</f>
        <v>274486034.9</v>
      </c>
    </row>
    <row r="24" spans="1:17" ht="15.75">
      <c r="A24" s="483" t="s">
        <v>1083</v>
      </c>
      <c r="B24" s="484" t="s">
        <v>1084</v>
      </c>
      <c r="C24" s="484" t="s">
        <v>1064</v>
      </c>
      <c r="D24" s="485">
        <v>39370000</v>
      </c>
      <c r="E24" s="486">
        <v>10630000</v>
      </c>
      <c r="F24" s="479">
        <f t="shared" si="0"/>
        <v>50000000</v>
      </c>
      <c r="G24" s="271">
        <v>31508484</v>
      </c>
      <c r="H24" s="271">
        <v>8253491</v>
      </c>
      <c r="I24" s="271">
        <f t="shared" si="1"/>
        <v>39761975</v>
      </c>
      <c r="J24" s="271">
        <v>-6300000</v>
      </c>
      <c r="K24" s="271">
        <v>-1700000</v>
      </c>
      <c r="L24" s="271">
        <v>31509000</v>
      </c>
      <c r="M24" s="271">
        <v>8300000</v>
      </c>
      <c r="N24" s="271">
        <f t="shared" si="2"/>
        <v>39809000</v>
      </c>
      <c r="O24" s="469">
        <v>31508484</v>
      </c>
      <c r="P24" s="469">
        <v>8253492</v>
      </c>
      <c r="Q24" s="469">
        <f>O24+P24</f>
        <v>39761976</v>
      </c>
    </row>
    <row r="25" spans="1:17" ht="15.75">
      <c r="A25" s="483" t="s">
        <v>1085</v>
      </c>
      <c r="B25" s="484" t="s">
        <v>1084</v>
      </c>
      <c r="C25" s="484" t="s">
        <v>1064</v>
      </c>
      <c r="D25" s="485">
        <v>6300000</v>
      </c>
      <c r="E25" s="486">
        <v>1700000</v>
      </c>
      <c r="F25" s="479">
        <f t="shared" si="0"/>
        <v>8000000</v>
      </c>
      <c r="G25" s="271">
        <v>6422180</v>
      </c>
      <c r="H25" s="271">
        <v>1733988</v>
      </c>
      <c r="I25" s="271">
        <f t="shared" si="1"/>
        <v>8156168</v>
      </c>
      <c r="J25" s="271">
        <v>150000</v>
      </c>
      <c r="K25" s="271">
        <v>40500</v>
      </c>
      <c r="L25" s="271">
        <v>4138000</v>
      </c>
      <c r="M25" s="271">
        <v>1734000</v>
      </c>
      <c r="N25" s="271">
        <f t="shared" si="2"/>
        <v>5872000</v>
      </c>
      <c r="O25" s="487">
        <v>4137860</v>
      </c>
      <c r="P25" s="487">
        <v>1733988</v>
      </c>
      <c r="Q25" s="487">
        <f>O25+P25</f>
        <v>5871848</v>
      </c>
    </row>
    <row r="26" spans="1:17" ht="15.75">
      <c r="A26" s="488" t="s">
        <v>1086</v>
      </c>
      <c r="B26" s="484" t="s">
        <v>1087</v>
      </c>
      <c r="C26" s="489" t="s">
        <v>1088</v>
      </c>
      <c r="D26" s="490">
        <v>9449000</v>
      </c>
      <c r="E26" s="491">
        <v>2551000</v>
      </c>
      <c r="F26" s="479">
        <f t="shared" si="0"/>
        <v>12000000</v>
      </c>
      <c r="G26" s="271"/>
      <c r="H26" s="271"/>
      <c r="I26" s="271">
        <f t="shared" si="1"/>
        <v>0</v>
      </c>
      <c r="J26" s="271"/>
      <c r="K26" s="271"/>
      <c r="L26" s="271">
        <f>D26+J26</f>
        <v>9449000</v>
      </c>
      <c r="M26" s="271">
        <f>E26+K26</f>
        <v>2551000</v>
      </c>
      <c r="N26" s="271">
        <f t="shared" si="2"/>
        <v>12000000</v>
      </c>
      <c r="O26" s="469">
        <v>9496360</v>
      </c>
      <c r="P26" s="487">
        <v>2515417</v>
      </c>
      <c r="Q26" s="487">
        <f>O26+P26</f>
        <v>12011777</v>
      </c>
    </row>
    <row r="27" spans="1:17" ht="15.75">
      <c r="A27" s="488" t="s">
        <v>1089</v>
      </c>
      <c r="B27" s="484" t="s">
        <v>1087</v>
      </c>
      <c r="C27" s="489" t="s">
        <v>1064</v>
      </c>
      <c r="D27" s="490">
        <v>1575000</v>
      </c>
      <c r="E27" s="491">
        <v>425000</v>
      </c>
      <c r="F27" s="479">
        <f t="shared" si="0"/>
        <v>2000000</v>
      </c>
      <c r="G27" s="271">
        <v>2719230</v>
      </c>
      <c r="H27" s="271">
        <v>734192</v>
      </c>
      <c r="I27" s="271">
        <f t="shared" si="1"/>
        <v>3453422</v>
      </c>
      <c r="J27" s="271">
        <v>1145000</v>
      </c>
      <c r="K27" s="271">
        <v>309000</v>
      </c>
      <c r="L27" s="271"/>
      <c r="M27" s="271"/>
      <c r="N27" s="271"/>
      <c r="O27" s="469"/>
      <c r="P27" s="469"/>
      <c r="Q27" s="469"/>
    </row>
    <row r="28" spans="1:17" ht="15.75">
      <c r="A28" s="488" t="s">
        <v>1090</v>
      </c>
      <c r="B28" s="484" t="s">
        <v>1087</v>
      </c>
      <c r="C28" s="489" t="s">
        <v>1088</v>
      </c>
      <c r="D28" s="490">
        <v>1181000</v>
      </c>
      <c r="E28" s="491">
        <v>319000</v>
      </c>
      <c r="F28" s="479">
        <f t="shared" si="0"/>
        <v>1500000</v>
      </c>
      <c r="G28" s="271"/>
      <c r="H28" s="271"/>
      <c r="I28" s="271">
        <f t="shared" si="1"/>
        <v>0</v>
      </c>
      <c r="J28" s="271">
        <v>-1181000</v>
      </c>
      <c r="K28" s="271">
        <v>-319000</v>
      </c>
      <c r="L28" s="271">
        <f>D28+J28</f>
        <v>0</v>
      </c>
      <c r="M28" s="271">
        <f>E28+K28</f>
        <v>0</v>
      </c>
      <c r="N28" s="271">
        <f t="shared" si="2"/>
        <v>0</v>
      </c>
      <c r="O28" s="469">
        <v>0</v>
      </c>
      <c r="P28" s="469"/>
      <c r="Q28" s="469"/>
    </row>
    <row r="29" spans="1:17" ht="15.75">
      <c r="A29" s="465" t="s">
        <v>1091</v>
      </c>
      <c r="B29" s="466" t="s">
        <v>1084</v>
      </c>
      <c r="C29" s="472" t="s">
        <v>1088</v>
      </c>
      <c r="D29" s="467">
        <v>5000000</v>
      </c>
      <c r="E29" s="468">
        <v>1350000</v>
      </c>
      <c r="F29" s="479">
        <f t="shared" si="0"/>
        <v>6350000</v>
      </c>
      <c r="G29" s="271">
        <v>6666400</v>
      </c>
      <c r="H29" s="271">
        <v>1799928</v>
      </c>
      <c r="I29" s="271">
        <f t="shared" si="1"/>
        <v>8466328</v>
      </c>
      <c r="J29" s="271">
        <v>1666400</v>
      </c>
      <c r="K29" s="271">
        <v>450000</v>
      </c>
      <c r="L29" s="271">
        <f>D29+J29</f>
        <v>6666400</v>
      </c>
      <c r="M29" s="271">
        <f>E29+K29</f>
        <v>1800000</v>
      </c>
      <c r="N29" s="271">
        <f t="shared" si="2"/>
        <v>8466400</v>
      </c>
      <c r="O29" s="469">
        <v>6666400</v>
      </c>
      <c r="P29" s="469">
        <v>1799928</v>
      </c>
      <c r="Q29" s="469">
        <f>O29+P29</f>
        <v>8466328</v>
      </c>
    </row>
    <row r="30" spans="1:17" ht="15.75">
      <c r="A30" s="477" t="s">
        <v>1092</v>
      </c>
      <c r="B30" s="466" t="s">
        <v>1084</v>
      </c>
      <c r="C30" s="492" t="s">
        <v>1088</v>
      </c>
      <c r="D30" s="467">
        <v>32285000</v>
      </c>
      <c r="E30" s="468">
        <v>8715000</v>
      </c>
      <c r="F30" s="479">
        <f t="shared" si="0"/>
        <v>41000000</v>
      </c>
      <c r="G30" s="271">
        <v>240000</v>
      </c>
      <c r="H30" s="271">
        <v>64800</v>
      </c>
      <c r="I30" s="271">
        <f t="shared" si="1"/>
        <v>304800</v>
      </c>
      <c r="J30" s="271"/>
      <c r="K30" s="271"/>
      <c r="L30" s="271">
        <v>9518000</v>
      </c>
      <c r="M30" s="271">
        <v>8715000</v>
      </c>
      <c r="N30" s="271">
        <f t="shared" si="2"/>
        <v>18233000</v>
      </c>
      <c r="O30" s="469">
        <v>9517074</v>
      </c>
      <c r="P30" s="469">
        <v>64800</v>
      </c>
      <c r="Q30" s="469">
        <f>O30+P30</f>
        <v>9581874</v>
      </c>
    </row>
    <row r="31" spans="1:17" ht="15.75">
      <c r="A31" s="493" t="s">
        <v>1093</v>
      </c>
      <c r="B31" s="472" t="s">
        <v>1084</v>
      </c>
      <c r="C31" s="472" t="s">
        <v>1088</v>
      </c>
      <c r="D31" s="473">
        <v>3000000</v>
      </c>
      <c r="E31" s="474">
        <v>810000</v>
      </c>
      <c r="F31" s="494">
        <f t="shared" si="0"/>
        <v>3810000</v>
      </c>
      <c r="G31" s="271"/>
      <c r="H31" s="271"/>
      <c r="I31" s="271">
        <f t="shared" si="1"/>
        <v>0</v>
      </c>
      <c r="J31" s="271">
        <v>-3000000</v>
      </c>
      <c r="K31" s="271">
        <v>-810000</v>
      </c>
      <c r="L31" s="271">
        <f>D31+J31</f>
        <v>0</v>
      </c>
      <c r="M31" s="271">
        <f>E31+K31</f>
        <v>0</v>
      </c>
      <c r="N31" s="271">
        <f t="shared" si="2"/>
        <v>0</v>
      </c>
      <c r="O31" s="469">
        <v>0</v>
      </c>
      <c r="P31" s="469"/>
      <c r="Q31" s="469"/>
    </row>
    <row r="32" spans="1:17" ht="15.75">
      <c r="A32" s="493" t="s">
        <v>1094</v>
      </c>
      <c r="B32" s="472" t="s">
        <v>1084</v>
      </c>
      <c r="C32" s="472" t="s">
        <v>1088</v>
      </c>
      <c r="D32" s="473">
        <v>4000000</v>
      </c>
      <c r="E32" s="474">
        <v>1080000</v>
      </c>
      <c r="F32" s="494">
        <f t="shared" si="0"/>
        <v>5080000</v>
      </c>
      <c r="G32" s="271"/>
      <c r="H32" s="271"/>
      <c r="I32" s="271">
        <f t="shared" si="1"/>
        <v>0</v>
      </c>
      <c r="J32" s="271">
        <v>-4000000</v>
      </c>
      <c r="K32" s="271">
        <v>-1080000</v>
      </c>
      <c r="L32" s="271">
        <f>D32+J32</f>
        <v>0</v>
      </c>
      <c r="M32" s="271">
        <v>10773755</v>
      </c>
      <c r="N32" s="271">
        <f t="shared" si="2"/>
        <v>10773755</v>
      </c>
      <c r="O32" s="469">
        <v>0</v>
      </c>
      <c r="P32" s="469"/>
      <c r="Q32" s="469"/>
    </row>
    <row r="33" spans="1:17" ht="15.75">
      <c r="A33" s="465" t="s">
        <v>1095</v>
      </c>
      <c r="B33" s="466" t="s">
        <v>1084</v>
      </c>
      <c r="C33" s="466" t="s">
        <v>1088</v>
      </c>
      <c r="D33" s="467">
        <v>3307000</v>
      </c>
      <c r="E33" s="468">
        <v>893000</v>
      </c>
      <c r="F33" s="479">
        <f t="shared" si="0"/>
        <v>4200000</v>
      </c>
      <c r="G33" s="271"/>
      <c r="H33" s="271"/>
      <c r="I33" s="271">
        <f t="shared" si="1"/>
        <v>0</v>
      </c>
      <c r="J33" s="271"/>
      <c r="K33" s="271"/>
      <c r="L33" s="271">
        <v>2004000</v>
      </c>
      <c r="M33" s="271">
        <v>541000</v>
      </c>
      <c r="N33" s="271">
        <f t="shared" si="2"/>
        <v>2545000</v>
      </c>
      <c r="O33" s="469">
        <v>2003360</v>
      </c>
      <c r="P33" s="469">
        <f>O33*27%</f>
        <v>540907.2000000001</v>
      </c>
      <c r="Q33" s="469">
        <f aca="true" t="shared" si="3" ref="Q33:Q39">O33+P33</f>
        <v>2544267.2</v>
      </c>
    </row>
    <row r="34" spans="1:17" ht="15.75">
      <c r="A34" s="465" t="s">
        <v>1096</v>
      </c>
      <c r="B34" s="495" t="s">
        <v>1084</v>
      </c>
      <c r="C34" s="495" t="s">
        <v>1064</v>
      </c>
      <c r="D34" s="496">
        <v>3000000</v>
      </c>
      <c r="E34" s="497">
        <v>810000</v>
      </c>
      <c r="F34" s="479">
        <f t="shared" si="0"/>
        <v>3810000</v>
      </c>
      <c r="G34" s="271">
        <v>600000</v>
      </c>
      <c r="H34" s="271">
        <v>162000</v>
      </c>
      <c r="I34" s="271">
        <f t="shared" si="1"/>
        <v>762000</v>
      </c>
      <c r="J34" s="271"/>
      <c r="K34" s="271"/>
      <c r="L34" s="271">
        <v>3235000</v>
      </c>
      <c r="M34" s="271">
        <v>874000</v>
      </c>
      <c r="N34" s="271">
        <f t="shared" si="2"/>
        <v>4109000</v>
      </c>
      <c r="O34" s="469">
        <v>3234050</v>
      </c>
      <c r="P34" s="469">
        <v>873194</v>
      </c>
      <c r="Q34" s="469">
        <f t="shared" si="3"/>
        <v>4107244</v>
      </c>
    </row>
    <row r="35" spans="1:17" ht="15.75">
      <c r="A35" s="465" t="s">
        <v>1097</v>
      </c>
      <c r="B35" s="495" t="s">
        <v>1084</v>
      </c>
      <c r="C35" s="498" t="s">
        <v>1088</v>
      </c>
      <c r="D35" s="496">
        <v>28347000</v>
      </c>
      <c r="E35" s="497">
        <v>7653000</v>
      </c>
      <c r="F35" s="479">
        <f t="shared" si="0"/>
        <v>36000000</v>
      </c>
      <c r="G35" s="271">
        <v>20320928</v>
      </c>
      <c r="H35" s="271">
        <v>5292953</v>
      </c>
      <c r="I35" s="271">
        <f t="shared" si="1"/>
        <v>25613881</v>
      </c>
      <c r="J35" s="271">
        <v>-8000000</v>
      </c>
      <c r="K35" s="271">
        <v>-2350000</v>
      </c>
      <c r="L35" s="271">
        <f>D35+J35</f>
        <v>20347000</v>
      </c>
      <c r="M35" s="271">
        <v>1680000</v>
      </c>
      <c r="N35" s="271">
        <f t="shared" si="2"/>
        <v>22027000</v>
      </c>
      <c r="O35" s="469">
        <v>20320928</v>
      </c>
      <c r="P35" s="469">
        <v>1679614</v>
      </c>
      <c r="Q35" s="469">
        <f t="shared" si="3"/>
        <v>22000542</v>
      </c>
    </row>
    <row r="36" spans="1:17" ht="15.75">
      <c r="A36" s="465" t="s">
        <v>1098</v>
      </c>
      <c r="B36" s="495" t="s">
        <v>1084</v>
      </c>
      <c r="C36" s="498" t="s">
        <v>1088</v>
      </c>
      <c r="D36" s="496">
        <v>11811000</v>
      </c>
      <c r="E36" s="497">
        <v>3189000</v>
      </c>
      <c r="F36" s="479">
        <f t="shared" si="0"/>
        <v>15000000</v>
      </c>
      <c r="G36" s="271">
        <v>3277200</v>
      </c>
      <c r="H36" s="271">
        <v>884844</v>
      </c>
      <c r="I36" s="271">
        <f t="shared" si="1"/>
        <v>4162044</v>
      </c>
      <c r="J36" s="271">
        <v>-7800000</v>
      </c>
      <c r="K36" s="271">
        <v>-2200000</v>
      </c>
      <c r="L36" s="271">
        <v>3278000</v>
      </c>
      <c r="M36" s="271">
        <v>885000</v>
      </c>
      <c r="N36" s="271">
        <f t="shared" si="2"/>
        <v>4163000</v>
      </c>
      <c r="O36" s="469">
        <v>3277200</v>
      </c>
      <c r="P36" s="469">
        <v>884844</v>
      </c>
      <c r="Q36" s="469">
        <f t="shared" si="3"/>
        <v>4162044</v>
      </c>
    </row>
    <row r="37" spans="1:17" ht="15.75">
      <c r="A37" s="465" t="s">
        <v>1099</v>
      </c>
      <c r="B37" s="495" t="s">
        <v>1084</v>
      </c>
      <c r="C37" s="498" t="s">
        <v>1088</v>
      </c>
      <c r="D37" s="496">
        <v>0</v>
      </c>
      <c r="E37" s="497">
        <v>0</v>
      </c>
      <c r="F37" s="479">
        <v>0</v>
      </c>
      <c r="G37" s="271"/>
      <c r="H37" s="271"/>
      <c r="I37" s="271"/>
      <c r="J37" s="271"/>
      <c r="K37" s="271"/>
      <c r="L37" s="271">
        <v>7841000</v>
      </c>
      <c r="M37" s="271">
        <v>2117000</v>
      </c>
      <c r="N37" s="271">
        <f t="shared" si="2"/>
        <v>9958000</v>
      </c>
      <c r="O37" s="499">
        <v>7840675</v>
      </c>
      <c r="P37" s="469">
        <v>2116982</v>
      </c>
      <c r="Q37" s="469">
        <f t="shared" si="3"/>
        <v>9957657</v>
      </c>
    </row>
    <row r="38" spans="1:17" ht="15.75">
      <c r="A38" s="500" t="s">
        <v>1100</v>
      </c>
      <c r="B38" s="495" t="s">
        <v>1084</v>
      </c>
      <c r="C38" s="498" t="s">
        <v>1101</v>
      </c>
      <c r="D38" s="496">
        <v>14387000</v>
      </c>
      <c r="E38" s="497">
        <v>3885000</v>
      </c>
      <c r="F38" s="479">
        <f t="shared" si="0"/>
        <v>18272000</v>
      </c>
      <c r="G38" s="271">
        <v>4238440</v>
      </c>
      <c r="H38" s="271">
        <v>1144379</v>
      </c>
      <c r="I38" s="271">
        <f t="shared" si="1"/>
        <v>5382819</v>
      </c>
      <c r="J38" s="271"/>
      <c r="K38" s="271"/>
      <c r="L38" s="271">
        <v>15231000</v>
      </c>
      <c r="M38" s="271">
        <v>4547000</v>
      </c>
      <c r="N38" s="271">
        <f t="shared" si="2"/>
        <v>19778000</v>
      </c>
      <c r="O38" s="487">
        <v>15230456</v>
      </c>
      <c r="P38" s="469">
        <v>4547325</v>
      </c>
      <c r="Q38" s="469">
        <f t="shared" si="3"/>
        <v>19777781</v>
      </c>
    </row>
    <row r="39" spans="1:17" ht="15.75">
      <c r="A39" s="500" t="s">
        <v>1102</v>
      </c>
      <c r="B39" s="495" t="s">
        <v>1084</v>
      </c>
      <c r="C39" s="495"/>
      <c r="D39" s="496">
        <v>0</v>
      </c>
      <c r="E39" s="497">
        <v>0</v>
      </c>
      <c r="F39" s="479">
        <v>0</v>
      </c>
      <c r="G39" s="271"/>
      <c r="H39" s="271"/>
      <c r="I39" s="271"/>
      <c r="J39" s="271">
        <v>7874000</v>
      </c>
      <c r="K39" s="271">
        <v>2126000</v>
      </c>
      <c r="L39" s="271">
        <v>9965000</v>
      </c>
      <c r="M39" s="271">
        <v>2691000</v>
      </c>
      <c r="N39" s="271">
        <f t="shared" si="2"/>
        <v>12656000</v>
      </c>
      <c r="O39" s="469">
        <v>9964939</v>
      </c>
      <c r="P39" s="469">
        <v>2690534</v>
      </c>
      <c r="Q39" s="469">
        <f t="shared" si="3"/>
        <v>12655473</v>
      </c>
    </row>
    <row r="40" spans="1:17" ht="15.75">
      <c r="A40" s="478" t="s">
        <v>1103</v>
      </c>
      <c r="B40" s="495"/>
      <c r="C40" s="498"/>
      <c r="D40" s="501">
        <f>SUM(D24:D39)</f>
        <v>163012000</v>
      </c>
      <c r="E40" s="502">
        <f>SUM(E24:E39)</f>
        <v>44010000</v>
      </c>
      <c r="F40" s="480">
        <f t="shared" si="0"/>
        <v>207022000</v>
      </c>
      <c r="G40" s="271">
        <f>SUM(G24:G38)</f>
        <v>75992862</v>
      </c>
      <c r="H40" s="271">
        <f>SUM(H24:H38)</f>
        <v>20070575</v>
      </c>
      <c r="I40" s="271">
        <f t="shared" si="1"/>
        <v>96063437</v>
      </c>
      <c r="J40" s="271">
        <f>J24+J25+J26+J27+J28+J29+J30+J31+J32+J33+J34+J35+J36+J38+J39</f>
        <v>-19445600</v>
      </c>
      <c r="K40" s="271">
        <f>K24+K25+K26+K27+K28+K29+K30+K31+K32+K33+K34+K35+K36+K38+K39</f>
        <v>-5533500</v>
      </c>
      <c r="L40" s="271">
        <f>L24+L25+L26+L27+L28+L29+L30+L31+L32+L33+L34+L35+L36+L38+L39</f>
        <v>115340400</v>
      </c>
      <c r="M40" s="271">
        <f>M24+M25+M26+M27+M28+M29+M30+M31+M32+M33+M34+M35+M36+M38+M39</f>
        <v>45091755</v>
      </c>
      <c r="N40" s="271">
        <f>N24+N25+N26+N27+N28+N29+N30+N31+N32+N33+N34+N35+N36+N38+N39</f>
        <v>160432155</v>
      </c>
      <c r="O40" s="271">
        <f>SUM(O24:O39)</f>
        <v>123197786</v>
      </c>
      <c r="P40" s="271">
        <f>SUM(P24:P39)</f>
        <v>27701025.2</v>
      </c>
      <c r="Q40" s="271">
        <f>SUM(Q24:Q39)</f>
        <v>150898811.2</v>
      </c>
    </row>
    <row r="41" spans="1:17" ht="15">
      <c r="A41" s="503" t="s">
        <v>1104</v>
      </c>
      <c r="B41" s="504"/>
      <c r="C41" s="504"/>
      <c r="D41" s="505">
        <f>D40+D23</f>
        <v>388894000</v>
      </c>
      <c r="E41" s="506">
        <f>E40+E23</f>
        <v>100947000</v>
      </c>
      <c r="F41" s="505">
        <f t="shared" si="0"/>
        <v>489841000</v>
      </c>
      <c r="G41" s="482">
        <f>G23+G40</f>
        <v>159638883</v>
      </c>
      <c r="H41" s="482">
        <f>H23+H40</f>
        <v>38508560.1</v>
      </c>
      <c r="I41" s="482">
        <f t="shared" si="1"/>
        <v>198147443.1</v>
      </c>
      <c r="J41" s="482" t="e">
        <f>J23+J40</f>
        <v>#REF!</v>
      </c>
      <c r="K41" s="482" t="e">
        <f>K23+K40</f>
        <v>#REF!</v>
      </c>
      <c r="L41" s="482">
        <f>L23+L40</f>
        <v>416599038</v>
      </c>
      <c r="M41" s="482">
        <f>M23+M40</f>
        <v>95156385</v>
      </c>
      <c r="N41" s="482">
        <f>N23+N40</f>
        <v>511755423</v>
      </c>
      <c r="O41" s="482">
        <f>O23+O40</f>
        <v>384620132</v>
      </c>
      <c r="P41" s="482">
        <f>P23+P40</f>
        <v>40764714.1</v>
      </c>
      <c r="Q41" s="482">
        <f>Q23+Q40</f>
        <v>425384846.09999996</v>
      </c>
    </row>
    <row r="42" spans="1:17" ht="15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</sheetData>
  <sheetProtection/>
  <mergeCells count="2">
    <mergeCell ref="A5:E5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193" customWidth="1"/>
    <col min="5" max="6" width="17.28125" style="193" customWidth="1"/>
    <col min="7" max="7" width="17.57421875" style="193" customWidth="1"/>
    <col min="8" max="8" width="17.7109375" style="193" customWidth="1"/>
    <col min="9" max="9" width="17.140625" style="193" customWidth="1"/>
    <col min="10" max="10" width="17.7109375" style="193" customWidth="1"/>
  </cols>
  <sheetData>
    <row r="1" spans="1:13" ht="37.5" customHeight="1">
      <c r="A1" s="409" t="s">
        <v>937</v>
      </c>
      <c r="B1" s="409"/>
      <c r="C1" s="409"/>
      <c r="D1" s="409"/>
      <c r="E1" s="409"/>
      <c r="F1" s="409"/>
      <c r="G1" s="409"/>
      <c r="H1" s="409"/>
      <c r="I1" s="409"/>
      <c r="J1" s="409"/>
      <c r="K1" s="216"/>
      <c r="L1" s="216"/>
      <c r="M1" s="216"/>
    </row>
    <row r="2" spans="1:10" ht="23.25" customHeight="1">
      <c r="A2" s="380" t="s">
        <v>752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ht="18.75">
      <c r="A3" s="41"/>
      <c r="J3" s="193" t="s">
        <v>158</v>
      </c>
    </row>
    <row r="5" spans="1:10" ht="15.75">
      <c r="A5" s="384" t="s">
        <v>237</v>
      </c>
      <c r="B5" s="386" t="s">
        <v>238</v>
      </c>
      <c r="C5" s="412" t="s">
        <v>103</v>
      </c>
      <c r="D5" s="413"/>
      <c r="E5" s="393" t="s">
        <v>104</v>
      </c>
      <c r="F5" s="395"/>
      <c r="G5" s="393" t="s">
        <v>104</v>
      </c>
      <c r="H5" s="395"/>
      <c r="I5" s="393" t="s">
        <v>105</v>
      </c>
      <c r="J5" s="414"/>
    </row>
    <row r="6" spans="1:10" ht="15">
      <c r="A6" s="411"/>
      <c r="B6" s="411"/>
      <c r="C6" s="3" t="s">
        <v>120</v>
      </c>
      <c r="D6" s="3" t="s">
        <v>185</v>
      </c>
      <c r="E6" s="3" t="s">
        <v>120</v>
      </c>
      <c r="F6" s="3" t="s">
        <v>185</v>
      </c>
      <c r="G6" s="3" t="s">
        <v>120</v>
      </c>
      <c r="H6" s="3" t="s">
        <v>185</v>
      </c>
      <c r="I6" s="3" t="s">
        <v>120</v>
      </c>
      <c r="J6" s="3" t="s">
        <v>185</v>
      </c>
    </row>
    <row r="7" spans="1:10" ht="15.75">
      <c r="A7" s="27"/>
      <c r="B7" s="27"/>
      <c r="C7" s="325"/>
      <c r="D7" s="325"/>
      <c r="E7" s="325"/>
      <c r="F7" s="325"/>
      <c r="G7" s="325"/>
      <c r="H7" s="325"/>
      <c r="I7" s="325"/>
      <c r="J7" s="325"/>
    </row>
    <row r="8" spans="1:10" ht="15.75">
      <c r="A8" s="27"/>
      <c r="B8" s="27"/>
      <c r="C8" s="325"/>
      <c r="D8" s="325"/>
      <c r="E8" s="325"/>
      <c r="F8" s="325"/>
      <c r="G8" s="325"/>
      <c r="H8" s="325"/>
      <c r="I8" s="325"/>
      <c r="J8" s="325"/>
    </row>
    <row r="9" spans="1:10" ht="15.75">
      <c r="A9" s="27"/>
      <c r="B9" s="27"/>
      <c r="C9" s="325"/>
      <c r="D9" s="325"/>
      <c r="E9" s="325"/>
      <c r="F9" s="325"/>
      <c r="G9" s="325"/>
      <c r="H9" s="325"/>
      <c r="I9" s="325"/>
      <c r="J9" s="325"/>
    </row>
    <row r="10" spans="1:10" ht="15.75">
      <c r="A10" s="27"/>
      <c r="B10" s="27"/>
      <c r="C10" s="325"/>
      <c r="D10" s="325"/>
      <c r="E10" s="325"/>
      <c r="F10" s="325"/>
      <c r="G10" s="325"/>
      <c r="H10" s="325"/>
      <c r="I10" s="325"/>
      <c r="J10" s="325"/>
    </row>
    <row r="11" spans="1:10" ht="15.75">
      <c r="A11" s="78" t="s">
        <v>76</v>
      </c>
      <c r="B11" s="79" t="s">
        <v>338</v>
      </c>
      <c r="C11" s="332">
        <v>5495541</v>
      </c>
      <c r="D11" s="332">
        <v>207469</v>
      </c>
      <c r="E11" s="333">
        <f>SUM(E7:E10)</f>
        <v>0</v>
      </c>
      <c r="F11" s="333">
        <f>SUM(F7:F10)</f>
        <v>0</v>
      </c>
      <c r="G11" s="333">
        <f>SUM(G7:G10)</f>
        <v>0</v>
      </c>
      <c r="H11" s="333">
        <f>SUM(H7:H10)</f>
        <v>0</v>
      </c>
      <c r="I11" s="332">
        <f>C11</f>
        <v>5495541</v>
      </c>
      <c r="J11" s="332">
        <f>D11</f>
        <v>207469</v>
      </c>
    </row>
    <row r="12" spans="1:10" ht="15.75">
      <c r="A12" s="14"/>
      <c r="B12" s="8"/>
      <c r="C12" s="325"/>
      <c r="D12" s="325"/>
      <c r="E12" s="325"/>
      <c r="F12" s="325"/>
      <c r="G12" s="325"/>
      <c r="H12" s="325"/>
      <c r="I12" s="325"/>
      <c r="J12" s="325"/>
    </row>
    <row r="13" spans="1:11" ht="15.75">
      <c r="A13" s="14"/>
      <c r="B13" s="8"/>
      <c r="C13" s="325"/>
      <c r="D13" s="325"/>
      <c r="E13" s="325"/>
      <c r="F13" s="325"/>
      <c r="G13" s="325"/>
      <c r="H13" s="325"/>
      <c r="I13" s="325"/>
      <c r="J13" s="325"/>
      <c r="K13" s="225"/>
    </row>
    <row r="14" spans="1:10" ht="15.75">
      <c r="A14" s="14"/>
      <c r="B14" s="8"/>
      <c r="C14" s="325"/>
      <c r="D14" s="325"/>
      <c r="E14" s="325"/>
      <c r="F14" s="325"/>
      <c r="G14" s="325"/>
      <c r="H14" s="325"/>
      <c r="I14" s="325"/>
      <c r="J14" s="325"/>
    </row>
    <row r="15" spans="1:10" ht="15.75">
      <c r="A15" s="14"/>
      <c r="B15" s="8"/>
      <c r="C15" s="325"/>
      <c r="D15" s="325"/>
      <c r="E15" s="325"/>
      <c r="F15" s="325"/>
      <c r="G15" s="325"/>
      <c r="H15" s="325"/>
      <c r="I15" s="325"/>
      <c r="J15" s="325"/>
    </row>
    <row r="16" spans="1:10" ht="15.75">
      <c r="A16" s="78" t="s">
        <v>75</v>
      </c>
      <c r="B16" s="79" t="s">
        <v>338</v>
      </c>
      <c r="C16" s="333"/>
      <c r="D16" s="333"/>
      <c r="E16" s="333"/>
      <c r="F16" s="333"/>
      <c r="G16" s="333"/>
      <c r="H16" s="333"/>
      <c r="I16" s="333"/>
      <c r="J16" s="333"/>
    </row>
  </sheetData>
  <sheetProtection/>
  <mergeCells count="8">
    <mergeCell ref="A1:J1"/>
    <mergeCell ref="A2:J2"/>
    <mergeCell ref="A5:A6"/>
    <mergeCell ref="B5:B6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43">
      <selection activeCell="A1" sqref="A1:M1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27" customHeight="1">
      <c r="A2" s="380" t="s">
        <v>753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157</v>
      </c>
    </row>
    <row r="4" ht="15">
      <c r="A4" s="4" t="s">
        <v>103</v>
      </c>
    </row>
    <row r="5" spans="1:13" ht="61.5" customHeight="1">
      <c r="A5" s="2" t="s">
        <v>237</v>
      </c>
      <c r="B5" s="3" t="s">
        <v>238</v>
      </c>
      <c r="C5" s="53" t="s">
        <v>78</v>
      </c>
      <c r="D5" s="53" t="s">
        <v>188</v>
      </c>
      <c r="E5" s="53" t="s">
        <v>189</v>
      </c>
      <c r="F5" s="53" t="s">
        <v>190</v>
      </c>
      <c r="G5" s="53" t="s">
        <v>191</v>
      </c>
      <c r="H5" s="53" t="s">
        <v>81</v>
      </c>
      <c r="I5" s="53" t="s">
        <v>81</v>
      </c>
      <c r="J5" s="53" t="s">
        <v>88</v>
      </c>
      <c r="K5" s="53" t="s">
        <v>79</v>
      </c>
      <c r="L5" s="53" t="s">
        <v>80</v>
      </c>
      <c r="M5" s="53" t="s">
        <v>82</v>
      </c>
    </row>
    <row r="6" spans="1:13" ht="25.5">
      <c r="A6" s="38"/>
      <c r="B6" s="38"/>
      <c r="C6" s="38"/>
      <c r="D6" s="38"/>
      <c r="E6" s="38"/>
      <c r="F6" s="38"/>
      <c r="G6" s="38"/>
      <c r="H6" s="55" t="s">
        <v>89</v>
      </c>
      <c r="I6" s="89" t="s">
        <v>192</v>
      </c>
      <c r="J6" s="54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12" t="s">
        <v>340</v>
      </c>
      <c r="B10" s="6" t="s">
        <v>341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2" t="s">
        <v>582</v>
      </c>
      <c r="B15" s="6" t="s">
        <v>342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5" t="s">
        <v>343</v>
      </c>
      <c r="B20" s="6" t="s">
        <v>344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>
      <c r="A23" s="12" t="s">
        <v>345</v>
      </c>
      <c r="B23" s="6" t="s">
        <v>346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">
      <c r="A26" s="12" t="s">
        <v>347</v>
      </c>
      <c r="B26" s="6" t="s">
        <v>348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">
      <c r="A29" s="5" t="s">
        <v>349</v>
      </c>
      <c r="B29" s="6" t="s">
        <v>350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5" t="s">
        <v>351</v>
      </c>
      <c r="B30" s="6" t="s">
        <v>352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87" t="s">
        <v>583</v>
      </c>
      <c r="B31" s="79" t="s">
        <v>353</v>
      </c>
      <c r="C31" s="79"/>
      <c r="D31" s="79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5.7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>
      <c r="A36" s="12" t="s">
        <v>354</v>
      </c>
      <c r="B36" s="6" t="s">
        <v>355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12" t="s">
        <v>356</v>
      </c>
      <c r="B41" s="6" t="s">
        <v>357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>
      <c r="A46" s="12" t="s">
        <v>358</v>
      </c>
      <c r="B46" s="6" t="s">
        <v>359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12" t="s">
        <v>360</v>
      </c>
      <c r="B47" s="6" t="s">
        <v>361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87" t="s">
        <v>584</v>
      </c>
      <c r="B48" s="79" t="s">
        <v>362</v>
      </c>
      <c r="C48" s="79"/>
      <c r="D48" s="79"/>
      <c r="E48" s="88"/>
      <c r="F48" s="88"/>
      <c r="G48" s="88"/>
      <c r="H48" s="88"/>
      <c r="I48" s="88"/>
      <c r="J48" s="88"/>
      <c r="K48" s="88"/>
      <c r="L48" s="88"/>
      <c r="M48" s="88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3">
      <selection activeCell="I5" sqref="I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20.00390625" style="0" customWidth="1"/>
    <col min="9" max="9" width="16.28125" style="0" customWidth="1"/>
  </cols>
  <sheetData>
    <row r="1" spans="1:13" ht="25.5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8" ht="82.5" customHeight="1">
      <c r="A2" s="380" t="s">
        <v>754</v>
      </c>
      <c r="B2" s="405"/>
      <c r="C2" s="405"/>
      <c r="D2" s="405"/>
      <c r="E2" s="405"/>
      <c r="F2" s="405"/>
      <c r="G2" s="405"/>
      <c r="H2" s="405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156</v>
      </c>
    </row>
    <row r="4" ht="15">
      <c r="A4" s="4" t="s">
        <v>103</v>
      </c>
    </row>
    <row r="5" spans="1:9" ht="86.25" customHeight="1">
      <c r="A5" s="2" t="s">
        <v>237</v>
      </c>
      <c r="B5" s="3" t="s">
        <v>238</v>
      </c>
      <c r="C5" s="53" t="s">
        <v>79</v>
      </c>
      <c r="D5" s="53" t="s">
        <v>80</v>
      </c>
      <c r="E5" s="53" t="s">
        <v>83</v>
      </c>
      <c r="F5" s="252" t="s">
        <v>84</v>
      </c>
      <c r="G5" s="252" t="s">
        <v>85</v>
      </c>
      <c r="H5" s="252" t="s">
        <v>184</v>
      </c>
      <c r="I5" s="252" t="s">
        <v>959</v>
      </c>
    </row>
    <row r="6" spans="1:9" ht="15">
      <c r="A6" s="18" t="s">
        <v>664</v>
      </c>
      <c r="B6" s="5" t="s">
        <v>503</v>
      </c>
      <c r="C6" s="38"/>
      <c r="D6" s="38"/>
      <c r="E6" s="54"/>
      <c r="F6" s="38"/>
      <c r="G6" s="38"/>
      <c r="H6" s="38"/>
      <c r="I6" s="38"/>
    </row>
    <row r="7" spans="1:9" ht="15">
      <c r="A7" s="46" t="s">
        <v>376</v>
      </c>
      <c r="B7" s="46" t="s">
        <v>503</v>
      </c>
      <c r="C7" s="38"/>
      <c r="D7" s="38"/>
      <c r="E7" s="38"/>
      <c r="F7" s="38"/>
      <c r="G7" s="38"/>
      <c r="H7" s="38"/>
      <c r="I7" s="38"/>
    </row>
    <row r="8" spans="1:9" ht="30">
      <c r="A8" s="11" t="s">
        <v>504</v>
      </c>
      <c r="B8" s="5" t="s">
        <v>505</v>
      </c>
      <c r="C8" s="38"/>
      <c r="D8" s="38"/>
      <c r="E8" s="38"/>
      <c r="F8" s="38"/>
      <c r="G8" s="38"/>
      <c r="H8" s="38"/>
      <c r="I8" s="38"/>
    </row>
    <row r="9" spans="1:9" ht="15">
      <c r="A9" s="18" t="s">
        <v>713</v>
      </c>
      <c r="B9" s="5" t="s">
        <v>506</v>
      </c>
      <c r="C9" s="38"/>
      <c r="D9" s="38"/>
      <c r="E9" s="38"/>
      <c r="F9" s="38"/>
      <c r="G9" s="38"/>
      <c r="H9" s="38"/>
      <c r="I9" s="38"/>
    </row>
    <row r="10" spans="1:9" ht="15">
      <c r="A10" s="46" t="s">
        <v>376</v>
      </c>
      <c r="B10" s="46" t="s">
        <v>506</v>
      </c>
      <c r="C10" s="38"/>
      <c r="D10" s="38"/>
      <c r="E10" s="38"/>
      <c r="F10" s="38"/>
      <c r="G10" s="38"/>
      <c r="H10" s="38"/>
      <c r="I10" s="38"/>
    </row>
    <row r="11" spans="1:9" ht="15">
      <c r="A11" s="10" t="s">
        <v>684</v>
      </c>
      <c r="B11" s="7" t="s">
        <v>507</v>
      </c>
      <c r="C11" s="38"/>
      <c r="D11" s="38"/>
      <c r="E11" s="38"/>
      <c r="F11" s="38"/>
      <c r="G11" s="38"/>
      <c r="H11" s="38"/>
      <c r="I11" s="38"/>
    </row>
    <row r="12" spans="1:9" ht="15">
      <c r="A12" s="11" t="s">
        <v>714</v>
      </c>
      <c r="B12" s="5" t="s">
        <v>508</v>
      </c>
      <c r="C12" s="38"/>
      <c r="D12" s="38"/>
      <c r="E12" s="38"/>
      <c r="F12" s="38"/>
      <c r="G12" s="38"/>
      <c r="H12" s="38"/>
      <c r="I12" s="38"/>
    </row>
    <row r="13" spans="1:9" ht="15">
      <c r="A13" s="46" t="s">
        <v>384</v>
      </c>
      <c r="B13" s="46" t="s">
        <v>508</v>
      </c>
      <c r="C13" s="38"/>
      <c r="D13" s="38"/>
      <c r="E13" s="38"/>
      <c r="F13" s="38"/>
      <c r="G13" s="38"/>
      <c r="H13" s="38"/>
      <c r="I13" s="38"/>
    </row>
    <row r="14" spans="1:9" ht="15">
      <c r="A14" s="18" t="s">
        <v>509</v>
      </c>
      <c r="B14" s="5" t="s">
        <v>510</v>
      </c>
      <c r="C14" s="38"/>
      <c r="D14" s="38"/>
      <c r="E14" s="38"/>
      <c r="F14" s="38"/>
      <c r="G14" s="38"/>
      <c r="H14" s="38"/>
      <c r="I14" s="38"/>
    </row>
    <row r="15" spans="1:9" ht="15">
      <c r="A15" s="12" t="s">
        <v>715</v>
      </c>
      <c r="B15" s="5" t="s">
        <v>511</v>
      </c>
      <c r="C15" s="27"/>
      <c r="D15" s="27"/>
      <c r="E15" s="27"/>
      <c r="F15" s="27"/>
      <c r="G15" s="27"/>
      <c r="H15" s="27"/>
      <c r="I15" s="27"/>
    </row>
    <row r="16" spans="1:9" ht="15">
      <c r="A16" s="46" t="s">
        <v>385</v>
      </c>
      <c r="B16" s="46" t="s">
        <v>511</v>
      </c>
      <c r="C16" s="27"/>
      <c r="D16" s="27"/>
      <c r="E16" s="27"/>
      <c r="F16" s="27"/>
      <c r="G16" s="27"/>
      <c r="H16" s="27"/>
      <c r="I16" s="27"/>
    </row>
    <row r="17" spans="1:9" ht="15">
      <c r="A17" s="18" t="s">
        <v>512</v>
      </c>
      <c r="B17" s="5" t="s">
        <v>513</v>
      </c>
      <c r="C17" s="27"/>
      <c r="D17" s="27"/>
      <c r="E17" s="27"/>
      <c r="F17" s="27"/>
      <c r="G17" s="27"/>
      <c r="H17" s="27"/>
      <c r="I17" s="27"/>
    </row>
    <row r="18" spans="1:9" ht="15">
      <c r="A18" s="19" t="s">
        <v>685</v>
      </c>
      <c r="B18" s="7" t="s">
        <v>514</v>
      </c>
      <c r="C18" s="27"/>
      <c r="D18" s="27"/>
      <c r="E18" s="27"/>
      <c r="F18" s="27"/>
      <c r="G18" s="27"/>
      <c r="H18" s="27"/>
      <c r="I18" s="27"/>
    </row>
    <row r="19" spans="1:9" ht="15">
      <c r="A19" s="11" t="s">
        <v>529</v>
      </c>
      <c r="B19" s="5" t="s">
        <v>530</v>
      </c>
      <c r="C19" s="27"/>
      <c r="D19" s="27"/>
      <c r="E19" s="27"/>
      <c r="F19" s="27"/>
      <c r="G19" s="27"/>
      <c r="H19" s="27"/>
      <c r="I19" s="27"/>
    </row>
    <row r="20" spans="1:9" ht="15">
      <c r="A20" s="12" t="s">
        <v>531</v>
      </c>
      <c r="B20" s="5" t="s">
        <v>532</v>
      </c>
      <c r="C20" s="27"/>
      <c r="D20" s="27"/>
      <c r="E20" s="27"/>
      <c r="F20" s="27"/>
      <c r="G20" s="27"/>
      <c r="H20" s="27"/>
      <c r="I20" s="27"/>
    </row>
    <row r="21" spans="1:9" ht="15">
      <c r="A21" s="18" t="s">
        <v>533</v>
      </c>
      <c r="B21" s="5" t="s">
        <v>534</v>
      </c>
      <c r="C21" s="27"/>
      <c r="D21" s="27"/>
      <c r="E21" s="27"/>
      <c r="F21" s="27"/>
      <c r="G21" s="27"/>
      <c r="H21" s="27"/>
      <c r="I21" s="27"/>
    </row>
    <row r="22" spans="1:9" ht="15">
      <c r="A22" s="18" t="s">
        <v>669</v>
      </c>
      <c r="B22" s="5" t="s">
        <v>535</v>
      </c>
      <c r="C22" s="27"/>
      <c r="D22" s="27"/>
      <c r="E22" s="27"/>
      <c r="F22" s="27"/>
      <c r="G22" s="27"/>
      <c r="H22" s="27"/>
      <c r="I22" s="27"/>
    </row>
    <row r="23" spans="1:9" ht="15">
      <c r="A23" s="46" t="s">
        <v>410</v>
      </c>
      <c r="B23" s="46" t="s">
        <v>535</v>
      </c>
      <c r="C23" s="27"/>
      <c r="D23" s="27"/>
      <c r="E23" s="27"/>
      <c r="F23" s="27"/>
      <c r="G23" s="27"/>
      <c r="H23" s="27"/>
      <c r="I23" s="27"/>
    </row>
    <row r="24" spans="1:9" ht="15">
      <c r="A24" s="46" t="s">
        <v>411</v>
      </c>
      <c r="B24" s="46" t="s">
        <v>535</v>
      </c>
      <c r="C24" s="27"/>
      <c r="D24" s="27"/>
      <c r="E24" s="27"/>
      <c r="F24" s="27"/>
      <c r="G24" s="27"/>
      <c r="H24" s="27"/>
      <c r="I24" s="27"/>
    </row>
    <row r="25" spans="1:9" ht="15">
      <c r="A25" s="47" t="s">
        <v>412</v>
      </c>
      <c r="B25" s="47" t="s">
        <v>535</v>
      </c>
      <c r="C25" s="27"/>
      <c r="D25" s="27"/>
      <c r="E25" s="27"/>
      <c r="F25" s="27"/>
      <c r="G25" s="27"/>
      <c r="H25" s="27"/>
      <c r="I25" s="27"/>
    </row>
    <row r="26" spans="1:9" ht="15">
      <c r="A26" s="48" t="s">
        <v>688</v>
      </c>
      <c r="B26" s="37" t="s">
        <v>536</v>
      </c>
      <c r="C26" s="27"/>
      <c r="D26" s="27"/>
      <c r="E26" s="27"/>
      <c r="F26" s="27"/>
      <c r="G26" s="27"/>
      <c r="H26" s="27"/>
      <c r="I26" s="27"/>
    </row>
    <row r="27" spans="1:2" ht="15">
      <c r="A27" s="72"/>
      <c r="B27" s="73"/>
    </row>
    <row r="28" spans="1:5" ht="24.75" customHeight="1">
      <c r="A28" s="2" t="s">
        <v>237</v>
      </c>
      <c r="B28" s="3" t="s">
        <v>238</v>
      </c>
      <c r="C28" s="27"/>
      <c r="D28" s="27"/>
      <c r="E28" s="27"/>
    </row>
    <row r="29" spans="1:5" ht="31.5">
      <c r="A29" s="74" t="s">
        <v>183</v>
      </c>
      <c r="B29" s="37"/>
      <c r="C29" s="27"/>
      <c r="D29" s="27"/>
      <c r="E29" s="27"/>
    </row>
    <row r="30" spans="1:5" ht="15.75">
      <c r="A30" s="75" t="s">
        <v>177</v>
      </c>
      <c r="B30" s="37"/>
      <c r="C30" s="27"/>
      <c r="D30" s="27"/>
      <c r="E30" s="27"/>
    </row>
    <row r="31" spans="1:5" ht="31.5">
      <c r="A31" s="75" t="s">
        <v>178</v>
      </c>
      <c r="B31" s="37"/>
      <c r="C31" s="27"/>
      <c r="D31" s="27"/>
      <c r="E31" s="27"/>
    </row>
    <row r="32" spans="1:5" ht="15.75">
      <c r="A32" s="75" t="s">
        <v>179</v>
      </c>
      <c r="B32" s="37"/>
      <c r="C32" s="27"/>
      <c r="D32" s="27"/>
      <c r="E32" s="27"/>
    </row>
    <row r="33" spans="1:5" ht="31.5">
      <c r="A33" s="75" t="s">
        <v>180</v>
      </c>
      <c r="B33" s="37"/>
      <c r="C33" s="27"/>
      <c r="D33" s="27"/>
      <c r="E33" s="27"/>
    </row>
    <row r="34" spans="1:5" ht="15.75">
      <c r="A34" s="75" t="s">
        <v>181</v>
      </c>
      <c r="B34" s="37"/>
      <c r="C34" s="27"/>
      <c r="D34" s="27"/>
      <c r="E34" s="27"/>
    </row>
    <row r="35" spans="1:5" ht="15.75">
      <c r="A35" s="75" t="s">
        <v>182</v>
      </c>
      <c r="B35" s="37"/>
      <c r="C35" s="27"/>
      <c r="D35" s="27"/>
      <c r="E35" s="27"/>
    </row>
    <row r="36" spans="1:5" ht="15">
      <c r="A36" s="48" t="s">
        <v>119</v>
      </c>
      <c r="B36" s="37"/>
      <c r="C36" s="27"/>
      <c r="D36" s="27"/>
      <c r="E36" s="27"/>
    </row>
    <row r="37" spans="1:2" ht="15">
      <c r="A37" s="72"/>
      <c r="B37" s="73"/>
    </row>
    <row r="38" spans="1:11" ht="15">
      <c r="A38" s="72"/>
      <c r="B38" s="73"/>
      <c r="I38" s="212"/>
      <c r="J38" s="212"/>
      <c r="K38" s="212"/>
    </row>
    <row r="39" spans="1:2" ht="15">
      <c r="A39" s="72"/>
      <c r="B39" s="73"/>
    </row>
    <row r="40" spans="1:2" ht="15">
      <c r="A40" s="72"/>
      <c r="B40" s="73"/>
    </row>
    <row r="41" spans="1:2" ht="15">
      <c r="A41" s="72"/>
      <c r="B41" s="73"/>
    </row>
    <row r="42" spans="1:2" ht="15">
      <c r="A42" s="72"/>
      <c r="B42" s="73"/>
    </row>
    <row r="43" spans="1:2" ht="15">
      <c r="A43" s="72"/>
      <c r="B43" s="73"/>
    </row>
    <row r="44" spans="1:2" ht="15">
      <c r="A44" s="72"/>
      <c r="B44" s="73"/>
    </row>
    <row r="45" spans="1:2" ht="15">
      <c r="A45" s="72"/>
      <c r="B45" s="73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86</v>
      </c>
      <c r="B48" s="4"/>
      <c r="C48" s="4"/>
      <c r="D48" s="4"/>
      <c r="E48" s="4"/>
      <c r="F48" s="4"/>
      <c r="G48" s="4"/>
    </row>
    <row r="49" spans="1:7" ht="15.75">
      <c r="A49" s="57" t="s">
        <v>90</v>
      </c>
      <c r="B49" s="4"/>
      <c r="C49" s="4"/>
      <c r="D49" s="4"/>
      <c r="E49" s="4"/>
      <c r="F49" s="4"/>
      <c r="G49" s="4"/>
    </row>
    <row r="50" spans="1:7" ht="15.75">
      <c r="A50" s="57" t="s">
        <v>91</v>
      </c>
      <c r="B50" s="4"/>
      <c r="C50" s="4"/>
      <c r="D50" s="4"/>
      <c r="E50" s="4"/>
      <c r="F50" s="4"/>
      <c r="G50" s="4"/>
    </row>
    <row r="51" spans="1:7" ht="15.75">
      <c r="A51" s="57" t="s">
        <v>92</v>
      </c>
      <c r="B51" s="4"/>
      <c r="C51" s="4"/>
      <c r="D51" s="4"/>
      <c r="E51" s="4"/>
      <c r="F51" s="4"/>
      <c r="G51" s="4"/>
    </row>
    <row r="52" spans="1:7" ht="15.75">
      <c r="A52" s="57" t="s">
        <v>93</v>
      </c>
      <c r="B52" s="4"/>
      <c r="C52" s="4"/>
      <c r="D52" s="4"/>
      <c r="E52" s="4"/>
      <c r="F52" s="4"/>
      <c r="G52" s="4"/>
    </row>
    <row r="53" spans="1:7" ht="15.75">
      <c r="A53" s="57" t="s">
        <v>94</v>
      </c>
      <c r="B53" s="4"/>
      <c r="C53" s="4"/>
      <c r="D53" s="4"/>
      <c r="E53" s="4"/>
      <c r="F53" s="4"/>
      <c r="G53" s="4"/>
    </row>
    <row r="54" spans="1:7" ht="15">
      <c r="A54" s="56" t="s">
        <v>87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415" t="s">
        <v>95</v>
      </c>
      <c r="B56" s="416"/>
      <c r="C56" s="416"/>
      <c r="D56" s="416"/>
      <c r="E56" s="416"/>
      <c r="F56" s="416"/>
      <c r="G56" s="416"/>
      <c r="H56" s="416"/>
    </row>
    <row r="59" ht="15.75">
      <c r="A59" s="49" t="s">
        <v>97</v>
      </c>
    </row>
    <row r="60" ht="15.75">
      <c r="A60" s="57" t="s">
        <v>98</v>
      </c>
    </row>
    <row r="61" ht="15.75">
      <c r="A61" s="57" t="s">
        <v>99</v>
      </c>
    </row>
    <row r="62" ht="15.75">
      <c r="A62" s="57" t="s">
        <v>100</v>
      </c>
    </row>
    <row r="63" ht="15">
      <c r="A63" s="56" t="s">
        <v>96</v>
      </c>
    </row>
    <row r="64" ht="15.75">
      <c r="A64" s="57" t="s">
        <v>101</v>
      </c>
    </row>
    <row r="66" ht="15.75">
      <c r="A66" s="70" t="s">
        <v>175</v>
      </c>
    </row>
    <row r="67" ht="15.75">
      <c r="A67" s="70" t="s">
        <v>176</v>
      </c>
    </row>
    <row r="68" ht="15.75">
      <c r="A68" s="71" t="s">
        <v>177</v>
      </c>
    </row>
    <row r="69" ht="15.75">
      <c r="A69" s="71" t="s">
        <v>178</v>
      </c>
    </row>
    <row r="70" ht="15.75">
      <c r="A70" s="71" t="s">
        <v>179</v>
      </c>
    </row>
    <row r="71" ht="15.75">
      <c r="A71" s="71" t="s">
        <v>180</v>
      </c>
    </row>
    <row r="72" ht="15.75">
      <c r="A72" s="71" t="s">
        <v>181</v>
      </c>
    </row>
    <row r="73" ht="15.75">
      <c r="A73" s="71" t="s">
        <v>182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="212" customFormat="1" ht="15"/>
    <row r="2" spans="1:13" s="211" customFormat="1" ht="53.25" customHeight="1">
      <c r="A2" s="409" t="s">
        <v>937</v>
      </c>
      <c r="B2" s="409"/>
      <c r="C2" s="409"/>
      <c r="D2" s="409"/>
      <c r="E2" s="214"/>
      <c r="F2" s="214"/>
      <c r="G2" s="214"/>
      <c r="H2" s="214"/>
      <c r="I2" s="214"/>
      <c r="J2" s="214"/>
      <c r="K2" s="214"/>
      <c r="L2" s="214"/>
      <c r="M2" s="214"/>
    </row>
    <row r="3" spans="1:7" ht="71.25" customHeight="1">
      <c r="A3" s="380" t="s">
        <v>755</v>
      </c>
      <c r="B3" s="405"/>
      <c r="C3" s="417"/>
      <c r="D3" s="417"/>
      <c r="E3" s="62"/>
      <c r="F3" s="62"/>
      <c r="G3" s="62"/>
    </row>
    <row r="4" spans="1:7" ht="24" customHeight="1">
      <c r="A4" s="60"/>
      <c r="B4" s="60"/>
      <c r="C4" s="62"/>
      <c r="D4" t="s">
        <v>155</v>
      </c>
      <c r="E4" s="62"/>
      <c r="F4" s="62"/>
      <c r="G4" s="62"/>
    </row>
    <row r="5" ht="22.5" customHeight="1">
      <c r="A5" s="4" t="s">
        <v>103</v>
      </c>
    </row>
    <row r="6" spans="1:4" ht="30">
      <c r="A6" s="86" t="s">
        <v>106</v>
      </c>
      <c r="B6" s="67" t="s">
        <v>120</v>
      </c>
      <c r="C6" s="67" t="s">
        <v>185</v>
      </c>
      <c r="D6" s="108" t="s">
        <v>186</v>
      </c>
    </row>
    <row r="7" spans="1:4" ht="15">
      <c r="A7" s="38" t="s">
        <v>219</v>
      </c>
      <c r="B7" s="38"/>
      <c r="C7" s="27"/>
      <c r="D7" s="27"/>
    </row>
    <row r="8" spans="1:4" ht="15">
      <c r="A8" s="63" t="s">
        <v>220</v>
      </c>
      <c r="B8" s="38"/>
      <c r="C8" s="27"/>
      <c r="D8" s="27"/>
    </row>
    <row r="9" spans="1:4" ht="15">
      <c r="A9" s="38" t="s">
        <v>221</v>
      </c>
      <c r="B9" s="38"/>
      <c r="C9" s="27"/>
      <c r="D9" s="27"/>
    </row>
    <row r="10" spans="1:4" ht="15">
      <c r="A10" s="38" t="s">
        <v>222</v>
      </c>
      <c r="B10" s="38"/>
      <c r="C10" s="27"/>
      <c r="D10" s="27"/>
    </row>
    <row r="11" spans="1:4" ht="15">
      <c r="A11" s="38" t="s">
        <v>223</v>
      </c>
      <c r="B11" s="38"/>
      <c r="C11" s="27"/>
      <c r="D11" s="27"/>
    </row>
    <row r="12" spans="1:4" ht="15">
      <c r="A12" s="38" t="s">
        <v>224</v>
      </c>
      <c r="B12" s="38"/>
      <c r="C12" s="27"/>
      <c r="D12" s="27"/>
    </row>
    <row r="13" spans="1:4" ht="15">
      <c r="A13" s="38" t="s">
        <v>225</v>
      </c>
      <c r="B13" s="38"/>
      <c r="C13" s="27"/>
      <c r="D13" s="27"/>
    </row>
    <row r="14" spans="1:4" ht="15">
      <c r="A14" s="38" t="s">
        <v>226</v>
      </c>
      <c r="B14" s="38"/>
      <c r="C14" s="27"/>
      <c r="D14" s="27"/>
    </row>
    <row r="15" spans="1:4" ht="15">
      <c r="A15" s="109" t="s">
        <v>114</v>
      </c>
      <c r="B15" s="94"/>
      <c r="C15" s="98"/>
      <c r="D15" s="98"/>
    </row>
    <row r="16" spans="1:4" ht="30">
      <c r="A16" s="64" t="s">
        <v>107</v>
      </c>
      <c r="B16" s="38"/>
      <c r="C16" s="27"/>
      <c r="D16" s="27"/>
    </row>
    <row r="17" spans="1:4" ht="30">
      <c r="A17" s="64" t="s">
        <v>108</v>
      </c>
      <c r="B17" s="38"/>
      <c r="C17" s="27"/>
      <c r="D17" s="27"/>
    </row>
    <row r="18" spans="1:4" ht="15">
      <c r="A18" s="65" t="s">
        <v>109</v>
      </c>
      <c r="B18" s="38"/>
      <c r="C18" s="27"/>
      <c r="D18" s="27"/>
    </row>
    <row r="19" spans="1:4" ht="15">
      <c r="A19" s="65" t="s">
        <v>110</v>
      </c>
      <c r="B19" s="38"/>
      <c r="C19" s="27"/>
      <c r="D19" s="27"/>
    </row>
    <row r="20" spans="1:4" ht="15">
      <c r="A20" s="38" t="s">
        <v>112</v>
      </c>
      <c r="B20" s="38"/>
      <c r="C20" s="27"/>
      <c r="D20" s="27"/>
    </row>
    <row r="21" spans="1:4" ht="15">
      <c r="A21" s="42" t="s">
        <v>111</v>
      </c>
      <c r="B21" s="38"/>
      <c r="C21" s="27"/>
      <c r="D21" s="27"/>
    </row>
    <row r="22" spans="1:4" ht="31.5">
      <c r="A22" s="66" t="s">
        <v>113</v>
      </c>
      <c r="B22" s="20"/>
      <c r="C22" s="27"/>
      <c r="D22" s="27"/>
    </row>
    <row r="23" spans="1:4" ht="15.75">
      <c r="A23" s="103" t="s">
        <v>716</v>
      </c>
      <c r="B23" s="104"/>
      <c r="C23" s="98"/>
      <c r="D23" s="98"/>
    </row>
    <row r="26" spans="1:4" ht="30">
      <c r="A26" s="40" t="s">
        <v>106</v>
      </c>
      <c r="B26" s="67" t="s">
        <v>120</v>
      </c>
      <c r="C26" s="67" t="s">
        <v>185</v>
      </c>
      <c r="D26" s="108" t="s">
        <v>186</v>
      </c>
    </row>
    <row r="27" spans="1:4" ht="15">
      <c r="A27" s="38" t="s">
        <v>219</v>
      </c>
      <c r="B27" s="38"/>
      <c r="C27" s="27"/>
      <c r="D27" s="27"/>
    </row>
    <row r="28" spans="1:4" ht="15">
      <c r="A28" s="63" t="s">
        <v>220</v>
      </c>
      <c r="B28" s="38"/>
      <c r="C28" s="27"/>
      <c r="D28" s="27"/>
    </row>
    <row r="29" spans="1:4" ht="15">
      <c r="A29" s="38" t="s">
        <v>221</v>
      </c>
      <c r="B29" s="38"/>
      <c r="C29" s="27"/>
      <c r="D29" s="27"/>
    </row>
    <row r="30" spans="1:4" ht="15">
      <c r="A30" s="38" t="s">
        <v>222</v>
      </c>
      <c r="B30" s="38"/>
      <c r="C30" s="27"/>
      <c r="D30" s="27"/>
    </row>
    <row r="31" spans="1:4" ht="15">
      <c r="A31" s="38" t="s">
        <v>223</v>
      </c>
      <c r="B31" s="38"/>
      <c r="C31" s="27"/>
      <c r="D31" s="27"/>
    </row>
    <row r="32" spans="1:4" ht="15">
      <c r="A32" s="38" t="s">
        <v>224</v>
      </c>
      <c r="B32" s="38"/>
      <c r="C32" s="27"/>
      <c r="D32" s="27"/>
    </row>
    <row r="33" spans="1:4" ht="15">
      <c r="A33" s="38" t="s">
        <v>225</v>
      </c>
      <c r="B33" s="38"/>
      <c r="C33" s="27"/>
      <c r="D33" s="27"/>
    </row>
    <row r="34" spans="1:4" ht="15">
      <c r="A34" s="38" t="s">
        <v>226</v>
      </c>
      <c r="B34" s="38"/>
      <c r="C34" s="27"/>
      <c r="D34" s="27"/>
    </row>
    <row r="35" spans="1:4" ht="15">
      <c r="A35" s="109" t="s">
        <v>114</v>
      </c>
      <c r="B35" s="94"/>
      <c r="C35" s="98"/>
      <c r="D35" s="98"/>
    </row>
    <row r="36" spans="1:4" ht="30">
      <c r="A36" s="64" t="s">
        <v>107</v>
      </c>
      <c r="B36" s="38"/>
      <c r="C36" s="27"/>
      <c r="D36" s="27"/>
    </row>
    <row r="37" spans="1:4" ht="30">
      <c r="A37" s="64" t="s">
        <v>108</v>
      </c>
      <c r="B37" s="38"/>
      <c r="C37" s="27"/>
      <c r="D37" s="27"/>
    </row>
    <row r="38" spans="1:4" ht="15">
      <c r="A38" s="65" t="s">
        <v>109</v>
      </c>
      <c r="B38" s="38"/>
      <c r="C38" s="27"/>
      <c r="D38" s="27"/>
    </row>
    <row r="39" spans="1:4" ht="15">
      <c r="A39" s="65" t="s">
        <v>110</v>
      </c>
      <c r="B39" s="38"/>
      <c r="C39" s="27"/>
      <c r="D39" s="27"/>
    </row>
    <row r="40" spans="1:4" ht="15">
      <c r="A40" s="38" t="s">
        <v>112</v>
      </c>
      <c r="B40" s="38"/>
      <c r="C40" s="27"/>
      <c r="D40" s="27"/>
    </row>
    <row r="41" spans="1:4" ht="15">
      <c r="A41" s="42" t="s">
        <v>111</v>
      </c>
      <c r="B41" s="38"/>
      <c r="C41" s="27"/>
      <c r="D41" s="27"/>
    </row>
    <row r="42" spans="1:4" ht="31.5">
      <c r="A42" s="66" t="s">
        <v>113</v>
      </c>
      <c r="B42" s="20"/>
      <c r="C42" s="27"/>
      <c r="D42" s="27"/>
    </row>
    <row r="43" spans="1:4" ht="15.75">
      <c r="A43" s="103" t="s">
        <v>716</v>
      </c>
      <c r="B43" s="104"/>
      <c r="C43" s="98"/>
      <c r="D43" s="98"/>
    </row>
  </sheetData>
  <sheetProtection/>
  <mergeCells count="2"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13" ht="37.5" customHeight="1">
      <c r="A1" s="409" t="s">
        <v>937</v>
      </c>
      <c r="B1" s="409"/>
      <c r="C1" s="409"/>
      <c r="D1" s="409"/>
      <c r="E1" s="409"/>
      <c r="F1" s="409"/>
      <c r="G1" s="409"/>
      <c r="H1" s="409"/>
      <c r="I1" s="215"/>
      <c r="J1" s="215"/>
      <c r="K1" s="215"/>
      <c r="L1" s="215"/>
      <c r="M1" s="215"/>
    </row>
    <row r="2" spans="1:8" ht="48.75" customHeight="1">
      <c r="A2" s="380" t="s">
        <v>756</v>
      </c>
      <c r="B2" s="381"/>
      <c r="C2" s="381"/>
      <c r="D2" s="382"/>
      <c r="E2" s="383"/>
      <c r="F2" s="383"/>
      <c r="G2" s="383"/>
      <c r="H2" s="383"/>
    </row>
    <row r="3" spans="1:8" ht="21" customHeight="1">
      <c r="A3" s="60"/>
      <c r="B3" s="61"/>
      <c r="C3" s="61"/>
      <c r="H3" t="s">
        <v>154</v>
      </c>
    </row>
    <row r="4" ht="15">
      <c r="A4" s="4" t="s">
        <v>103</v>
      </c>
    </row>
    <row r="5" spans="1:8" ht="51.75">
      <c r="A5" s="39" t="s">
        <v>77</v>
      </c>
      <c r="B5" s="3" t="s">
        <v>238</v>
      </c>
      <c r="C5" s="76" t="s">
        <v>167</v>
      </c>
      <c r="D5" s="76" t="s">
        <v>168</v>
      </c>
      <c r="E5" s="76" t="s">
        <v>193</v>
      </c>
      <c r="F5" s="76" t="s">
        <v>194</v>
      </c>
      <c r="G5" s="76" t="s">
        <v>195</v>
      </c>
      <c r="H5" s="76" t="s">
        <v>196</v>
      </c>
    </row>
    <row r="6" spans="1:8" ht="15">
      <c r="A6" s="11" t="s">
        <v>592</v>
      </c>
      <c r="B6" s="5" t="s">
        <v>375</v>
      </c>
      <c r="C6" s="27"/>
      <c r="D6" s="27"/>
      <c r="E6" s="27"/>
      <c r="F6" s="27"/>
      <c r="G6" s="27"/>
      <c r="H6" s="27"/>
    </row>
    <row r="7" spans="1:8" ht="15">
      <c r="A7" s="17" t="s">
        <v>376</v>
      </c>
      <c r="B7" s="17" t="s">
        <v>375</v>
      </c>
      <c r="C7" s="27"/>
      <c r="D7" s="27"/>
      <c r="E7" s="27"/>
      <c r="F7" s="27"/>
      <c r="G7" s="27"/>
      <c r="H7" s="27"/>
    </row>
    <row r="8" spans="1:8" ht="15">
      <c r="A8" s="17" t="s">
        <v>377</v>
      </c>
      <c r="B8" s="17" t="s">
        <v>375</v>
      </c>
      <c r="C8" s="27"/>
      <c r="D8" s="27"/>
      <c r="E8" s="27"/>
      <c r="F8" s="27"/>
      <c r="G8" s="27"/>
      <c r="H8" s="27"/>
    </row>
    <row r="9" spans="1:8" ht="30">
      <c r="A9" s="11" t="s">
        <v>378</v>
      </c>
      <c r="B9" s="5" t="s">
        <v>379</v>
      </c>
      <c r="C9" s="27"/>
      <c r="D9" s="27"/>
      <c r="E9" s="27"/>
      <c r="F9" s="27"/>
      <c r="G9" s="27"/>
      <c r="H9" s="27"/>
    </row>
    <row r="10" spans="1:8" ht="15">
      <c r="A10" s="11" t="s">
        <v>591</v>
      </c>
      <c r="B10" s="5" t="s">
        <v>380</v>
      </c>
      <c r="C10" s="27"/>
      <c r="D10" s="27"/>
      <c r="E10" s="27"/>
      <c r="F10" s="27"/>
      <c r="G10" s="27"/>
      <c r="H10" s="27"/>
    </row>
    <row r="11" spans="1:8" ht="15">
      <c r="A11" s="17" t="s">
        <v>376</v>
      </c>
      <c r="B11" s="17" t="s">
        <v>380</v>
      </c>
      <c r="C11" s="27"/>
      <c r="D11" s="27"/>
      <c r="E11" s="27"/>
      <c r="F11" s="27"/>
      <c r="G11" s="27"/>
      <c r="H11" s="27"/>
    </row>
    <row r="12" spans="1:8" ht="15">
      <c r="A12" s="17" t="s">
        <v>377</v>
      </c>
      <c r="B12" s="17" t="s">
        <v>381</v>
      </c>
      <c r="C12" s="27"/>
      <c r="D12" s="27"/>
      <c r="E12" s="27"/>
      <c r="F12" s="27"/>
      <c r="G12" s="27"/>
      <c r="H12" s="27"/>
    </row>
    <row r="13" spans="1:8" ht="15">
      <c r="A13" s="10" t="s">
        <v>590</v>
      </c>
      <c r="B13" s="7" t="s">
        <v>382</v>
      </c>
      <c r="C13" s="27"/>
      <c r="D13" s="27"/>
      <c r="E13" s="27"/>
      <c r="F13" s="27"/>
      <c r="G13" s="27"/>
      <c r="H13" s="27"/>
    </row>
    <row r="14" spans="1:8" ht="15">
      <c r="A14" s="18" t="s">
        <v>595</v>
      </c>
      <c r="B14" s="5" t="s">
        <v>383</v>
      </c>
      <c r="C14" s="27"/>
      <c r="D14" s="27"/>
      <c r="E14" s="27"/>
      <c r="F14" s="27"/>
      <c r="G14" s="27"/>
      <c r="H14" s="27"/>
    </row>
    <row r="15" spans="1:8" ht="15">
      <c r="A15" s="17" t="s">
        <v>384</v>
      </c>
      <c r="B15" s="17" t="s">
        <v>383</v>
      </c>
      <c r="C15" s="27"/>
      <c r="D15" s="27"/>
      <c r="E15" s="27"/>
      <c r="F15" s="27"/>
      <c r="G15" s="27"/>
      <c r="H15" s="27"/>
    </row>
    <row r="16" spans="1:8" ht="15">
      <c r="A16" s="17" t="s">
        <v>385</v>
      </c>
      <c r="B16" s="17" t="s">
        <v>383</v>
      </c>
      <c r="C16" s="27"/>
      <c r="D16" s="27"/>
      <c r="E16" s="27"/>
      <c r="F16" s="27"/>
      <c r="G16" s="27"/>
      <c r="H16" s="27"/>
    </row>
    <row r="17" spans="1:8" ht="15">
      <c r="A17" s="18" t="s">
        <v>596</v>
      </c>
      <c r="B17" s="5" t="s">
        <v>386</v>
      </c>
      <c r="C17" s="27"/>
      <c r="D17" s="27"/>
      <c r="E17" s="27"/>
      <c r="F17" s="27"/>
      <c r="G17" s="27"/>
      <c r="H17" s="27"/>
    </row>
    <row r="18" spans="1:8" ht="15">
      <c r="A18" s="17" t="s">
        <v>377</v>
      </c>
      <c r="B18" s="17" t="s">
        <v>386</v>
      </c>
      <c r="C18" s="27"/>
      <c r="D18" s="27"/>
      <c r="E18" s="27"/>
      <c r="F18" s="27"/>
      <c r="G18" s="27"/>
      <c r="H18" s="27"/>
    </row>
    <row r="19" spans="1:8" ht="15">
      <c r="A19" s="12" t="s">
        <v>387</v>
      </c>
      <c r="B19" s="5" t="s">
        <v>388</v>
      </c>
      <c r="C19" s="27"/>
      <c r="D19" s="27"/>
      <c r="E19" s="27"/>
      <c r="F19" s="27"/>
      <c r="G19" s="27"/>
      <c r="H19" s="27"/>
    </row>
    <row r="20" spans="1:8" ht="15">
      <c r="A20" s="12" t="s">
        <v>597</v>
      </c>
      <c r="B20" s="5" t="s">
        <v>389</v>
      </c>
      <c r="C20" s="27"/>
      <c r="D20" s="27"/>
      <c r="E20" s="27"/>
      <c r="F20" s="27"/>
      <c r="G20" s="27"/>
      <c r="H20" s="27"/>
    </row>
    <row r="21" spans="1:8" ht="15">
      <c r="A21" s="17" t="s">
        <v>385</v>
      </c>
      <c r="B21" s="17" t="s">
        <v>389</v>
      </c>
      <c r="C21" s="27"/>
      <c r="D21" s="27"/>
      <c r="E21" s="27"/>
      <c r="F21" s="27"/>
      <c r="G21" s="27"/>
      <c r="H21" s="27"/>
    </row>
    <row r="22" spans="1:8" ht="15">
      <c r="A22" s="17" t="s">
        <v>377</v>
      </c>
      <c r="B22" s="17" t="s">
        <v>389</v>
      </c>
      <c r="C22" s="27"/>
      <c r="D22" s="27"/>
      <c r="E22" s="27"/>
      <c r="F22" s="27"/>
      <c r="G22" s="27"/>
      <c r="H22" s="27"/>
    </row>
    <row r="23" spans="1:8" ht="15">
      <c r="A23" s="19" t="s">
        <v>593</v>
      </c>
      <c r="B23" s="7" t="s">
        <v>390</v>
      </c>
      <c r="C23" s="27"/>
      <c r="D23" s="27"/>
      <c r="E23" s="27"/>
      <c r="F23" s="27"/>
      <c r="G23" s="27"/>
      <c r="H23" s="27"/>
    </row>
    <row r="24" spans="1:8" ht="15">
      <c r="A24" s="18" t="s">
        <v>391</v>
      </c>
      <c r="B24" s="5" t="s">
        <v>392</v>
      </c>
      <c r="C24" s="27"/>
      <c r="D24" s="27"/>
      <c r="E24" s="27"/>
      <c r="F24" s="27"/>
      <c r="G24" s="27"/>
      <c r="H24" s="27"/>
    </row>
    <row r="25" spans="1:8" ht="15">
      <c r="A25" s="18" t="s">
        <v>393</v>
      </c>
      <c r="B25" s="5" t="s">
        <v>394</v>
      </c>
      <c r="C25" s="27"/>
      <c r="D25" s="27"/>
      <c r="E25" s="27"/>
      <c r="F25" s="27"/>
      <c r="G25" s="27"/>
      <c r="H25" s="27"/>
    </row>
    <row r="26" spans="1:8" ht="15">
      <c r="A26" s="18" t="s">
        <v>397</v>
      </c>
      <c r="B26" s="5" t="s">
        <v>398</v>
      </c>
      <c r="C26" s="27"/>
      <c r="D26" s="27"/>
      <c r="E26" s="27"/>
      <c r="F26" s="27"/>
      <c r="G26" s="27"/>
      <c r="H26" s="27"/>
    </row>
    <row r="27" spans="1:8" ht="15">
      <c r="A27" s="18" t="s">
        <v>399</v>
      </c>
      <c r="B27" s="5" t="s">
        <v>400</v>
      </c>
      <c r="C27" s="27"/>
      <c r="D27" s="27"/>
      <c r="E27" s="27"/>
      <c r="F27" s="27"/>
      <c r="G27" s="27"/>
      <c r="H27" s="27"/>
    </row>
    <row r="28" spans="1:8" ht="15">
      <c r="A28" s="18" t="s">
        <v>401</v>
      </c>
      <c r="B28" s="5" t="s">
        <v>402</v>
      </c>
      <c r="C28" s="27"/>
      <c r="D28" s="27"/>
      <c r="E28" s="27"/>
      <c r="F28" s="27"/>
      <c r="G28" s="27"/>
      <c r="H28" s="27"/>
    </row>
    <row r="29" spans="1:8" ht="15">
      <c r="A29" s="110" t="s">
        <v>594</v>
      </c>
      <c r="B29" s="111" t="s">
        <v>403</v>
      </c>
      <c r="C29" s="80"/>
      <c r="D29" s="80"/>
      <c r="E29" s="80"/>
      <c r="F29" s="80"/>
      <c r="G29" s="80"/>
      <c r="H29" s="80"/>
    </row>
    <row r="30" spans="1:8" ht="15">
      <c r="A30" s="18" t="s">
        <v>404</v>
      </c>
      <c r="B30" s="5" t="s">
        <v>405</v>
      </c>
      <c r="C30" s="27"/>
      <c r="D30" s="27"/>
      <c r="E30" s="27"/>
      <c r="F30" s="27"/>
      <c r="G30" s="27"/>
      <c r="H30" s="27"/>
    </row>
    <row r="31" spans="1:8" ht="15">
      <c r="A31" s="11" t="s">
        <v>406</v>
      </c>
      <c r="B31" s="5" t="s">
        <v>407</v>
      </c>
      <c r="C31" s="27"/>
      <c r="D31" s="27"/>
      <c r="E31" s="27"/>
      <c r="F31" s="27"/>
      <c r="G31" s="27"/>
      <c r="H31" s="27"/>
    </row>
    <row r="32" spans="1:8" ht="15">
      <c r="A32" s="18" t="s">
        <v>598</v>
      </c>
      <c r="B32" s="5" t="s">
        <v>408</v>
      </c>
      <c r="C32" s="27"/>
      <c r="D32" s="27"/>
      <c r="E32" s="27"/>
      <c r="F32" s="27"/>
      <c r="G32" s="27"/>
      <c r="H32" s="27"/>
    </row>
    <row r="33" spans="1:8" ht="15">
      <c r="A33" s="17" t="s">
        <v>377</v>
      </c>
      <c r="B33" s="17" t="s">
        <v>408</v>
      </c>
      <c r="C33" s="27"/>
      <c r="D33" s="27"/>
      <c r="E33" s="27"/>
      <c r="F33" s="27"/>
      <c r="G33" s="27"/>
      <c r="H33" s="27"/>
    </row>
    <row r="34" spans="1:8" ht="15">
      <c r="A34" s="18" t="s">
        <v>599</v>
      </c>
      <c r="B34" s="5" t="s">
        <v>409</v>
      </c>
      <c r="C34" s="27"/>
      <c r="D34" s="27"/>
      <c r="E34" s="27"/>
      <c r="F34" s="27"/>
      <c r="G34" s="27"/>
      <c r="H34" s="27"/>
    </row>
    <row r="35" spans="1:8" ht="15">
      <c r="A35" s="17" t="s">
        <v>410</v>
      </c>
      <c r="B35" s="17" t="s">
        <v>409</v>
      </c>
      <c r="C35" s="27"/>
      <c r="D35" s="27"/>
      <c r="E35" s="27"/>
      <c r="F35" s="27"/>
      <c r="G35" s="27"/>
      <c r="H35" s="27"/>
    </row>
    <row r="36" spans="1:8" ht="15">
      <c r="A36" s="17" t="s">
        <v>411</v>
      </c>
      <c r="B36" s="17" t="s">
        <v>409</v>
      </c>
      <c r="C36" s="27"/>
      <c r="D36" s="27"/>
      <c r="E36" s="27"/>
      <c r="F36" s="27"/>
      <c r="G36" s="27"/>
      <c r="H36" s="27"/>
    </row>
    <row r="37" spans="1:8" ht="15">
      <c r="A37" s="17" t="s">
        <v>412</v>
      </c>
      <c r="B37" s="17" t="s">
        <v>409</v>
      </c>
      <c r="C37" s="27"/>
      <c r="D37" s="27"/>
      <c r="E37" s="27"/>
      <c r="F37" s="27"/>
      <c r="G37" s="27"/>
      <c r="H37" s="27"/>
    </row>
    <row r="38" spans="1:8" ht="15">
      <c r="A38" s="17" t="s">
        <v>377</v>
      </c>
      <c r="B38" s="17" t="s">
        <v>409</v>
      </c>
      <c r="C38" s="27"/>
      <c r="D38" s="27"/>
      <c r="E38" s="27"/>
      <c r="F38" s="27"/>
      <c r="G38" s="27"/>
      <c r="H38" s="27"/>
    </row>
    <row r="39" spans="1:8" ht="15">
      <c r="A39" s="110" t="s">
        <v>600</v>
      </c>
      <c r="B39" s="111" t="s">
        <v>413</v>
      </c>
      <c r="C39" s="80"/>
      <c r="D39" s="80"/>
      <c r="E39" s="80"/>
      <c r="F39" s="80"/>
      <c r="G39" s="80"/>
      <c r="H39" s="80"/>
    </row>
    <row r="42" spans="1:8" ht="51.75">
      <c r="A42" s="39" t="s">
        <v>77</v>
      </c>
      <c r="B42" s="3" t="s">
        <v>238</v>
      </c>
      <c r="C42" s="76" t="s">
        <v>167</v>
      </c>
      <c r="D42" s="76" t="s">
        <v>168</v>
      </c>
      <c r="E42" s="76" t="s">
        <v>193</v>
      </c>
      <c r="F42" s="76" t="s">
        <v>194</v>
      </c>
      <c r="G42" s="76" t="s">
        <v>195</v>
      </c>
      <c r="H42" s="76" t="s">
        <v>196</v>
      </c>
    </row>
    <row r="43" spans="1:8" ht="15">
      <c r="A43" s="18" t="s">
        <v>664</v>
      </c>
      <c r="B43" s="5" t="s">
        <v>503</v>
      </c>
      <c r="C43" s="27"/>
      <c r="D43" s="27"/>
      <c r="E43" s="27"/>
      <c r="F43" s="27"/>
      <c r="G43" s="27"/>
      <c r="H43" s="27"/>
    </row>
    <row r="44" spans="1:8" ht="15">
      <c r="A44" s="46" t="s">
        <v>376</v>
      </c>
      <c r="B44" s="46" t="s">
        <v>503</v>
      </c>
      <c r="C44" s="27"/>
      <c r="D44" s="27"/>
      <c r="E44" s="27"/>
      <c r="F44" s="27"/>
      <c r="G44" s="27"/>
      <c r="H44" s="27"/>
    </row>
    <row r="45" spans="1:8" ht="30">
      <c r="A45" s="11" t="s">
        <v>504</v>
      </c>
      <c r="B45" s="5" t="s">
        <v>505</v>
      </c>
      <c r="C45" s="27"/>
      <c r="D45" s="27"/>
      <c r="E45" s="27"/>
      <c r="F45" s="27"/>
      <c r="G45" s="27"/>
      <c r="H45" s="27"/>
    </row>
    <row r="46" spans="1:8" ht="15">
      <c r="A46" s="18" t="s">
        <v>713</v>
      </c>
      <c r="B46" s="5" t="s">
        <v>506</v>
      </c>
      <c r="C46" s="27"/>
      <c r="D46" s="27"/>
      <c r="E46" s="27"/>
      <c r="F46" s="27"/>
      <c r="G46" s="27"/>
      <c r="H46" s="27"/>
    </row>
    <row r="47" spans="1:8" ht="15">
      <c r="A47" s="46" t="s">
        <v>376</v>
      </c>
      <c r="B47" s="46" t="s">
        <v>506</v>
      </c>
      <c r="C47" s="27"/>
      <c r="D47" s="27"/>
      <c r="E47" s="27"/>
      <c r="F47" s="27"/>
      <c r="G47" s="27"/>
      <c r="H47" s="27"/>
    </row>
    <row r="48" spans="1:8" ht="15">
      <c r="A48" s="10" t="s">
        <v>684</v>
      </c>
      <c r="B48" s="7" t="s">
        <v>507</v>
      </c>
      <c r="C48" s="27"/>
      <c r="D48" s="27"/>
      <c r="E48" s="27"/>
      <c r="F48" s="27"/>
      <c r="G48" s="27"/>
      <c r="H48" s="27"/>
    </row>
    <row r="49" spans="1:8" ht="15">
      <c r="A49" s="11" t="s">
        <v>714</v>
      </c>
      <c r="B49" s="5" t="s">
        <v>508</v>
      </c>
      <c r="C49" s="27"/>
      <c r="D49" s="27"/>
      <c r="E49" s="27"/>
      <c r="F49" s="27"/>
      <c r="G49" s="27"/>
      <c r="H49" s="27"/>
    </row>
    <row r="50" spans="1:8" ht="15">
      <c r="A50" s="46" t="s">
        <v>384</v>
      </c>
      <c r="B50" s="46" t="s">
        <v>508</v>
      </c>
      <c r="C50" s="27"/>
      <c r="D50" s="27"/>
      <c r="E50" s="27"/>
      <c r="F50" s="27"/>
      <c r="G50" s="27"/>
      <c r="H50" s="27"/>
    </row>
    <row r="51" spans="1:8" ht="15">
      <c r="A51" s="18" t="s">
        <v>509</v>
      </c>
      <c r="B51" s="5" t="s">
        <v>510</v>
      </c>
      <c r="C51" s="27"/>
      <c r="D51" s="27"/>
      <c r="E51" s="27"/>
      <c r="F51" s="27"/>
      <c r="G51" s="27"/>
      <c r="H51" s="27"/>
    </row>
    <row r="52" spans="1:8" ht="15">
      <c r="A52" s="12" t="s">
        <v>715</v>
      </c>
      <c r="B52" s="5" t="s">
        <v>511</v>
      </c>
      <c r="C52" s="27"/>
      <c r="D52" s="27"/>
      <c r="E52" s="27"/>
      <c r="F52" s="27"/>
      <c r="G52" s="27"/>
      <c r="H52" s="27"/>
    </row>
    <row r="53" spans="1:8" ht="15">
      <c r="A53" s="46" t="s">
        <v>385</v>
      </c>
      <c r="B53" s="46" t="s">
        <v>511</v>
      </c>
      <c r="C53" s="27"/>
      <c r="D53" s="27"/>
      <c r="E53" s="27"/>
      <c r="F53" s="27"/>
      <c r="G53" s="27"/>
      <c r="H53" s="27"/>
    </row>
    <row r="54" spans="1:8" ht="15">
      <c r="A54" s="18" t="s">
        <v>512</v>
      </c>
      <c r="B54" s="5" t="s">
        <v>513</v>
      </c>
      <c r="C54" s="27"/>
      <c r="D54" s="27"/>
      <c r="E54" s="27"/>
      <c r="F54" s="27"/>
      <c r="G54" s="27"/>
      <c r="H54" s="27"/>
    </row>
    <row r="55" spans="1:8" ht="15">
      <c r="A55" s="19" t="s">
        <v>685</v>
      </c>
      <c r="B55" s="7" t="s">
        <v>514</v>
      </c>
      <c r="C55" s="27"/>
      <c r="D55" s="27"/>
      <c r="E55" s="27"/>
      <c r="F55" s="27"/>
      <c r="G55" s="27"/>
      <c r="H55" s="27"/>
    </row>
    <row r="56" spans="1:8" ht="15">
      <c r="A56" s="19" t="s">
        <v>518</v>
      </c>
      <c r="B56" s="7" t="s">
        <v>519</v>
      </c>
      <c r="C56" s="27"/>
      <c r="D56" s="27"/>
      <c r="E56" s="27"/>
      <c r="F56" s="27"/>
      <c r="G56" s="27"/>
      <c r="H56" s="27"/>
    </row>
    <row r="57" spans="1:8" ht="15">
      <c r="A57" s="19" t="s">
        <v>520</v>
      </c>
      <c r="B57" s="7" t="s">
        <v>521</v>
      </c>
      <c r="C57" s="27"/>
      <c r="D57" s="27"/>
      <c r="E57" s="27"/>
      <c r="F57" s="27"/>
      <c r="G57" s="27"/>
      <c r="H57" s="27"/>
    </row>
    <row r="58" spans="1:8" ht="15">
      <c r="A58" s="19" t="s">
        <v>524</v>
      </c>
      <c r="B58" s="7" t="s">
        <v>525</v>
      </c>
      <c r="C58" s="27"/>
      <c r="D58" s="27"/>
      <c r="E58" s="27"/>
      <c r="F58" s="27"/>
      <c r="G58" s="27"/>
      <c r="H58" s="27"/>
    </row>
    <row r="59" spans="1:8" ht="15">
      <c r="A59" s="10" t="s">
        <v>102</v>
      </c>
      <c r="B59" s="7" t="s">
        <v>526</v>
      </c>
      <c r="C59" s="27"/>
      <c r="D59" s="27"/>
      <c r="E59" s="27"/>
      <c r="F59" s="27"/>
      <c r="G59" s="27"/>
      <c r="H59" s="27"/>
    </row>
    <row r="60" spans="1:8" ht="15">
      <c r="A60" s="14" t="s">
        <v>527</v>
      </c>
      <c r="B60" s="7" t="s">
        <v>526</v>
      </c>
      <c r="C60" s="27"/>
      <c r="D60" s="27"/>
      <c r="E60" s="27"/>
      <c r="F60" s="27"/>
      <c r="G60" s="27"/>
      <c r="H60" s="27"/>
    </row>
    <row r="61" spans="1:8" ht="15">
      <c r="A61" s="112" t="s">
        <v>687</v>
      </c>
      <c r="B61" s="113" t="s">
        <v>528</v>
      </c>
      <c r="C61" s="102"/>
      <c r="D61" s="102"/>
      <c r="E61" s="102"/>
      <c r="F61" s="102"/>
      <c r="G61" s="102"/>
      <c r="H61" s="102"/>
    </row>
    <row r="62" spans="1:8" ht="15">
      <c r="A62" s="11" t="s">
        <v>529</v>
      </c>
      <c r="B62" s="5" t="s">
        <v>530</v>
      </c>
      <c r="C62" s="27"/>
      <c r="D62" s="27"/>
      <c r="E62" s="27"/>
      <c r="F62" s="27"/>
      <c r="G62" s="27"/>
      <c r="H62" s="27"/>
    </row>
    <row r="63" spans="1:8" ht="15">
      <c r="A63" s="12" t="s">
        <v>531</v>
      </c>
      <c r="B63" s="5" t="s">
        <v>532</v>
      </c>
      <c r="C63" s="27"/>
      <c r="D63" s="27"/>
      <c r="E63" s="27"/>
      <c r="F63" s="27"/>
      <c r="G63" s="27"/>
      <c r="H63" s="27"/>
    </row>
    <row r="64" spans="1:8" ht="15">
      <c r="A64" s="18" t="s">
        <v>533</v>
      </c>
      <c r="B64" s="5" t="s">
        <v>534</v>
      </c>
      <c r="C64" s="27"/>
      <c r="D64" s="27"/>
      <c r="E64" s="27"/>
      <c r="F64" s="27"/>
      <c r="G64" s="27"/>
      <c r="H64" s="27"/>
    </row>
    <row r="65" spans="1:8" ht="15">
      <c r="A65" s="18" t="s">
        <v>669</v>
      </c>
      <c r="B65" s="5" t="s">
        <v>535</v>
      </c>
      <c r="C65" s="27"/>
      <c r="D65" s="27"/>
      <c r="E65" s="27"/>
      <c r="F65" s="27"/>
      <c r="G65" s="27"/>
      <c r="H65" s="27"/>
    </row>
    <row r="66" spans="1:8" ht="15">
      <c r="A66" s="46" t="s">
        <v>410</v>
      </c>
      <c r="B66" s="46" t="s">
        <v>535</v>
      </c>
      <c r="C66" s="27"/>
      <c r="D66" s="27"/>
      <c r="E66" s="27"/>
      <c r="F66" s="27"/>
      <c r="G66" s="27"/>
      <c r="H66" s="27"/>
    </row>
    <row r="67" spans="1:8" ht="15">
      <c r="A67" s="46" t="s">
        <v>411</v>
      </c>
      <c r="B67" s="46" t="s">
        <v>535</v>
      </c>
      <c r="C67" s="27"/>
      <c r="D67" s="27"/>
      <c r="E67" s="27"/>
      <c r="F67" s="27"/>
      <c r="G67" s="27"/>
      <c r="H67" s="27"/>
    </row>
    <row r="68" spans="1:8" ht="15">
      <c r="A68" s="47" t="s">
        <v>412</v>
      </c>
      <c r="B68" s="47" t="s">
        <v>535</v>
      </c>
      <c r="C68" s="27"/>
      <c r="D68" s="27"/>
      <c r="E68" s="27"/>
      <c r="F68" s="27"/>
      <c r="G68" s="27"/>
      <c r="H68" s="27"/>
    </row>
    <row r="69" spans="1:8" ht="15">
      <c r="A69" s="114" t="s">
        <v>688</v>
      </c>
      <c r="B69" s="113" t="s">
        <v>536</v>
      </c>
      <c r="C69" s="102"/>
      <c r="D69" s="102"/>
      <c r="E69" s="102"/>
      <c r="F69" s="102"/>
      <c r="G69" s="102"/>
      <c r="H69" s="102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0">
      <selection activeCell="H14" sqref="H14"/>
    </sheetView>
  </sheetViews>
  <sheetFormatPr defaultColWidth="9.140625" defaultRowHeight="15"/>
  <cols>
    <col min="1" max="1" width="69.28125" style="0" customWidth="1"/>
    <col min="2" max="2" width="14.57421875" style="193" customWidth="1"/>
    <col min="3" max="3" width="16.00390625" style="270" customWidth="1"/>
    <col min="4" max="4" width="16.140625" style="270" customWidth="1"/>
    <col min="5" max="5" width="15.421875" style="270" customWidth="1"/>
  </cols>
  <sheetData>
    <row r="1" spans="1:13" s="212" customFormat="1" ht="34.5" customHeight="1">
      <c r="A1" s="409" t="s">
        <v>937</v>
      </c>
      <c r="B1" s="409"/>
      <c r="C1" s="409"/>
      <c r="D1" s="409"/>
      <c r="E1" s="409"/>
      <c r="F1" s="210"/>
      <c r="G1" s="210"/>
      <c r="H1" s="210"/>
      <c r="I1" s="210"/>
      <c r="J1" s="210"/>
      <c r="K1" s="210"/>
      <c r="L1" s="210"/>
      <c r="M1" s="210"/>
    </row>
    <row r="2" spans="1:5" ht="25.5" customHeight="1">
      <c r="A2" s="418" t="s">
        <v>757</v>
      </c>
      <c r="B2" s="419"/>
      <c r="C2" s="419"/>
      <c r="D2" s="419"/>
      <c r="E2" s="419"/>
    </row>
    <row r="3" spans="1:5" ht="21.75" customHeight="1">
      <c r="A3" s="68"/>
      <c r="B3" s="324"/>
      <c r="C3" s="334"/>
      <c r="D3" s="334"/>
      <c r="E3" s="270" t="s">
        <v>153</v>
      </c>
    </row>
    <row r="4" ht="20.25" customHeight="1">
      <c r="A4" s="4" t="s">
        <v>103</v>
      </c>
    </row>
    <row r="5" spans="1:5" ht="15.75">
      <c r="A5" s="420" t="s">
        <v>77</v>
      </c>
      <c r="B5" s="386" t="s">
        <v>238</v>
      </c>
      <c r="C5" s="422" t="s">
        <v>128</v>
      </c>
      <c r="D5" s="423"/>
      <c r="E5" s="424"/>
    </row>
    <row r="6" spans="1:5" ht="30.75" customHeight="1">
      <c r="A6" s="411"/>
      <c r="B6" s="421"/>
      <c r="C6" s="220" t="s">
        <v>120</v>
      </c>
      <c r="D6" s="266" t="s">
        <v>185</v>
      </c>
      <c r="E6" s="220" t="s">
        <v>186</v>
      </c>
    </row>
    <row r="7" spans="1:5" ht="30">
      <c r="A7" s="64" t="s">
        <v>115</v>
      </c>
      <c r="B7" s="5" t="s">
        <v>523</v>
      </c>
      <c r="C7" s="271">
        <v>59353001</v>
      </c>
      <c r="D7" s="271">
        <v>55629069</v>
      </c>
      <c r="E7" s="271">
        <v>55628069</v>
      </c>
    </row>
    <row r="8" spans="1:5" ht="30">
      <c r="A8" s="64" t="s">
        <v>116</v>
      </c>
      <c r="B8" s="5" t="s">
        <v>525</v>
      </c>
      <c r="C8" s="271">
        <v>0</v>
      </c>
      <c r="D8" s="271">
        <v>0</v>
      </c>
      <c r="E8" s="271">
        <v>0</v>
      </c>
    </row>
    <row r="9" spans="1:5" ht="18.75" customHeight="1">
      <c r="A9" s="39" t="s">
        <v>119</v>
      </c>
      <c r="B9" s="335"/>
      <c r="C9" s="271">
        <f>SUM(C7:C8)</f>
        <v>59353001</v>
      </c>
      <c r="D9" s="271">
        <f>SUM(D7:D8)</f>
        <v>55629069</v>
      </c>
      <c r="E9" s="271">
        <f>SUM(E7:E8)</f>
        <v>55628069</v>
      </c>
    </row>
    <row r="12" spans="1:5" ht="15.75">
      <c r="A12" s="420" t="s">
        <v>77</v>
      </c>
      <c r="B12" s="386" t="s">
        <v>238</v>
      </c>
      <c r="C12" s="422" t="s">
        <v>129</v>
      </c>
      <c r="D12" s="423"/>
      <c r="E12" s="424"/>
    </row>
    <row r="13" spans="1:5" ht="15">
      <c r="A13" s="411"/>
      <c r="B13" s="421"/>
      <c r="C13" s="220" t="s">
        <v>120</v>
      </c>
      <c r="D13" s="266" t="s">
        <v>185</v>
      </c>
      <c r="E13" s="220" t="s">
        <v>186</v>
      </c>
    </row>
    <row r="14" spans="1:5" ht="30">
      <c r="A14" s="64" t="s">
        <v>115</v>
      </c>
      <c r="B14" s="5" t="s">
        <v>523</v>
      </c>
      <c r="C14" s="271">
        <v>44609200</v>
      </c>
      <c r="D14" s="271">
        <v>61240013</v>
      </c>
      <c r="E14" s="271">
        <v>61240013</v>
      </c>
    </row>
    <row r="15" spans="1:5" ht="30">
      <c r="A15" s="64" t="s">
        <v>116</v>
      </c>
      <c r="B15" s="5" t="s">
        <v>525</v>
      </c>
      <c r="C15" s="271">
        <v>0</v>
      </c>
      <c r="D15" s="271">
        <v>0</v>
      </c>
      <c r="E15" s="271">
        <v>0</v>
      </c>
    </row>
    <row r="16" spans="1:5" ht="21" customHeight="1">
      <c r="A16" s="39" t="s">
        <v>119</v>
      </c>
      <c r="B16" s="335"/>
      <c r="C16" s="271">
        <f>SUM(C14:C15)</f>
        <v>44609200</v>
      </c>
      <c r="D16" s="271">
        <f>SUM(D14:D15)</f>
        <v>61240013</v>
      </c>
      <c r="E16" s="271">
        <f>SUM(E14:E15)</f>
        <v>61240013</v>
      </c>
    </row>
    <row r="19" spans="1:5" ht="15.75">
      <c r="A19" s="420" t="s">
        <v>77</v>
      </c>
      <c r="B19" s="386" t="s">
        <v>238</v>
      </c>
      <c r="C19" s="422" t="s">
        <v>117</v>
      </c>
      <c r="D19" s="423"/>
      <c r="E19" s="424"/>
    </row>
    <row r="20" spans="1:5" ht="15">
      <c r="A20" s="411"/>
      <c r="B20" s="421"/>
      <c r="C20" s="220" t="s">
        <v>120</v>
      </c>
      <c r="D20" s="266" t="s">
        <v>185</v>
      </c>
      <c r="E20" s="220" t="s">
        <v>186</v>
      </c>
    </row>
    <row r="21" spans="1:5" ht="30">
      <c r="A21" s="64" t="s">
        <v>115</v>
      </c>
      <c r="B21" s="5" t="s">
        <v>396</v>
      </c>
      <c r="C21" s="271"/>
      <c r="D21" s="271"/>
      <c r="E21" s="271"/>
    </row>
    <row r="22" spans="1:5" ht="30">
      <c r="A22" s="64" t="s">
        <v>116</v>
      </c>
      <c r="B22" s="5" t="s">
        <v>396</v>
      </c>
      <c r="C22" s="271"/>
      <c r="D22" s="271"/>
      <c r="E22" s="271"/>
    </row>
    <row r="23" spans="1:5" ht="22.5" customHeight="1">
      <c r="A23" s="39" t="s">
        <v>119</v>
      </c>
      <c r="B23" s="335"/>
      <c r="C23" s="271"/>
      <c r="D23" s="271"/>
      <c r="E23" s="271"/>
    </row>
    <row r="26" spans="1:5" ht="15.75">
      <c r="A26" s="420" t="s">
        <v>77</v>
      </c>
      <c r="B26" s="386" t="s">
        <v>238</v>
      </c>
      <c r="C26" s="422" t="s">
        <v>105</v>
      </c>
      <c r="D26" s="423"/>
      <c r="E26" s="424"/>
    </row>
    <row r="27" spans="1:5" ht="15">
      <c r="A27" s="411"/>
      <c r="B27" s="421"/>
      <c r="C27" s="220" t="s">
        <v>120</v>
      </c>
      <c r="D27" s="266" t="s">
        <v>185</v>
      </c>
      <c r="E27" s="220" t="s">
        <v>186</v>
      </c>
    </row>
    <row r="28" spans="1:5" ht="30">
      <c r="A28" s="64" t="s">
        <v>115</v>
      </c>
      <c r="B28" s="5" t="s">
        <v>396</v>
      </c>
      <c r="C28" s="220">
        <f>C9+C16</f>
        <v>103962201</v>
      </c>
      <c r="D28" s="220">
        <f>D9+D16</f>
        <v>116869082</v>
      </c>
      <c r="E28" s="220">
        <f>E9+E16</f>
        <v>116868082</v>
      </c>
    </row>
    <row r="29" spans="1:5" ht="30">
      <c r="A29" s="64" t="s">
        <v>116</v>
      </c>
      <c r="B29" s="5" t="s">
        <v>396</v>
      </c>
      <c r="C29" s="220">
        <f>SUM(C8+C15+C22)</f>
        <v>0</v>
      </c>
      <c r="D29" s="220">
        <f>SUM(D8+D15+D22)</f>
        <v>0</v>
      </c>
      <c r="E29" s="220">
        <f>SUM(E8+E15+E22)</f>
        <v>0</v>
      </c>
    </row>
    <row r="30" spans="1:5" ht="21" customHeight="1">
      <c r="A30" s="39" t="s">
        <v>119</v>
      </c>
      <c r="B30" s="335"/>
      <c r="C30" s="336">
        <f>SUM(C28:C29)</f>
        <v>103962201</v>
      </c>
      <c r="D30" s="336">
        <f>SUM(D28:D29)</f>
        <v>116869082</v>
      </c>
      <c r="E30" s="336">
        <f>SUM(E28:E29)</f>
        <v>116868082</v>
      </c>
    </row>
  </sheetData>
  <sheetProtection/>
  <mergeCells count="14">
    <mergeCell ref="A1:E1"/>
    <mergeCell ref="C12:E12"/>
    <mergeCell ref="A19:A20"/>
    <mergeCell ref="B19:B20"/>
    <mergeCell ref="C19:E19"/>
    <mergeCell ref="A2:E2"/>
    <mergeCell ref="A5:A6"/>
    <mergeCell ref="B5:B6"/>
    <mergeCell ref="C5:E5"/>
    <mergeCell ref="A26:A27"/>
    <mergeCell ref="B26:B27"/>
    <mergeCell ref="C26:E26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0">
      <selection activeCell="G21" sqref="G21"/>
    </sheetView>
  </sheetViews>
  <sheetFormatPr defaultColWidth="9.140625" defaultRowHeight="15"/>
  <cols>
    <col min="1" max="1" width="82.421875" style="0" customWidth="1"/>
    <col min="3" max="3" width="12.421875" style="193" customWidth="1"/>
    <col min="4" max="4" width="13.57421875" style="193" customWidth="1"/>
    <col min="5" max="5" width="12.421875" style="193" customWidth="1"/>
  </cols>
  <sheetData>
    <row r="1" spans="1:13" ht="41.25" customHeight="1">
      <c r="A1" s="409" t="s">
        <v>937</v>
      </c>
      <c r="B1" s="409"/>
      <c r="C1" s="409"/>
      <c r="D1" s="409"/>
      <c r="E1" s="409"/>
      <c r="F1" s="215"/>
      <c r="G1" s="215"/>
      <c r="H1" s="215"/>
      <c r="I1" s="215"/>
      <c r="J1" s="215"/>
      <c r="K1" s="215"/>
      <c r="L1" s="215"/>
      <c r="M1" s="215"/>
    </row>
    <row r="2" spans="1:5" ht="27" customHeight="1">
      <c r="A2" s="380" t="s">
        <v>758</v>
      </c>
      <c r="B2" s="405"/>
      <c r="C2" s="405"/>
      <c r="D2" s="383"/>
      <c r="E2" s="383"/>
    </row>
    <row r="3" spans="1:5" ht="18.75" customHeight="1">
      <c r="A3" s="68"/>
      <c r="B3" s="69"/>
      <c r="C3" s="337"/>
      <c r="E3" s="193" t="s">
        <v>152</v>
      </c>
    </row>
    <row r="4" ht="23.25" customHeight="1">
      <c r="A4" s="4" t="s">
        <v>103</v>
      </c>
    </row>
    <row r="5" spans="1:5" ht="26.25">
      <c r="A5" s="39" t="s">
        <v>77</v>
      </c>
      <c r="B5" s="3" t="s">
        <v>238</v>
      </c>
      <c r="C5" s="335" t="s">
        <v>120</v>
      </c>
      <c r="D5" s="192" t="s">
        <v>185</v>
      </c>
      <c r="E5" s="335" t="s">
        <v>186</v>
      </c>
    </row>
    <row r="6" spans="1:5" ht="15.75">
      <c r="A6" s="11" t="s">
        <v>548</v>
      </c>
      <c r="B6" s="6" t="s">
        <v>317</v>
      </c>
      <c r="C6" s="325"/>
      <c r="D6" s="325"/>
      <c r="E6" s="325"/>
    </row>
    <row r="7" spans="1:5" ht="15.75">
      <c r="A7" s="11" t="s">
        <v>549</v>
      </c>
      <c r="B7" s="6" t="s">
        <v>317</v>
      </c>
      <c r="C7" s="325"/>
      <c r="D7" s="325"/>
      <c r="E7" s="325"/>
    </row>
    <row r="8" spans="1:5" ht="15.75">
      <c r="A8" s="11" t="s">
        <v>550</v>
      </c>
      <c r="B8" s="6" t="s">
        <v>317</v>
      </c>
      <c r="C8" s="325"/>
      <c r="D8" s="325"/>
      <c r="E8" s="325"/>
    </row>
    <row r="9" spans="1:5" ht="15.75">
      <c r="A9" s="11" t="s">
        <v>551</v>
      </c>
      <c r="B9" s="6" t="s">
        <v>317</v>
      </c>
      <c r="C9" s="325"/>
      <c r="D9" s="325"/>
      <c r="E9" s="325"/>
    </row>
    <row r="10" spans="1:5" ht="15.75">
      <c r="A10" s="12" t="s">
        <v>552</v>
      </c>
      <c r="B10" s="6" t="s">
        <v>317</v>
      </c>
      <c r="C10" s="325"/>
      <c r="D10" s="325"/>
      <c r="E10" s="325"/>
    </row>
    <row r="11" spans="1:5" ht="15.75">
      <c r="A11" s="12" t="s">
        <v>553</v>
      </c>
      <c r="B11" s="6" t="s">
        <v>317</v>
      </c>
      <c r="C11" s="325"/>
      <c r="D11" s="325"/>
      <c r="E11" s="325"/>
    </row>
    <row r="12" spans="1:5" ht="15.75">
      <c r="A12" s="14" t="s">
        <v>172</v>
      </c>
      <c r="B12" s="13" t="s">
        <v>317</v>
      </c>
      <c r="C12" s="325"/>
      <c r="D12" s="325"/>
      <c r="E12" s="325"/>
    </row>
    <row r="13" spans="1:5" ht="15.75">
      <c r="A13" s="11" t="s">
        <v>554</v>
      </c>
      <c r="B13" s="6" t="s">
        <v>318</v>
      </c>
      <c r="C13" s="325"/>
      <c r="D13" s="325"/>
      <c r="E13" s="325"/>
    </row>
    <row r="14" spans="1:5" ht="15.75">
      <c r="A14" s="15" t="s">
        <v>171</v>
      </c>
      <c r="B14" s="13" t="s">
        <v>318</v>
      </c>
      <c r="C14" s="325"/>
      <c r="D14" s="325"/>
      <c r="E14" s="325"/>
    </row>
    <row r="15" spans="1:5" ht="15.75">
      <c r="A15" s="11" t="s">
        <v>555</v>
      </c>
      <c r="B15" s="6" t="s">
        <v>319</v>
      </c>
      <c r="C15" s="325"/>
      <c r="D15" s="325"/>
      <c r="E15" s="325"/>
    </row>
    <row r="16" spans="1:5" ht="15.75">
      <c r="A16" s="11" t="s">
        <v>556</v>
      </c>
      <c r="B16" s="6" t="s">
        <v>319</v>
      </c>
      <c r="C16" s="325"/>
      <c r="D16" s="325"/>
      <c r="E16" s="325"/>
    </row>
    <row r="17" spans="1:5" ht="15.75">
      <c r="A17" s="12" t="s">
        <v>557</v>
      </c>
      <c r="B17" s="6" t="s">
        <v>319</v>
      </c>
      <c r="C17" s="325"/>
      <c r="D17" s="325"/>
      <c r="E17" s="325"/>
    </row>
    <row r="18" spans="1:5" ht="15.75">
      <c r="A18" s="12" t="s">
        <v>558</v>
      </c>
      <c r="B18" s="6" t="s">
        <v>319</v>
      </c>
      <c r="C18" s="325"/>
      <c r="D18" s="325"/>
      <c r="E18" s="325"/>
    </row>
    <row r="19" spans="1:5" ht="15.75">
      <c r="A19" s="12" t="s">
        <v>559</v>
      </c>
      <c r="B19" s="6" t="s">
        <v>319</v>
      </c>
      <c r="C19" s="325"/>
      <c r="D19" s="325"/>
      <c r="E19" s="325"/>
    </row>
    <row r="20" spans="1:5" ht="30">
      <c r="A20" s="16" t="s">
        <v>560</v>
      </c>
      <c r="B20" s="6" t="s">
        <v>319</v>
      </c>
      <c r="C20" s="325"/>
      <c r="D20" s="325"/>
      <c r="E20" s="325"/>
    </row>
    <row r="21" spans="1:5" ht="15.75">
      <c r="A21" s="10" t="s">
        <v>170</v>
      </c>
      <c r="B21" s="13" t="s">
        <v>319</v>
      </c>
      <c r="C21" s="325"/>
      <c r="D21" s="325"/>
      <c r="E21" s="325"/>
    </row>
    <row r="22" spans="1:5" ht="15.75">
      <c r="A22" s="11" t="s">
        <v>561</v>
      </c>
      <c r="B22" s="6" t="s">
        <v>320</v>
      </c>
      <c r="C22" s="325"/>
      <c r="D22" s="325"/>
      <c r="E22" s="325"/>
    </row>
    <row r="23" spans="1:5" ht="15.75">
      <c r="A23" s="11" t="s">
        <v>562</v>
      </c>
      <c r="B23" s="6" t="s">
        <v>320</v>
      </c>
      <c r="C23" s="325"/>
      <c r="D23" s="325"/>
      <c r="E23" s="325"/>
    </row>
    <row r="24" spans="1:5" ht="15.75">
      <c r="A24" s="10" t="s">
        <v>169</v>
      </c>
      <c r="B24" s="8" t="s">
        <v>320</v>
      </c>
      <c r="C24" s="325"/>
      <c r="D24" s="325"/>
      <c r="E24" s="325"/>
    </row>
    <row r="25" spans="1:5" ht="15.75">
      <c r="A25" s="11" t="s">
        <v>563</v>
      </c>
      <c r="B25" s="6" t="s">
        <v>321</v>
      </c>
      <c r="C25" s="325"/>
      <c r="D25" s="325"/>
      <c r="E25" s="325"/>
    </row>
    <row r="26" spans="1:5" ht="15.75">
      <c r="A26" s="11" t="s">
        <v>564</v>
      </c>
      <c r="B26" s="6" t="s">
        <v>321</v>
      </c>
      <c r="C26" s="325"/>
      <c r="D26" s="325"/>
      <c r="E26" s="325"/>
    </row>
    <row r="27" spans="1:5" ht="15.75">
      <c r="A27" s="12" t="s">
        <v>565</v>
      </c>
      <c r="B27" s="6" t="s">
        <v>321</v>
      </c>
      <c r="C27" s="325"/>
      <c r="D27" s="325"/>
      <c r="E27" s="325"/>
    </row>
    <row r="28" spans="1:5" ht="15.75">
      <c r="A28" s="12" t="s">
        <v>566</v>
      </c>
      <c r="B28" s="6" t="s">
        <v>321</v>
      </c>
      <c r="C28" s="325"/>
      <c r="D28" s="325"/>
      <c r="E28" s="325"/>
    </row>
    <row r="29" spans="1:5" ht="15.75">
      <c r="A29" s="12" t="s">
        <v>567</v>
      </c>
      <c r="B29" s="6" t="s">
        <v>321</v>
      </c>
      <c r="C29" s="325"/>
      <c r="D29" s="325"/>
      <c r="E29" s="325"/>
    </row>
    <row r="30" spans="1:5" ht="15.75">
      <c r="A30" s="12" t="s">
        <v>568</v>
      </c>
      <c r="B30" s="6" t="s">
        <v>321</v>
      </c>
      <c r="C30" s="325"/>
      <c r="D30" s="325"/>
      <c r="E30" s="325"/>
    </row>
    <row r="31" spans="1:5" ht="15.75">
      <c r="A31" s="12" t="s">
        <v>569</v>
      </c>
      <c r="B31" s="6" t="s">
        <v>321</v>
      </c>
      <c r="C31" s="325"/>
      <c r="D31" s="325"/>
      <c r="E31" s="325"/>
    </row>
    <row r="32" spans="1:5" ht="15.75">
      <c r="A32" s="12" t="s">
        <v>570</v>
      </c>
      <c r="B32" s="6" t="s">
        <v>321</v>
      </c>
      <c r="C32" s="325"/>
      <c r="D32" s="325"/>
      <c r="E32" s="325"/>
    </row>
    <row r="33" spans="1:5" ht="15.75">
      <c r="A33" s="12" t="s">
        <v>571</v>
      </c>
      <c r="B33" s="6" t="s">
        <v>321</v>
      </c>
      <c r="C33" s="325"/>
      <c r="D33" s="325"/>
      <c r="E33" s="325"/>
    </row>
    <row r="34" spans="1:5" ht="15.75">
      <c r="A34" s="12" t="s">
        <v>572</v>
      </c>
      <c r="B34" s="6" t="s">
        <v>321</v>
      </c>
      <c r="C34" s="325"/>
      <c r="D34" s="325"/>
      <c r="E34" s="325"/>
    </row>
    <row r="35" spans="1:6" ht="15.75">
      <c r="A35" s="12" t="s">
        <v>759</v>
      </c>
      <c r="B35" s="6" t="s">
        <v>321</v>
      </c>
      <c r="C35" s="271">
        <v>5000000</v>
      </c>
      <c r="D35" s="271">
        <v>5600000</v>
      </c>
      <c r="E35" s="271">
        <v>4911546</v>
      </c>
      <c r="F35" s="197"/>
    </row>
    <row r="36" spans="1:5" ht="30">
      <c r="A36" s="12" t="s">
        <v>573</v>
      </c>
      <c r="B36" s="6" t="s">
        <v>321</v>
      </c>
      <c r="C36" s="271"/>
      <c r="D36" s="271"/>
      <c r="E36" s="271"/>
    </row>
    <row r="37" spans="1:5" ht="15.75">
      <c r="A37" s="10" t="s">
        <v>574</v>
      </c>
      <c r="B37" s="13" t="s">
        <v>321</v>
      </c>
      <c r="C37" s="271">
        <f>SUM(C35:C36)</f>
        <v>5000000</v>
      </c>
      <c r="D37" s="271">
        <f>SUM(D35:D36)</f>
        <v>5600000</v>
      </c>
      <c r="E37" s="271">
        <f>SUM(E35:E36)</f>
        <v>4911546</v>
      </c>
    </row>
    <row r="38" spans="1:5" ht="15.75">
      <c r="A38" s="115" t="s">
        <v>575</v>
      </c>
      <c r="B38" s="116" t="s">
        <v>322</v>
      </c>
      <c r="C38" s="274">
        <f>C37</f>
        <v>5000000</v>
      </c>
      <c r="D38" s="274">
        <f>D37</f>
        <v>5600000</v>
      </c>
      <c r="E38" s="274">
        <f>E37</f>
        <v>4911546</v>
      </c>
    </row>
    <row r="41" spans="1:2" ht="15.75">
      <c r="A41" s="197"/>
      <c r="B41" s="166"/>
    </row>
    <row r="42" spans="1:2" ht="15.75">
      <c r="A42" s="199"/>
      <c r="B42" s="166"/>
    </row>
    <row r="43" spans="1:2" ht="15.75">
      <c r="A43" s="199"/>
      <c r="B43" s="166"/>
    </row>
    <row r="44" spans="1:2" ht="15.75">
      <c r="A44" s="199"/>
      <c r="B44" s="166"/>
    </row>
    <row r="45" spans="1:2" ht="15.75">
      <c r="A45" s="199"/>
      <c r="B45" s="166"/>
    </row>
    <row r="46" spans="1:2" ht="15.75">
      <c r="A46" s="199"/>
      <c r="B46" s="166"/>
    </row>
    <row r="47" spans="1:2" ht="15.75">
      <c r="A47" s="199"/>
      <c r="B47" s="166"/>
    </row>
    <row r="48" spans="1:2" ht="16.5" thickBot="1">
      <c r="A48" s="199"/>
      <c r="B48" s="166"/>
    </row>
    <row r="49" ht="16.5" thickBot="1">
      <c r="B49" s="200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A58">
      <selection activeCell="M68" sqref="M68"/>
    </sheetView>
  </sheetViews>
  <sheetFormatPr defaultColWidth="9.140625" defaultRowHeight="15"/>
  <cols>
    <col min="1" max="1" width="83.421875" style="0" customWidth="1"/>
    <col min="3" max="3" width="13.7109375" style="270" customWidth="1"/>
    <col min="4" max="4" width="15.57421875" style="270" customWidth="1"/>
    <col min="5" max="5" width="14.57421875" style="270" customWidth="1"/>
    <col min="6" max="8" width="13.7109375" style="270" customWidth="1"/>
    <col min="9" max="9" width="5.8515625" style="270" customWidth="1"/>
    <col min="10" max="10" width="7.140625" style="270" customWidth="1"/>
    <col min="11" max="11" width="6.57421875" style="270" customWidth="1"/>
    <col min="12" max="12" width="13.7109375" style="303" customWidth="1"/>
    <col min="13" max="13" width="14.7109375" style="303" customWidth="1"/>
    <col min="14" max="14" width="14.140625" style="303" customWidth="1"/>
  </cols>
  <sheetData>
    <row r="1" spans="1:14" ht="21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18.75" customHeight="1">
      <c r="A2" s="380" t="s">
        <v>746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  <c r="M2" s="383"/>
      <c r="N2" s="383"/>
    </row>
    <row r="3" ht="18.75">
      <c r="A3" s="41"/>
    </row>
    <row r="4" spans="1:14" ht="15.75">
      <c r="A4" s="77" t="s">
        <v>103</v>
      </c>
      <c r="N4" s="270" t="s">
        <v>165</v>
      </c>
    </row>
    <row r="5" spans="1:14" ht="25.5" customHeight="1">
      <c r="A5" s="384" t="s">
        <v>237</v>
      </c>
      <c r="B5" s="386" t="s">
        <v>238</v>
      </c>
      <c r="C5" s="388" t="s">
        <v>20</v>
      </c>
      <c r="D5" s="389"/>
      <c r="E5" s="390"/>
      <c r="F5" s="388" t="s">
        <v>21</v>
      </c>
      <c r="G5" s="389"/>
      <c r="H5" s="390"/>
      <c r="I5" s="388" t="s">
        <v>22</v>
      </c>
      <c r="J5" s="389"/>
      <c r="K5" s="390"/>
      <c r="L5" s="375" t="s">
        <v>118</v>
      </c>
      <c r="M5" s="391"/>
      <c r="N5" s="391"/>
    </row>
    <row r="6" spans="1:14" ht="38.25">
      <c r="A6" s="385"/>
      <c r="B6" s="387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67" t="s">
        <v>120</v>
      </c>
      <c r="M6" s="167" t="s">
        <v>185</v>
      </c>
      <c r="N6" s="168" t="s">
        <v>186</v>
      </c>
    </row>
    <row r="7" spans="1:14" ht="15.75">
      <c r="A7" s="28" t="s">
        <v>239</v>
      </c>
      <c r="B7" s="29" t="s">
        <v>240</v>
      </c>
      <c r="C7" s="179">
        <v>15395000</v>
      </c>
      <c r="D7" s="179">
        <v>14907074</v>
      </c>
      <c r="E7" s="194">
        <v>14907074</v>
      </c>
      <c r="F7" s="194"/>
      <c r="G7" s="194"/>
      <c r="H7" s="194"/>
      <c r="I7" s="194">
        <v>0</v>
      </c>
      <c r="J7" s="194">
        <v>0</v>
      </c>
      <c r="K7" s="194">
        <v>0</v>
      </c>
      <c r="L7" s="180">
        <f>C7+F7+I7</f>
        <v>15395000</v>
      </c>
      <c r="M7" s="180">
        <f aca="true" t="shared" si="0" ref="M7:N19">D7+G7+J7</f>
        <v>14907074</v>
      </c>
      <c r="N7" s="180">
        <f t="shared" si="0"/>
        <v>14907074</v>
      </c>
    </row>
    <row r="8" spans="1:14" ht="15.75">
      <c r="A8" s="28" t="s">
        <v>241</v>
      </c>
      <c r="B8" s="30" t="s">
        <v>242</v>
      </c>
      <c r="C8" s="179"/>
      <c r="D8" s="179"/>
      <c r="E8" s="194"/>
      <c r="F8" s="194"/>
      <c r="G8" s="194"/>
      <c r="H8" s="194"/>
      <c r="I8" s="194"/>
      <c r="J8" s="194"/>
      <c r="K8" s="194"/>
      <c r="L8" s="180">
        <f aca="true" t="shared" si="1" ref="L8:L19">C8+F8+I8</f>
        <v>0</v>
      </c>
      <c r="M8" s="180">
        <f t="shared" si="0"/>
        <v>0</v>
      </c>
      <c r="N8" s="180">
        <f t="shared" si="0"/>
        <v>0</v>
      </c>
    </row>
    <row r="9" spans="1:14" ht="15.75">
      <c r="A9" s="28" t="s">
        <v>243</v>
      </c>
      <c r="B9" s="30" t="s">
        <v>244</v>
      </c>
      <c r="C9" s="179">
        <v>205000</v>
      </c>
      <c r="D9" s="179">
        <v>1409908</v>
      </c>
      <c r="E9" s="194">
        <v>1409908</v>
      </c>
      <c r="F9" s="194"/>
      <c r="G9" s="194"/>
      <c r="H9" s="194"/>
      <c r="I9" s="194"/>
      <c r="J9" s="194"/>
      <c r="K9" s="194"/>
      <c r="L9" s="180">
        <f t="shared" si="1"/>
        <v>205000</v>
      </c>
      <c r="M9" s="180">
        <f t="shared" si="0"/>
        <v>1409908</v>
      </c>
      <c r="N9" s="180">
        <f t="shared" si="0"/>
        <v>1409908</v>
      </c>
    </row>
    <row r="10" spans="1:14" ht="15.75">
      <c r="A10" s="31" t="s">
        <v>245</v>
      </c>
      <c r="B10" s="30" t="s">
        <v>246</v>
      </c>
      <c r="C10" s="179"/>
      <c r="D10" s="179"/>
      <c r="E10" s="194"/>
      <c r="F10" s="194"/>
      <c r="G10" s="194"/>
      <c r="H10" s="194"/>
      <c r="I10" s="194"/>
      <c r="J10" s="194"/>
      <c r="K10" s="194"/>
      <c r="L10" s="180">
        <f t="shared" si="1"/>
        <v>0</v>
      </c>
      <c r="M10" s="180">
        <f t="shared" si="0"/>
        <v>0</v>
      </c>
      <c r="N10" s="180">
        <f t="shared" si="0"/>
        <v>0</v>
      </c>
    </row>
    <row r="11" spans="1:14" ht="15.75">
      <c r="A11" s="31" t="s">
        <v>247</v>
      </c>
      <c r="B11" s="30" t="s">
        <v>248</v>
      </c>
      <c r="C11" s="179"/>
      <c r="D11" s="179"/>
      <c r="E11" s="194"/>
      <c r="F11" s="194"/>
      <c r="G11" s="194"/>
      <c r="H11" s="194"/>
      <c r="I11" s="194"/>
      <c r="J11" s="194"/>
      <c r="K11" s="194"/>
      <c r="L11" s="180">
        <f t="shared" si="1"/>
        <v>0</v>
      </c>
      <c r="M11" s="180">
        <f t="shared" si="0"/>
        <v>0</v>
      </c>
      <c r="N11" s="180">
        <f t="shared" si="0"/>
        <v>0</v>
      </c>
    </row>
    <row r="12" spans="1:14" ht="15.75">
      <c r="A12" s="31" t="s">
        <v>249</v>
      </c>
      <c r="B12" s="30" t="s">
        <v>250</v>
      </c>
      <c r="C12" s="179"/>
      <c r="D12" s="179"/>
      <c r="E12" s="194"/>
      <c r="F12" s="194"/>
      <c r="G12" s="194"/>
      <c r="H12" s="194"/>
      <c r="I12" s="194"/>
      <c r="J12" s="194"/>
      <c r="K12" s="194"/>
      <c r="L12" s="180">
        <f t="shared" si="1"/>
        <v>0</v>
      </c>
      <c r="M12" s="180">
        <f t="shared" si="0"/>
        <v>0</v>
      </c>
      <c r="N12" s="180">
        <f t="shared" si="0"/>
        <v>0</v>
      </c>
    </row>
    <row r="13" spans="1:14" ht="15.75">
      <c r="A13" s="31" t="s">
        <v>251</v>
      </c>
      <c r="B13" s="30" t="s">
        <v>252</v>
      </c>
      <c r="C13" s="179">
        <v>1714000</v>
      </c>
      <c r="D13" s="179">
        <v>1557468</v>
      </c>
      <c r="E13" s="194">
        <v>1557468</v>
      </c>
      <c r="F13" s="194"/>
      <c r="G13" s="194"/>
      <c r="H13" s="194"/>
      <c r="I13" s="194"/>
      <c r="J13" s="194"/>
      <c r="K13" s="194"/>
      <c r="L13" s="180">
        <f t="shared" si="1"/>
        <v>1714000</v>
      </c>
      <c r="M13" s="180">
        <f t="shared" si="0"/>
        <v>1557468</v>
      </c>
      <c r="N13" s="180">
        <f t="shared" si="0"/>
        <v>1557468</v>
      </c>
    </row>
    <row r="14" spans="1:14" ht="15.75">
      <c r="A14" s="31" t="s">
        <v>253</v>
      </c>
      <c r="B14" s="30" t="s">
        <v>254</v>
      </c>
      <c r="C14" s="179"/>
      <c r="D14" s="179"/>
      <c r="E14" s="194"/>
      <c r="F14" s="194"/>
      <c r="G14" s="194"/>
      <c r="H14" s="194"/>
      <c r="I14" s="194"/>
      <c r="J14" s="194"/>
      <c r="K14" s="194"/>
      <c r="L14" s="180">
        <f t="shared" si="1"/>
        <v>0</v>
      </c>
      <c r="M14" s="180">
        <f t="shared" si="0"/>
        <v>0</v>
      </c>
      <c r="N14" s="180">
        <f t="shared" si="0"/>
        <v>0</v>
      </c>
    </row>
    <row r="15" spans="1:14" ht="15.75">
      <c r="A15" s="5" t="s">
        <v>255</v>
      </c>
      <c r="B15" s="30" t="s">
        <v>256</v>
      </c>
      <c r="C15" s="179">
        <v>24000</v>
      </c>
      <c r="D15" s="179">
        <v>17820</v>
      </c>
      <c r="E15" s="194">
        <v>17820</v>
      </c>
      <c r="F15" s="194"/>
      <c r="G15" s="194"/>
      <c r="H15" s="194"/>
      <c r="I15" s="194"/>
      <c r="J15" s="194"/>
      <c r="K15" s="194"/>
      <c r="L15" s="180">
        <f t="shared" si="1"/>
        <v>24000</v>
      </c>
      <c r="M15" s="180">
        <f t="shared" si="0"/>
        <v>17820</v>
      </c>
      <c r="N15" s="180">
        <f t="shared" si="0"/>
        <v>17820</v>
      </c>
    </row>
    <row r="16" spans="1:14" ht="15.75">
      <c r="A16" s="5" t="s">
        <v>257</v>
      </c>
      <c r="B16" s="30" t="s">
        <v>258</v>
      </c>
      <c r="C16" s="179"/>
      <c r="D16" s="179"/>
      <c r="E16" s="194"/>
      <c r="F16" s="194"/>
      <c r="G16" s="194"/>
      <c r="H16" s="194"/>
      <c r="I16" s="194"/>
      <c r="J16" s="194"/>
      <c r="K16" s="194"/>
      <c r="L16" s="180">
        <f t="shared" si="1"/>
        <v>0</v>
      </c>
      <c r="M16" s="180">
        <f t="shared" si="0"/>
        <v>0</v>
      </c>
      <c r="N16" s="180">
        <f t="shared" si="0"/>
        <v>0</v>
      </c>
    </row>
    <row r="17" spans="1:14" ht="15.75">
      <c r="A17" s="5" t="s">
        <v>259</v>
      </c>
      <c r="B17" s="30" t="s">
        <v>260</v>
      </c>
      <c r="C17" s="179"/>
      <c r="D17" s="179"/>
      <c r="E17" s="194"/>
      <c r="F17" s="194"/>
      <c r="G17" s="194"/>
      <c r="H17" s="194"/>
      <c r="I17" s="194"/>
      <c r="J17" s="194"/>
      <c r="K17" s="194"/>
      <c r="L17" s="180">
        <f t="shared" si="1"/>
        <v>0</v>
      </c>
      <c r="M17" s="180">
        <f t="shared" si="0"/>
        <v>0</v>
      </c>
      <c r="N17" s="180">
        <f t="shared" si="0"/>
        <v>0</v>
      </c>
    </row>
    <row r="18" spans="1:14" ht="15.75">
      <c r="A18" s="5" t="s">
        <v>261</v>
      </c>
      <c r="B18" s="30" t="s">
        <v>262</v>
      </c>
      <c r="C18" s="179"/>
      <c r="D18" s="179"/>
      <c r="E18" s="194"/>
      <c r="F18" s="194"/>
      <c r="G18" s="194"/>
      <c r="H18" s="194"/>
      <c r="I18" s="194"/>
      <c r="J18" s="194"/>
      <c r="K18" s="194"/>
      <c r="L18" s="180">
        <f t="shared" si="1"/>
        <v>0</v>
      </c>
      <c r="M18" s="180">
        <f t="shared" si="0"/>
        <v>0</v>
      </c>
      <c r="N18" s="180">
        <f t="shared" si="0"/>
        <v>0</v>
      </c>
    </row>
    <row r="19" spans="1:14" ht="15.75">
      <c r="A19" s="5" t="s">
        <v>601</v>
      </c>
      <c r="B19" s="30" t="s">
        <v>263</v>
      </c>
      <c r="C19" s="179">
        <v>131000</v>
      </c>
      <c r="D19" s="179">
        <v>300556</v>
      </c>
      <c r="E19" s="194">
        <v>300556</v>
      </c>
      <c r="F19" s="194"/>
      <c r="G19" s="194"/>
      <c r="H19" s="194"/>
      <c r="I19" s="194"/>
      <c r="J19" s="194"/>
      <c r="K19" s="194"/>
      <c r="L19" s="180">
        <f t="shared" si="1"/>
        <v>131000</v>
      </c>
      <c r="M19" s="180">
        <f t="shared" si="0"/>
        <v>300556</v>
      </c>
      <c r="N19" s="180">
        <f t="shared" si="0"/>
        <v>300556</v>
      </c>
    </row>
    <row r="20" spans="1:14" s="218" customFormat="1" ht="15">
      <c r="A20" s="32" t="s">
        <v>540</v>
      </c>
      <c r="B20" s="33" t="s">
        <v>264</v>
      </c>
      <c r="C20" s="217">
        <f aca="true" t="shared" si="2" ref="C20:N20">SUM(C7:C19)</f>
        <v>17469000</v>
      </c>
      <c r="D20" s="217">
        <f t="shared" si="2"/>
        <v>18192826</v>
      </c>
      <c r="E20" s="217">
        <f t="shared" si="2"/>
        <v>18192826</v>
      </c>
      <c r="F20" s="217">
        <f t="shared" si="2"/>
        <v>0</v>
      </c>
      <c r="G20" s="217">
        <f t="shared" si="2"/>
        <v>0</v>
      </c>
      <c r="H20" s="217">
        <f t="shared" si="2"/>
        <v>0</v>
      </c>
      <c r="I20" s="217">
        <f t="shared" si="2"/>
        <v>0</v>
      </c>
      <c r="J20" s="217">
        <f t="shared" si="2"/>
        <v>0</v>
      </c>
      <c r="K20" s="217">
        <f t="shared" si="2"/>
        <v>0</v>
      </c>
      <c r="L20" s="217">
        <f t="shared" si="2"/>
        <v>17469000</v>
      </c>
      <c r="M20" s="217">
        <f t="shared" si="2"/>
        <v>18192826</v>
      </c>
      <c r="N20" s="217">
        <f t="shared" si="2"/>
        <v>18192826</v>
      </c>
    </row>
    <row r="21" spans="1:14" ht="15.75">
      <c r="A21" s="5" t="s">
        <v>265</v>
      </c>
      <c r="B21" s="30" t="s">
        <v>266</v>
      </c>
      <c r="C21" s="179">
        <v>9382000</v>
      </c>
      <c r="D21" s="179">
        <v>8845174</v>
      </c>
      <c r="E21" s="194">
        <v>8845174</v>
      </c>
      <c r="F21" s="194"/>
      <c r="G21" s="194"/>
      <c r="H21" s="194"/>
      <c r="I21" s="194"/>
      <c r="J21" s="194"/>
      <c r="K21" s="194"/>
      <c r="L21" s="179">
        <f aca="true" t="shared" si="3" ref="L21:L27">C21+F21+I21</f>
        <v>9382000</v>
      </c>
      <c r="M21" s="179">
        <f aca="true" t="shared" si="4" ref="M21:N26">D21+G21+J21</f>
        <v>8845174</v>
      </c>
      <c r="N21" s="179">
        <f t="shared" si="4"/>
        <v>8845174</v>
      </c>
    </row>
    <row r="22" spans="1:14" ht="33.75" customHeight="1">
      <c r="A22" s="5" t="s">
        <v>267</v>
      </c>
      <c r="B22" s="30" t="s">
        <v>268</v>
      </c>
      <c r="C22" s="179">
        <v>480000</v>
      </c>
      <c r="D22" s="179">
        <v>2180312</v>
      </c>
      <c r="E22" s="267">
        <v>2180312</v>
      </c>
      <c r="F22" s="194"/>
      <c r="G22" s="194"/>
      <c r="H22" s="194"/>
      <c r="I22" s="194"/>
      <c r="J22" s="194"/>
      <c r="K22" s="194"/>
      <c r="L22" s="179">
        <f t="shared" si="3"/>
        <v>480000</v>
      </c>
      <c r="M22" s="179">
        <f t="shared" si="4"/>
        <v>2180312</v>
      </c>
      <c r="N22" s="179">
        <f t="shared" si="4"/>
        <v>2180312</v>
      </c>
    </row>
    <row r="23" spans="1:14" ht="15.75">
      <c r="A23" s="6" t="s">
        <v>269</v>
      </c>
      <c r="B23" s="30" t="s">
        <v>270</v>
      </c>
      <c r="C23" s="179">
        <v>2600000</v>
      </c>
      <c r="D23" s="179">
        <v>2330643</v>
      </c>
      <c r="E23" s="194">
        <v>2330643</v>
      </c>
      <c r="F23" s="194"/>
      <c r="G23" s="194"/>
      <c r="H23" s="194"/>
      <c r="I23" s="194"/>
      <c r="J23" s="194"/>
      <c r="K23" s="194"/>
      <c r="L23" s="179">
        <f t="shared" si="3"/>
        <v>2600000</v>
      </c>
      <c r="M23" s="179">
        <f t="shared" si="4"/>
        <v>2330643</v>
      </c>
      <c r="N23" s="179">
        <f t="shared" si="4"/>
        <v>2330643</v>
      </c>
    </row>
    <row r="24" spans="1:14" ht="15">
      <c r="A24" s="7" t="s">
        <v>541</v>
      </c>
      <c r="B24" s="33" t="s">
        <v>271</v>
      </c>
      <c r="C24" s="179">
        <f>SUM(C21:C23)</f>
        <v>12462000</v>
      </c>
      <c r="D24" s="179">
        <f aca="true" t="shared" si="5" ref="D24:K24">SUM(D21:D23)</f>
        <v>13356129</v>
      </c>
      <c r="E24" s="179">
        <f t="shared" si="5"/>
        <v>13356129</v>
      </c>
      <c r="F24" s="179">
        <f t="shared" si="5"/>
        <v>0</v>
      </c>
      <c r="G24" s="179">
        <f t="shared" si="5"/>
        <v>0</v>
      </c>
      <c r="H24" s="179">
        <f t="shared" si="5"/>
        <v>0</v>
      </c>
      <c r="I24" s="179">
        <f t="shared" si="5"/>
        <v>0</v>
      </c>
      <c r="J24" s="179">
        <f t="shared" si="5"/>
        <v>0</v>
      </c>
      <c r="K24" s="179">
        <f t="shared" si="5"/>
        <v>0</v>
      </c>
      <c r="L24" s="179">
        <f t="shared" si="3"/>
        <v>12462000</v>
      </c>
      <c r="M24" s="179">
        <f t="shared" si="4"/>
        <v>13356129</v>
      </c>
      <c r="N24" s="179">
        <f t="shared" si="4"/>
        <v>13356129</v>
      </c>
    </row>
    <row r="25" spans="1:14" s="218" customFormat="1" ht="15">
      <c r="A25" s="44" t="s">
        <v>631</v>
      </c>
      <c r="B25" s="45" t="s">
        <v>272</v>
      </c>
      <c r="C25" s="217">
        <f>C20+C24</f>
        <v>29931000</v>
      </c>
      <c r="D25" s="217">
        <f aca="true" t="shared" si="6" ref="D25:K25">D20+D24</f>
        <v>31548955</v>
      </c>
      <c r="E25" s="217">
        <f t="shared" si="6"/>
        <v>31548955</v>
      </c>
      <c r="F25" s="217">
        <f t="shared" si="6"/>
        <v>0</v>
      </c>
      <c r="G25" s="217">
        <f t="shared" si="6"/>
        <v>0</v>
      </c>
      <c r="H25" s="217">
        <f t="shared" si="6"/>
        <v>0</v>
      </c>
      <c r="I25" s="217">
        <f t="shared" si="6"/>
        <v>0</v>
      </c>
      <c r="J25" s="217">
        <f t="shared" si="6"/>
        <v>0</v>
      </c>
      <c r="K25" s="217">
        <f t="shared" si="6"/>
        <v>0</v>
      </c>
      <c r="L25" s="217">
        <f t="shared" si="3"/>
        <v>29931000</v>
      </c>
      <c r="M25" s="217">
        <f t="shared" si="4"/>
        <v>31548955</v>
      </c>
      <c r="N25" s="217">
        <f t="shared" si="4"/>
        <v>31548955</v>
      </c>
    </row>
    <row r="26" spans="1:14" s="218" customFormat="1" ht="15">
      <c r="A26" s="37" t="s">
        <v>602</v>
      </c>
      <c r="B26" s="45" t="s">
        <v>273</v>
      </c>
      <c r="C26" s="217">
        <v>7112000</v>
      </c>
      <c r="D26" s="217">
        <v>6649821</v>
      </c>
      <c r="E26" s="217">
        <v>6649821</v>
      </c>
      <c r="F26" s="217"/>
      <c r="G26" s="217"/>
      <c r="H26" s="217"/>
      <c r="I26" s="217"/>
      <c r="J26" s="217"/>
      <c r="K26" s="217"/>
      <c r="L26" s="217">
        <f t="shared" si="3"/>
        <v>7112000</v>
      </c>
      <c r="M26" s="217">
        <f t="shared" si="4"/>
        <v>6649821</v>
      </c>
      <c r="N26" s="217">
        <f t="shared" si="4"/>
        <v>6649821</v>
      </c>
    </row>
    <row r="27" spans="1:14" ht="15.75">
      <c r="A27" s="5" t="s">
        <v>274</v>
      </c>
      <c r="B27" s="30" t="s">
        <v>275</v>
      </c>
      <c r="C27" s="179">
        <v>227000</v>
      </c>
      <c r="D27" s="179">
        <v>460025</v>
      </c>
      <c r="E27" s="194">
        <v>460025</v>
      </c>
      <c r="F27" s="194"/>
      <c r="G27" s="194"/>
      <c r="H27" s="194"/>
      <c r="I27" s="194"/>
      <c r="J27" s="194"/>
      <c r="K27" s="194"/>
      <c r="L27" s="304">
        <f t="shared" si="3"/>
        <v>227000</v>
      </c>
      <c r="M27" s="304">
        <f>D27+G27+J27</f>
        <v>460025</v>
      </c>
      <c r="N27" s="304">
        <f>E27+H27+K27</f>
        <v>460025</v>
      </c>
    </row>
    <row r="28" spans="1:14" ht="15.75">
      <c r="A28" s="5" t="s">
        <v>276</v>
      </c>
      <c r="B28" s="30" t="s">
        <v>277</v>
      </c>
      <c r="C28" s="179">
        <v>3874000</v>
      </c>
      <c r="D28" s="179">
        <v>3229385</v>
      </c>
      <c r="E28" s="194">
        <v>3229385</v>
      </c>
      <c r="F28" s="194"/>
      <c r="G28" s="194"/>
      <c r="H28" s="194"/>
      <c r="I28" s="194"/>
      <c r="J28" s="194"/>
      <c r="K28" s="194"/>
      <c r="L28" s="304">
        <f aca="true" t="shared" si="7" ref="L28:L63">C28+F28+I28</f>
        <v>3874000</v>
      </c>
      <c r="M28" s="304">
        <f aca="true" t="shared" si="8" ref="M28:M63">D28+G28+J28</f>
        <v>3229385</v>
      </c>
      <c r="N28" s="304">
        <f aca="true" t="shared" si="9" ref="N28:N63">E28+H28+K28</f>
        <v>3229385</v>
      </c>
    </row>
    <row r="29" spans="1:14" ht="15.75">
      <c r="A29" s="5" t="s">
        <v>278</v>
      </c>
      <c r="B29" s="30" t="s">
        <v>279</v>
      </c>
      <c r="C29" s="179"/>
      <c r="D29" s="179"/>
      <c r="E29" s="194"/>
      <c r="F29" s="194"/>
      <c r="G29" s="194"/>
      <c r="H29" s="194">
        <v>0</v>
      </c>
      <c r="I29" s="194"/>
      <c r="J29" s="194"/>
      <c r="K29" s="194"/>
      <c r="L29" s="304">
        <f t="shared" si="7"/>
        <v>0</v>
      </c>
      <c r="M29" s="304">
        <f t="shared" si="8"/>
        <v>0</v>
      </c>
      <c r="N29" s="304">
        <f t="shared" si="9"/>
        <v>0</v>
      </c>
    </row>
    <row r="30" spans="1:14" s="218" customFormat="1" ht="15">
      <c r="A30" s="7" t="s">
        <v>542</v>
      </c>
      <c r="B30" s="33" t="s">
        <v>280</v>
      </c>
      <c r="C30" s="217">
        <f>SUM(C27:C29)</f>
        <v>4101000</v>
      </c>
      <c r="D30" s="217">
        <f aca="true" t="shared" si="10" ref="D30:K30">SUM(D27:D29)</f>
        <v>3689410</v>
      </c>
      <c r="E30" s="217">
        <f t="shared" si="10"/>
        <v>3689410</v>
      </c>
      <c r="F30" s="217">
        <f t="shared" si="10"/>
        <v>0</v>
      </c>
      <c r="G30" s="217">
        <f t="shared" si="10"/>
        <v>0</v>
      </c>
      <c r="H30" s="217">
        <f>SUM(H27:H29)</f>
        <v>0</v>
      </c>
      <c r="I30" s="217">
        <f t="shared" si="10"/>
        <v>0</v>
      </c>
      <c r="J30" s="217">
        <f t="shared" si="10"/>
        <v>0</v>
      </c>
      <c r="K30" s="217">
        <f t="shared" si="10"/>
        <v>0</v>
      </c>
      <c r="L30" s="305">
        <f t="shared" si="7"/>
        <v>4101000</v>
      </c>
      <c r="M30" s="305">
        <f t="shared" si="8"/>
        <v>3689410</v>
      </c>
      <c r="N30" s="305">
        <f t="shared" si="9"/>
        <v>3689410</v>
      </c>
    </row>
    <row r="31" spans="1:14" ht="15.75">
      <c r="A31" s="5" t="s">
        <v>281</v>
      </c>
      <c r="B31" s="30" t="s">
        <v>282</v>
      </c>
      <c r="C31" s="179">
        <v>300000</v>
      </c>
      <c r="D31" s="179">
        <v>1200000</v>
      </c>
      <c r="E31" s="194">
        <v>1189436</v>
      </c>
      <c r="F31" s="194"/>
      <c r="G31" s="194"/>
      <c r="H31" s="194"/>
      <c r="I31" s="194"/>
      <c r="J31" s="194"/>
      <c r="K31" s="194"/>
      <c r="L31" s="304">
        <f t="shared" si="7"/>
        <v>300000</v>
      </c>
      <c r="M31" s="304">
        <f t="shared" si="8"/>
        <v>1200000</v>
      </c>
      <c r="N31" s="304">
        <f t="shared" si="9"/>
        <v>1189436</v>
      </c>
    </row>
    <row r="32" spans="1:14" ht="15.75">
      <c r="A32" s="5" t="s">
        <v>283</v>
      </c>
      <c r="B32" s="30" t="s">
        <v>284</v>
      </c>
      <c r="C32" s="179">
        <v>855000</v>
      </c>
      <c r="D32" s="179">
        <v>1157972</v>
      </c>
      <c r="E32" s="194">
        <v>1157972</v>
      </c>
      <c r="F32" s="194"/>
      <c r="G32" s="194"/>
      <c r="H32" s="194"/>
      <c r="I32" s="194"/>
      <c r="J32" s="194"/>
      <c r="K32" s="194"/>
      <c r="L32" s="304">
        <f t="shared" si="7"/>
        <v>855000</v>
      </c>
      <c r="M32" s="304">
        <f t="shared" si="8"/>
        <v>1157972</v>
      </c>
      <c r="N32" s="304">
        <f t="shared" si="9"/>
        <v>1157972</v>
      </c>
    </row>
    <row r="33" spans="1:14" s="218" customFormat="1" ht="15" customHeight="1">
      <c r="A33" s="7" t="s">
        <v>632</v>
      </c>
      <c r="B33" s="33" t="s">
        <v>285</v>
      </c>
      <c r="C33" s="217">
        <f>SUM(C31:C32)</f>
        <v>1155000</v>
      </c>
      <c r="D33" s="217">
        <f aca="true" t="shared" si="11" ref="D33:K33">SUM(D31:D32)</f>
        <v>2357972</v>
      </c>
      <c r="E33" s="217">
        <f t="shared" si="11"/>
        <v>2347408</v>
      </c>
      <c r="F33" s="217">
        <f>SUM(F31:F32)</f>
        <v>0</v>
      </c>
      <c r="G33" s="217">
        <f t="shared" si="11"/>
        <v>0</v>
      </c>
      <c r="H33" s="217">
        <f t="shared" si="11"/>
        <v>0</v>
      </c>
      <c r="I33" s="217">
        <f t="shared" si="11"/>
        <v>0</v>
      </c>
      <c r="J33" s="217">
        <f t="shared" si="11"/>
        <v>0</v>
      </c>
      <c r="K33" s="217">
        <f t="shared" si="11"/>
        <v>0</v>
      </c>
      <c r="L33" s="305">
        <f t="shared" si="7"/>
        <v>1155000</v>
      </c>
      <c r="M33" s="305">
        <f t="shared" si="8"/>
        <v>2357972</v>
      </c>
      <c r="N33" s="305">
        <f t="shared" si="9"/>
        <v>2347408</v>
      </c>
    </row>
    <row r="34" spans="1:14" ht="15.75">
      <c r="A34" s="5" t="s">
        <v>286</v>
      </c>
      <c r="B34" s="30" t="s">
        <v>287</v>
      </c>
      <c r="C34" s="179">
        <v>6275000</v>
      </c>
      <c r="D34" s="179">
        <v>5728756</v>
      </c>
      <c r="E34" s="194">
        <v>5728756</v>
      </c>
      <c r="F34" s="194"/>
      <c r="G34" s="194"/>
      <c r="H34" s="194"/>
      <c r="I34" s="194"/>
      <c r="J34" s="194"/>
      <c r="K34" s="194"/>
      <c r="L34" s="304">
        <f t="shared" si="7"/>
        <v>6275000</v>
      </c>
      <c r="M34" s="304">
        <f t="shared" si="8"/>
        <v>5728756</v>
      </c>
      <c r="N34" s="304">
        <f t="shared" si="9"/>
        <v>5728756</v>
      </c>
    </row>
    <row r="35" spans="1:14" ht="15.75">
      <c r="A35" s="5" t="s">
        <v>288</v>
      </c>
      <c r="B35" s="30" t="s">
        <v>289</v>
      </c>
      <c r="C35" s="179">
        <v>17283000</v>
      </c>
      <c r="D35" s="179">
        <v>15773853</v>
      </c>
      <c r="E35" s="194">
        <v>15773853</v>
      </c>
      <c r="F35" s="194"/>
      <c r="G35" s="194"/>
      <c r="H35" s="194"/>
      <c r="I35" s="194"/>
      <c r="J35" s="194"/>
      <c r="K35" s="194"/>
      <c r="L35" s="304">
        <f t="shared" si="7"/>
        <v>17283000</v>
      </c>
      <c r="M35" s="304">
        <f t="shared" si="8"/>
        <v>15773853</v>
      </c>
      <c r="N35" s="304">
        <f t="shared" si="9"/>
        <v>15773853</v>
      </c>
    </row>
    <row r="36" spans="1:14" ht="15.75">
      <c r="A36" s="5" t="s">
        <v>603</v>
      </c>
      <c r="B36" s="30" t="s">
        <v>290</v>
      </c>
      <c r="C36" s="179">
        <v>3280000</v>
      </c>
      <c r="D36" s="179">
        <v>3542783</v>
      </c>
      <c r="E36" s="194">
        <v>3542783</v>
      </c>
      <c r="F36" s="194"/>
      <c r="G36" s="194"/>
      <c r="H36" s="194"/>
      <c r="I36" s="194"/>
      <c r="J36" s="194"/>
      <c r="K36" s="194"/>
      <c r="L36" s="304">
        <f t="shared" si="7"/>
        <v>3280000</v>
      </c>
      <c r="M36" s="304">
        <f t="shared" si="8"/>
        <v>3542783</v>
      </c>
      <c r="N36" s="304">
        <f t="shared" si="9"/>
        <v>3542783</v>
      </c>
    </row>
    <row r="37" spans="1:14" ht="15.75">
      <c r="A37" s="5" t="s">
        <v>291</v>
      </c>
      <c r="B37" s="30" t="s">
        <v>292</v>
      </c>
      <c r="C37" s="179">
        <v>9963000</v>
      </c>
      <c r="D37" s="179">
        <v>5834898</v>
      </c>
      <c r="E37" s="194">
        <v>5834898</v>
      </c>
      <c r="F37" s="194"/>
      <c r="G37" s="194"/>
      <c r="H37" s="194"/>
      <c r="I37" s="194"/>
      <c r="J37" s="194"/>
      <c r="K37" s="194"/>
      <c r="L37" s="304">
        <f t="shared" si="7"/>
        <v>9963000</v>
      </c>
      <c r="M37" s="304">
        <f t="shared" si="8"/>
        <v>5834898</v>
      </c>
      <c r="N37" s="304">
        <f>E37+H37</f>
        <v>5834898</v>
      </c>
    </row>
    <row r="38" spans="1:14" ht="15.75">
      <c r="A38" s="9" t="s">
        <v>604</v>
      </c>
      <c r="B38" s="30" t="s">
        <v>293</v>
      </c>
      <c r="C38" s="179">
        <v>270000</v>
      </c>
      <c r="D38" s="179">
        <v>1481118</v>
      </c>
      <c r="E38" s="194">
        <v>1481118</v>
      </c>
      <c r="F38" s="194"/>
      <c r="G38" s="194">
        <v>0</v>
      </c>
      <c r="H38" s="194">
        <v>0</v>
      </c>
      <c r="I38" s="194"/>
      <c r="J38" s="194"/>
      <c r="K38" s="194"/>
      <c r="L38" s="304">
        <f t="shared" si="7"/>
        <v>270000</v>
      </c>
      <c r="M38" s="304">
        <f t="shared" si="8"/>
        <v>1481118</v>
      </c>
      <c r="N38" s="304">
        <f t="shared" si="9"/>
        <v>1481118</v>
      </c>
    </row>
    <row r="39" spans="1:14" ht="15.75">
      <c r="A39" s="6" t="s">
        <v>294</v>
      </c>
      <c r="B39" s="30" t="s">
        <v>295</v>
      </c>
      <c r="C39" s="179">
        <v>6240000</v>
      </c>
      <c r="D39" s="179">
        <v>10955417</v>
      </c>
      <c r="E39" s="194">
        <v>10955417</v>
      </c>
      <c r="F39" s="194">
        <v>0</v>
      </c>
      <c r="G39" s="194"/>
      <c r="H39" s="194"/>
      <c r="I39" s="194"/>
      <c r="J39" s="194"/>
      <c r="K39" s="194"/>
      <c r="L39" s="304">
        <f t="shared" si="7"/>
        <v>6240000</v>
      </c>
      <c r="M39" s="304">
        <f t="shared" si="8"/>
        <v>10955417</v>
      </c>
      <c r="N39" s="304">
        <f t="shared" si="9"/>
        <v>10955417</v>
      </c>
    </row>
    <row r="40" spans="1:14" ht="15.75">
      <c r="A40" s="5" t="s">
        <v>605</v>
      </c>
      <c r="B40" s="30" t="s">
        <v>296</v>
      </c>
      <c r="C40" s="179">
        <v>24350000</v>
      </c>
      <c r="D40" s="179">
        <v>30600179</v>
      </c>
      <c r="E40" s="194">
        <v>30600179</v>
      </c>
      <c r="F40" s="194"/>
      <c r="G40" s="194"/>
      <c r="H40" s="194"/>
      <c r="I40" s="194"/>
      <c r="J40" s="194"/>
      <c r="K40" s="194"/>
      <c r="L40" s="304">
        <f t="shared" si="7"/>
        <v>24350000</v>
      </c>
      <c r="M40" s="304">
        <f t="shared" si="8"/>
        <v>30600179</v>
      </c>
      <c r="N40" s="304">
        <f t="shared" si="9"/>
        <v>30600179</v>
      </c>
    </row>
    <row r="41" spans="1:14" s="218" customFormat="1" ht="15">
      <c r="A41" s="7" t="s">
        <v>543</v>
      </c>
      <c r="B41" s="33" t="s">
        <v>297</v>
      </c>
      <c r="C41" s="217">
        <f>SUM(C34:C40)</f>
        <v>67661000</v>
      </c>
      <c r="D41" s="217">
        <f aca="true" t="shared" si="12" ref="D41:K41">SUM(D34:D40)</f>
        <v>73917004</v>
      </c>
      <c r="E41" s="217">
        <f t="shared" si="12"/>
        <v>73917004</v>
      </c>
      <c r="F41" s="217">
        <f t="shared" si="12"/>
        <v>0</v>
      </c>
      <c r="G41" s="217">
        <f t="shared" si="12"/>
        <v>0</v>
      </c>
      <c r="H41" s="217">
        <f t="shared" si="12"/>
        <v>0</v>
      </c>
      <c r="I41" s="217">
        <f t="shared" si="12"/>
        <v>0</v>
      </c>
      <c r="J41" s="217">
        <f t="shared" si="12"/>
        <v>0</v>
      </c>
      <c r="K41" s="217">
        <f t="shared" si="12"/>
        <v>0</v>
      </c>
      <c r="L41" s="305">
        <f t="shared" si="7"/>
        <v>67661000</v>
      </c>
      <c r="M41" s="305">
        <f t="shared" si="8"/>
        <v>73917004</v>
      </c>
      <c r="N41" s="305">
        <f t="shared" si="9"/>
        <v>73917004</v>
      </c>
    </row>
    <row r="42" spans="1:14" ht="15.75">
      <c r="A42" s="5" t="s">
        <v>298</v>
      </c>
      <c r="B42" s="30" t="s">
        <v>299</v>
      </c>
      <c r="C42" s="179">
        <v>15000</v>
      </c>
      <c r="D42" s="179">
        <v>15000</v>
      </c>
      <c r="E42" s="194">
        <v>8675</v>
      </c>
      <c r="F42" s="194"/>
      <c r="G42" s="194"/>
      <c r="H42" s="194"/>
      <c r="I42" s="194"/>
      <c r="J42" s="194"/>
      <c r="K42" s="194"/>
      <c r="L42" s="304">
        <f t="shared" si="7"/>
        <v>15000</v>
      </c>
      <c r="M42" s="304">
        <f t="shared" si="8"/>
        <v>15000</v>
      </c>
      <c r="N42" s="304">
        <f t="shared" si="9"/>
        <v>8675</v>
      </c>
    </row>
    <row r="43" spans="1:14" ht="15.75">
      <c r="A43" s="5" t="s">
        <v>300</v>
      </c>
      <c r="B43" s="30" t="s">
        <v>301</v>
      </c>
      <c r="C43" s="179"/>
      <c r="D43" s="179"/>
      <c r="E43" s="194"/>
      <c r="F43" s="194"/>
      <c r="G43" s="194"/>
      <c r="H43" s="194"/>
      <c r="I43" s="194"/>
      <c r="J43" s="194"/>
      <c r="K43" s="194"/>
      <c r="L43" s="304">
        <f t="shared" si="7"/>
        <v>0</v>
      </c>
      <c r="M43" s="304">
        <f t="shared" si="8"/>
        <v>0</v>
      </c>
      <c r="N43" s="304">
        <f t="shared" si="9"/>
        <v>0</v>
      </c>
    </row>
    <row r="44" spans="1:14" s="218" customFormat="1" ht="15">
      <c r="A44" s="7" t="s">
        <v>544</v>
      </c>
      <c r="B44" s="33" t="s">
        <v>302</v>
      </c>
      <c r="C44" s="217">
        <f>SUM(C42:C43)</f>
        <v>15000</v>
      </c>
      <c r="D44" s="217">
        <f aca="true" t="shared" si="13" ref="D44:K44">SUM(D42:D43)</f>
        <v>15000</v>
      </c>
      <c r="E44" s="217">
        <f t="shared" si="13"/>
        <v>8675</v>
      </c>
      <c r="F44" s="217">
        <f t="shared" si="13"/>
        <v>0</v>
      </c>
      <c r="G44" s="217">
        <f t="shared" si="13"/>
        <v>0</v>
      </c>
      <c r="H44" s="217">
        <f t="shared" si="13"/>
        <v>0</v>
      </c>
      <c r="I44" s="217">
        <f t="shared" si="13"/>
        <v>0</v>
      </c>
      <c r="J44" s="217">
        <f t="shared" si="13"/>
        <v>0</v>
      </c>
      <c r="K44" s="217">
        <f t="shared" si="13"/>
        <v>0</v>
      </c>
      <c r="L44" s="305">
        <f t="shared" si="7"/>
        <v>15000</v>
      </c>
      <c r="M44" s="305">
        <f t="shared" si="8"/>
        <v>15000</v>
      </c>
      <c r="N44" s="305">
        <f t="shared" si="9"/>
        <v>8675</v>
      </c>
    </row>
    <row r="45" spans="1:14" ht="15.75">
      <c r="A45" s="5" t="s">
        <v>303</v>
      </c>
      <c r="B45" s="30" t="s">
        <v>304</v>
      </c>
      <c r="C45" s="179">
        <v>15100000</v>
      </c>
      <c r="D45" s="179">
        <v>14493336</v>
      </c>
      <c r="E45" s="194">
        <v>14493336</v>
      </c>
      <c r="F45" s="194"/>
      <c r="G45" s="194"/>
      <c r="H45" s="194"/>
      <c r="I45" s="194"/>
      <c r="J45" s="194"/>
      <c r="K45" s="194"/>
      <c r="L45" s="304">
        <f t="shared" si="7"/>
        <v>15100000</v>
      </c>
      <c r="M45" s="304">
        <f t="shared" si="8"/>
        <v>14493336</v>
      </c>
      <c r="N45" s="304">
        <f t="shared" si="9"/>
        <v>14493336</v>
      </c>
    </row>
    <row r="46" spans="1:14" ht="15.75">
      <c r="A46" s="5" t="s">
        <v>305</v>
      </c>
      <c r="B46" s="30" t="s">
        <v>306</v>
      </c>
      <c r="C46" s="179">
        <v>12000000</v>
      </c>
      <c r="D46" s="179">
        <v>32678627</v>
      </c>
      <c r="E46" s="194">
        <v>32678627</v>
      </c>
      <c r="F46" s="194"/>
      <c r="G46" s="194"/>
      <c r="H46" s="194"/>
      <c r="I46" s="194"/>
      <c r="J46" s="194"/>
      <c r="K46" s="194"/>
      <c r="L46" s="304">
        <f t="shared" si="7"/>
        <v>12000000</v>
      </c>
      <c r="M46" s="304">
        <f t="shared" si="8"/>
        <v>32678627</v>
      </c>
      <c r="N46" s="304">
        <f t="shared" si="9"/>
        <v>32678627</v>
      </c>
    </row>
    <row r="47" spans="1:14" ht="15.75">
      <c r="A47" s="5" t="s">
        <v>606</v>
      </c>
      <c r="B47" s="30" t="s">
        <v>307</v>
      </c>
      <c r="C47" s="179"/>
      <c r="D47" s="179">
        <v>114153</v>
      </c>
      <c r="E47" s="194">
        <v>114153</v>
      </c>
      <c r="F47" s="194"/>
      <c r="G47" s="194"/>
      <c r="H47" s="194"/>
      <c r="I47" s="194"/>
      <c r="J47" s="194"/>
      <c r="K47" s="194"/>
      <c r="L47" s="304">
        <f t="shared" si="7"/>
        <v>0</v>
      </c>
      <c r="M47" s="304">
        <f t="shared" si="8"/>
        <v>114153</v>
      </c>
      <c r="N47" s="304">
        <f t="shared" si="9"/>
        <v>114153</v>
      </c>
    </row>
    <row r="48" spans="1:14" ht="15.75">
      <c r="A48" s="5" t="s">
        <v>607</v>
      </c>
      <c r="B48" s="30" t="s">
        <v>308</v>
      </c>
      <c r="C48" s="179"/>
      <c r="D48" s="179"/>
      <c r="E48" s="194"/>
      <c r="F48" s="194"/>
      <c r="G48" s="194"/>
      <c r="H48" s="194"/>
      <c r="I48" s="194"/>
      <c r="J48" s="194"/>
      <c r="K48" s="194"/>
      <c r="L48" s="304">
        <f t="shared" si="7"/>
        <v>0</v>
      </c>
      <c r="M48" s="304">
        <f t="shared" si="8"/>
        <v>0</v>
      </c>
      <c r="N48" s="304">
        <f t="shared" si="9"/>
        <v>0</v>
      </c>
    </row>
    <row r="49" spans="1:14" ht="15.75">
      <c r="A49" s="5" t="s">
        <v>309</v>
      </c>
      <c r="B49" s="30" t="s">
        <v>310</v>
      </c>
      <c r="C49" s="179"/>
      <c r="D49" s="179">
        <v>200</v>
      </c>
      <c r="E49" s="194">
        <v>8</v>
      </c>
      <c r="F49" s="194"/>
      <c r="G49" s="194"/>
      <c r="H49" s="194"/>
      <c r="I49" s="194"/>
      <c r="J49" s="194"/>
      <c r="K49" s="194"/>
      <c r="L49" s="304">
        <f t="shared" si="7"/>
        <v>0</v>
      </c>
      <c r="M49" s="304">
        <f t="shared" si="8"/>
        <v>200</v>
      </c>
      <c r="N49" s="304">
        <f t="shared" si="9"/>
        <v>8</v>
      </c>
    </row>
    <row r="50" spans="1:14" s="218" customFormat="1" ht="15">
      <c r="A50" s="7" t="s">
        <v>545</v>
      </c>
      <c r="B50" s="33" t="s">
        <v>311</v>
      </c>
      <c r="C50" s="217">
        <f>SUM(C45:C49)</f>
        <v>27100000</v>
      </c>
      <c r="D50" s="217">
        <f aca="true" t="shared" si="14" ref="D50:K50">SUM(D45:D49)</f>
        <v>47286316</v>
      </c>
      <c r="E50" s="217">
        <f t="shared" si="14"/>
        <v>47286124</v>
      </c>
      <c r="F50" s="217">
        <f t="shared" si="14"/>
        <v>0</v>
      </c>
      <c r="G50" s="217">
        <f t="shared" si="14"/>
        <v>0</v>
      </c>
      <c r="H50" s="217">
        <f t="shared" si="14"/>
        <v>0</v>
      </c>
      <c r="I50" s="217">
        <f t="shared" si="14"/>
        <v>0</v>
      </c>
      <c r="J50" s="217">
        <f t="shared" si="14"/>
        <v>0</v>
      </c>
      <c r="K50" s="217">
        <f t="shared" si="14"/>
        <v>0</v>
      </c>
      <c r="L50" s="305">
        <f t="shared" si="7"/>
        <v>27100000</v>
      </c>
      <c r="M50" s="305">
        <f t="shared" si="8"/>
        <v>47286316</v>
      </c>
      <c r="N50" s="305">
        <f t="shared" si="9"/>
        <v>47286124</v>
      </c>
    </row>
    <row r="51" spans="1:14" s="218" customFormat="1" ht="15">
      <c r="A51" s="37" t="s">
        <v>546</v>
      </c>
      <c r="B51" s="45" t="s">
        <v>312</v>
      </c>
      <c r="C51" s="217">
        <f>C30+C33+C41+C44+C50</f>
        <v>100032000</v>
      </c>
      <c r="D51" s="217">
        <f>D30+D33+D41+D44+D50</f>
        <v>127265702</v>
      </c>
      <c r="E51" s="217">
        <f>E30+E33+E41+E44+E50</f>
        <v>127248621</v>
      </c>
      <c r="F51" s="217">
        <f aca="true" t="shared" si="15" ref="F51:K51">F30+F33+F41+F44+F50</f>
        <v>0</v>
      </c>
      <c r="G51" s="217">
        <f t="shared" si="15"/>
        <v>0</v>
      </c>
      <c r="H51" s="217">
        <f t="shared" si="15"/>
        <v>0</v>
      </c>
      <c r="I51" s="217">
        <f t="shared" si="15"/>
        <v>0</v>
      </c>
      <c r="J51" s="217">
        <f t="shared" si="15"/>
        <v>0</v>
      </c>
      <c r="K51" s="217">
        <f t="shared" si="15"/>
        <v>0</v>
      </c>
      <c r="L51" s="305">
        <f t="shared" si="7"/>
        <v>100032000</v>
      </c>
      <c r="M51" s="305">
        <f t="shared" si="8"/>
        <v>127265702</v>
      </c>
      <c r="N51" s="305">
        <f t="shared" si="9"/>
        <v>127248621</v>
      </c>
    </row>
    <row r="52" spans="1:14" ht="15.75">
      <c r="A52" s="12" t="s">
        <v>313</v>
      </c>
      <c r="B52" s="30" t="s">
        <v>314</v>
      </c>
      <c r="C52" s="179"/>
      <c r="D52" s="179"/>
      <c r="E52" s="194"/>
      <c r="F52" s="194"/>
      <c r="G52" s="194"/>
      <c r="H52" s="194"/>
      <c r="I52" s="194"/>
      <c r="J52" s="194"/>
      <c r="K52" s="194"/>
      <c r="L52" s="304">
        <f t="shared" si="7"/>
        <v>0</v>
      </c>
      <c r="M52" s="304">
        <f t="shared" si="8"/>
        <v>0</v>
      </c>
      <c r="N52" s="304">
        <f t="shared" si="9"/>
        <v>0</v>
      </c>
    </row>
    <row r="53" spans="1:14" ht="15.75">
      <c r="A53" s="12" t="s">
        <v>547</v>
      </c>
      <c r="B53" s="30" t="s">
        <v>315</v>
      </c>
      <c r="C53" s="179"/>
      <c r="D53" s="179"/>
      <c r="E53" s="194"/>
      <c r="F53" s="194"/>
      <c r="G53" s="194"/>
      <c r="H53" s="194"/>
      <c r="I53" s="194"/>
      <c r="J53" s="194"/>
      <c r="K53" s="194"/>
      <c r="L53" s="304">
        <f t="shared" si="7"/>
        <v>0</v>
      </c>
      <c r="M53" s="304">
        <f t="shared" si="8"/>
        <v>0</v>
      </c>
      <c r="N53" s="304">
        <f t="shared" si="9"/>
        <v>0</v>
      </c>
    </row>
    <row r="54" spans="1:14" ht="15.75">
      <c r="A54" s="16" t="s">
        <v>608</v>
      </c>
      <c r="B54" s="30" t="s">
        <v>316</v>
      </c>
      <c r="C54" s="179"/>
      <c r="D54" s="179"/>
      <c r="E54" s="194"/>
      <c r="F54" s="194"/>
      <c r="G54" s="194"/>
      <c r="H54" s="194"/>
      <c r="I54" s="194"/>
      <c r="J54" s="194"/>
      <c r="K54" s="194"/>
      <c r="L54" s="304">
        <f t="shared" si="7"/>
        <v>0</v>
      </c>
      <c r="M54" s="304">
        <f t="shared" si="8"/>
        <v>0</v>
      </c>
      <c r="N54" s="304">
        <f t="shared" si="9"/>
        <v>0</v>
      </c>
    </row>
    <row r="55" spans="1:14" ht="15.75">
      <c r="A55" s="16" t="s">
        <v>609</v>
      </c>
      <c r="B55" s="30" t="s">
        <v>317</v>
      </c>
      <c r="C55" s="179"/>
      <c r="D55" s="179"/>
      <c r="E55" s="194"/>
      <c r="F55" s="194"/>
      <c r="G55" s="194"/>
      <c r="H55" s="194"/>
      <c r="I55" s="194"/>
      <c r="J55" s="194"/>
      <c r="K55" s="194"/>
      <c r="L55" s="304">
        <f t="shared" si="7"/>
        <v>0</v>
      </c>
      <c r="M55" s="304">
        <f t="shared" si="8"/>
        <v>0</v>
      </c>
      <c r="N55" s="304">
        <f t="shared" si="9"/>
        <v>0</v>
      </c>
    </row>
    <row r="56" spans="1:14" ht="15.75">
      <c r="A56" s="16" t="s">
        <v>610</v>
      </c>
      <c r="B56" s="30" t="s">
        <v>318</v>
      </c>
      <c r="C56" s="179"/>
      <c r="D56" s="179"/>
      <c r="E56" s="194"/>
      <c r="F56" s="194"/>
      <c r="G56" s="194"/>
      <c r="H56" s="194"/>
      <c r="I56" s="194"/>
      <c r="J56" s="194"/>
      <c r="K56" s="194"/>
      <c r="L56" s="304">
        <f t="shared" si="7"/>
        <v>0</v>
      </c>
      <c r="M56" s="304">
        <f t="shared" si="8"/>
        <v>0</v>
      </c>
      <c r="N56" s="304">
        <f t="shared" si="9"/>
        <v>0</v>
      </c>
    </row>
    <row r="57" spans="1:14" ht="15.75">
      <c r="A57" s="12" t="s">
        <v>611</v>
      </c>
      <c r="B57" s="30" t="s">
        <v>319</v>
      </c>
      <c r="C57" s="179"/>
      <c r="D57" s="179"/>
      <c r="E57" s="194"/>
      <c r="F57" s="194"/>
      <c r="G57" s="194"/>
      <c r="H57" s="194"/>
      <c r="I57" s="194"/>
      <c r="J57" s="194"/>
      <c r="K57" s="194"/>
      <c r="L57" s="304">
        <f t="shared" si="7"/>
        <v>0</v>
      </c>
      <c r="M57" s="304">
        <f t="shared" si="8"/>
        <v>0</v>
      </c>
      <c r="N57" s="304">
        <f t="shared" si="9"/>
        <v>0</v>
      </c>
    </row>
    <row r="58" spans="1:14" ht="15.75">
      <c r="A58" s="12" t="s">
        <v>612</v>
      </c>
      <c r="B58" s="30" t="s">
        <v>320</v>
      </c>
      <c r="C58" s="179"/>
      <c r="D58" s="179"/>
      <c r="E58" s="194"/>
      <c r="F58" s="194"/>
      <c r="G58" s="194"/>
      <c r="H58" s="194"/>
      <c r="I58" s="194"/>
      <c r="J58" s="194"/>
      <c r="K58" s="194"/>
      <c r="L58" s="304">
        <f t="shared" si="7"/>
        <v>0</v>
      </c>
      <c r="M58" s="304">
        <f t="shared" si="8"/>
        <v>0</v>
      </c>
      <c r="N58" s="304">
        <f t="shared" si="9"/>
        <v>0</v>
      </c>
    </row>
    <row r="59" spans="1:14" ht="15.75">
      <c r="A59" s="12" t="s">
        <v>613</v>
      </c>
      <c r="B59" s="30" t="s">
        <v>321</v>
      </c>
      <c r="C59" s="179"/>
      <c r="D59" s="179">
        <v>0</v>
      </c>
      <c r="E59" s="194">
        <v>0</v>
      </c>
      <c r="F59" s="194">
        <v>5000000</v>
      </c>
      <c r="G59" s="194">
        <v>5600000</v>
      </c>
      <c r="H59" s="194">
        <v>4911546</v>
      </c>
      <c r="I59" s="194"/>
      <c r="J59" s="194"/>
      <c r="K59" s="194"/>
      <c r="L59" s="304">
        <f t="shared" si="7"/>
        <v>5000000</v>
      </c>
      <c r="M59" s="304">
        <f t="shared" si="8"/>
        <v>5600000</v>
      </c>
      <c r="N59" s="304">
        <f t="shared" si="9"/>
        <v>4911546</v>
      </c>
    </row>
    <row r="60" spans="1:14" s="218" customFormat="1" ht="15">
      <c r="A60" s="42" t="s">
        <v>575</v>
      </c>
      <c r="B60" s="45" t="s">
        <v>322</v>
      </c>
      <c r="C60" s="217">
        <f>SUM(C52:C59)</f>
        <v>0</v>
      </c>
      <c r="D60" s="217">
        <f aca="true" t="shared" si="16" ref="D60:K60">SUM(D52:D59)</f>
        <v>0</v>
      </c>
      <c r="E60" s="217">
        <f t="shared" si="16"/>
        <v>0</v>
      </c>
      <c r="F60" s="217">
        <f t="shared" si="16"/>
        <v>5000000</v>
      </c>
      <c r="G60" s="217">
        <f t="shared" si="16"/>
        <v>5600000</v>
      </c>
      <c r="H60" s="217">
        <f t="shared" si="16"/>
        <v>4911546</v>
      </c>
      <c r="I60" s="217">
        <f t="shared" si="16"/>
        <v>0</v>
      </c>
      <c r="J60" s="217">
        <f t="shared" si="16"/>
        <v>0</v>
      </c>
      <c r="K60" s="217">
        <f t="shared" si="16"/>
        <v>0</v>
      </c>
      <c r="L60" s="305">
        <f t="shared" si="7"/>
        <v>5000000</v>
      </c>
      <c r="M60" s="305">
        <f t="shared" si="8"/>
        <v>5600000</v>
      </c>
      <c r="N60" s="305">
        <f t="shared" si="9"/>
        <v>4911546</v>
      </c>
    </row>
    <row r="61" spans="1:14" ht="15.75">
      <c r="A61" s="11" t="s">
        <v>614</v>
      </c>
      <c r="B61" s="30" t="s">
        <v>323</v>
      </c>
      <c r="C61" s="179"/>
      <c r="D61" s="179"/>
      <c r="E61" s="194"/>
      <c r="F61" s="194"/>
      <c r="G61" s="194"/>
      <c r="H61" s="194"/>
      <c r="I61" s="194"/>
      <c r="J61" s="194"/>
      <c r="K61" s="194"/>
      <c r="L61" s="304">
        <f t="shared" si="7"/>
        <v>0</v>
      </c>
      <c r="M61" s="304">
        <f t="shared" si="8"/>
        <v>0</v>
      </c>
      <c r="N61" s="304">
        <f t="shared" si="9"/>
        <v>0</v>
      </c>
    </row>
    <row r="62" spans="1:14" ht="15.75">
      <c r="A62" s="11" t="s">
        <v>324</v>
      </c>
      <c r="B62" s="30" t="s">
        <v>325</v>
      </c>
      <c r="C62" s="179">
        <v>68432475</v>
      </c>
      <c r="D62" s="179">
        <v>68592541</v>
      </c>
      <c r="E62" s="194">
        <v>68592541</v>
      </c>
      <c r="F62" s="194"/>
      <c r="G62" s="194"/>
      <c r="H62" s="194"/>
      <c r="I62" s="194"/>
      <c r="J62" s="194"/>
      <c r="K62" s="194"/>
      <c r="L62" s="304">
        <f t="shared" si="7"/>
        <v>68432475</v>
      </c>
      <c r="M62" s="304">
        <f t="shared" si="8"/>
        <v>68592541</v>
      </c>
      <c r="N62" s="304">
        <f t="shared" si="9"/>
        <v>68592541</v>
      </c>
    </row>
    <row r="63" spans="1:14" ht="30">
      <c r="A63" s="11" t="s">
        <v>326</v>
      </c>
      <c r="B63" s="30" t="s">
        <v>327</v>
      </c>
      <c r="C63" s="179"/>
      <c r="D63" s="179"/>
      <c r="E63" s="194"/>
      <c r="F63" s="194"/>
      <c r="G63" s="194"/>
      <c r="H63" s="194"/>
      <c r="I63" s="194"/>
      <c r="J63" s="194"/>
      <c r="K63" s="194"/>
      <c r="L63" s="304">
        <f t="shared" si="7"/>
        <v>0</v>
      </c>
      <c r="M63" s="304">
        <f t="shared" si="8"/>
        <v>0</v>
      </c>
      <c r="N63" s="304">
        <f t="shared" si="9"/>
        <v>0</v>
      </c>
    </row>
    <row r="64" spans="1:14" ht="30">
      <c r="A64" s="11" t="s">
        <v>576</v>
      </c>
      <c r="B64" s="30" t="s">
        <v>328</v>
      </c>
      <c r="C64" s="179"/>
      <c r="D64" s="179"/>
      <c r="E64" s="194"/>
      <c r="F64" s="194"/>
      <c r="G64" s="194"/>
      <c r="H64" s="194"/>
      <c r="I64" s="194"/>
      <c r="J64" s="194"/>
      <c r="K64" s="194"/>
      <c r="L64" s="304">
        <f aca="true" t="shared" si="17" ref="L64:L73">C64+F64+I64</f>
        <v>0</v>
      </c>
      <c r="M64" s="304">
        <f aca="true" t="shared" si="18" ref="M64:M73">D64+G64+J64</f>
        <v>0</v>
      </c>
      <c r="N64" s="304">
        <f aca="true" t="shared" si="19" ref="N64:N73">E64+H64+K64</f>
        <v>0</v>
      </c>
    </row>
    <row r="65" spans="1:14" ht="30">
      <c r="A65" s="11" t="s">
        <v>615</v>
      </c>
      <c r="B65" s="30" t="s">
        <v>329</v>
      </c>
      <c r="C65" s="179"/>
      <c r="D65" s="179"/>
      <c r="E65" s="194"/>
      <c r="F65" s="194"/>
      <c r="G65" s="194"/>
      <c r="H65" s="194"/>
      <c r="I65" s="194"/>
      <c r="J65" s="194"/>
      <c r="K65" s="194"/>
      <c r="L65" s="304">
        <f t="shared" si="17"/>
        <v>0</v>
      </c>
      <c r="M65" s="304">
        <f t="shared" si="18"/>
        <v>0</v>
      </c>
      <c r="N65" s="304">
        <f t="shared" si="19"/>
        <v>0</v>
      </c>
    </row>
    <row r="66" spans="1:14" ht="15.75">
      <c r="A66" s="11" t="s">
        <v>578</v>
      </c>
      <c r="B66" s="30" t="s">
        <v>330</v>
      </c>
      <c r="C66" s="179">
        <v>3559400</v>
      </c>
      <c r="D66" s="179">
        <v>3559400</v>
      </c>
      <c r="E66" s="194">
        <v>1039045</v>
      </c>
      <c r="F66" s="194"/>
      <c r="G66" s="194"/>
      <c r="H66" s="194"/>
      <c r="I66" s="194"/>
      <c r="J66" s="194"/>
      <c r="K66" s="194"/>
      <c r="L66" s="304">
        <f t="shared" si="17"/>
        <v>3559400</v>
      </c>
      <c r="M66" s="304">
        <f t="shared" si="18"/>
        <v>3559400</v>
      </c>
      <c r="N66" s="304">
        <f t="shared" si="19"/>
        <v>1039045</v>
      </c>
    </row>
    <row r="67" spans="1:14" ht="30">
      <c r="A67" s="11" t="s">
        <v>616</v>
      </c>
      <c r="B67" s="30" t="s">
        <v>331</v>
      </c>
      <c r="C67" s="179"/>
      <c r="D67" s="179"/>
      <c r="E67" s="194"/>
      <c r="F67" s="194"/>
      <c r="G67" s="194">
        <v>0</v>
      </c>
      <c r="H67" s="194">
        <v>0</v>
      </c>
      <c r="I67" s="194"/>
      <c r="J67" s="194"/>
      <c r="K67" s="194"/>
      <c r="L67" s="304">
        <f t="shared" si="17"/>
        <v>0</v>
      </c>
      <c r="M67" s="304">
        <f t="shared" si="18"/>
        <v>0</v>
      </c>
      <c r="N67" s="304">
        <f t="shared" si="19"/>
        <v>0</v>
      </c>
    </row>
    <row r="68" spans="1:14" ht="30">
      <c r="A68" s="11" t="s">
        <v>617</v>
      </c>
      <c r="B68" s="30" t="s">
        <v>332</v>
      </c>
      <c r="C68" s="179"/>
      <c r="D68" s="179">
        <v>99949</v>
      </c>
      <c r="E68" s="194">
        <v>99949</v>
      </c>
      <c r="F68" s="194"/>
      <c r="G68" s="194"/>
      <c r="H68" s="194"/>
      <c r="I68" s="194"/>
      <c r="J68" s="194"/>
      <c r="K68" s="194"/>
      <c r="L68" s="304">
        <f t="shared" si="17"/>
        <v>0</v>
      </c>
      <c r="M68" s="304">
        <f t="shared" si="18"/>
        <v>99949</v>
      </c>
      <c r="N68" s="304">
        <f t="shared" si="19"/>
        <v>99949</v>
      </c>
    </row>
    <row r="69" spans="1:14" ht="15.75">
      <c r="A69" s="11" t="s">
        <v>333</v>
      </c>
      <c r="B69" s="30" t="s">
        <v>334</v>
      </c>
      <c r="C69" s="179"/>
      <c r="D69" s="179"/>
      <c r="E69" s="194"/>
      <c r="F69" s="194"/>
      <c r="G69" s="194"/>
      <c r="H69" s="194"/>
      <c r="I69" s="194"/>
      <c r="J69" s="194"/>
      <c r="K69" s="194"/>
      <c r="L69" s="304">
        <f t="shared" si="17"/>
        <v>0</v>
      </c>
      <c r="M69" s="304">
        <f t="shared" si="18"/>
        <v>0</v>
      </c>
      <c r="N69" s="304">
        <f t="shared" si="19"/>
        <v>0</v>
      </c>
    </row>
    <row r="70" spans="1:14" ht="15.75">
      <c r="A70" s="18" t="s">
        <v>335</v>
      </c>
      <c r="B70" s="30" t="s">
        <v>336</v>
      </c>
      <c r="C70" s="179"/>
      <c r="D70" s="179"/>
      <c r="E70" s="194"/>
      <c r="F70" s="194"/>
      <c r="G70" s="194"/>
      <c r="H70" s="194"/>
      <c r="I70" s="194"/>
      <c r="J70" s="194"/>
      <c r="K70" s="194"/>
      <c r="L70" s="304">
        <f t="shared" si="17"/>
        <v>0</v>
      </c>
      <c r="M70" s="304">
        <f t="shared" si="18"/>
        <v>0</v>
      </c>
      <c r="N70" s="304">
        <f t="shared" si="19"/>
        <v>0</v>
      </c>
    </row>
    <row r="71" spans="1:14" ht="15.75">
      <c r="A71" s="11" t="s">
        <v>618</v>
      </c>
      <c r="B71" s="30" t="s">
        <v>338</v>
      </c>
      <c r="C71" s="179"/>
      <c r="D71" s="179"/>
      <c r="E71" s="194"/>
      <c r="F71" s="194">
        <v>13000000</v>
      </c>
      <c r="G71" s="194">
        <v>14900719</v>
      </c>
      <c r="H71" s="194">
        <v>13389614</v>
      </c>
      <c r="I71" s="194"/>
      <c r="J71" s="194"/>
      <c r="K71" s="194"/>
      <c r="L71" s="304">
        <f t="shared" si="17"/>
        <v>13000000</v>
      </c>
      <c r="M71" s="304">
        <f t="shared" si="18"/>
        <v>14900719</v>
      </c>
      <c r="N71" s="304">
        <f t="shared" si="19"/>
        <v>13389614</v>
      </c>
    </row>
    <row r="72" spans="1:14" ht="15.75">
      <c r="A72" s="18" t="s">
        <v>73</v>
      </c>
      <c r="B72" s="30" t="s">
        <v>747</v>
      </c>
      <c r="C72" s="179">
        <v>5495541</v>
      </c>
      <c r="D72" s="179">
        <v>207469</v>
      </c>
      <c r="E72" s="194"/>
      <c r="F72" s="194"/>
      <c r="G72" s="194"/>
      <c r="H72" s="194"/>
      <c r="I72" s="194"/>
      <c r="J72" s="194"/>
      <c r="K72" s="194"/>
      <c r="L72" s="304">
        <f t="shared" si="17"/>
        <v>5495541</v>
      </c>
      <c r="M72" s="304">
        <f t="shared" si="18"/>
        <v>207469</v>
      </c>
      <c r="N72" s="304">
        <f t="shared" si="19"/>
        <v>0</v>
      </c>
    </row>
    <row r="73" spans="1:14" ht="15.75">
      <c r="A73" s="18" t="s">
        <v>74</v>
      </c>
      <c r="B73" s="30" t="s">
        <v>747</v>
      </c>
      <c r="C73" s="179"/>
      <c r="D73" s="179"/>
      <c r="E73" s="194"/>
      <c r="F73" s="194"/>
      <c r="G73" s="194"/>
      <c r="H73" s="194"/>
      <c r="I73" s="194"/>
      <c r="J73" s="194"/>
      <c r="K73" s="194"/>
      <c r="L73" s="304">
        <f t="shared" si="17"/>
        <v>0</v>
      </c>
      <c r="M73" s="304">
        <f t="shared" si="18"/>
        <v>0</v>
      </c>
      <c r="N73" s="304">
        <f t="shared" si="19"/>
        <v>0</v>
      </c>
    </row>
    <row r="74" spans="1:14" ht="15">
      <c r="A74" s="42" t="s">
        <v>581</v>
      </c>
      <c r="B74" s="45" t="s">
        <v>339</v>
      </c>
      <c r="C74" s="179">
        <f>SUM(C61:C73)</f>
        <v>77487416</v>
      </c>
      <c r="D74" s="179">
        <f aca="true" t="shared" si="20" ref="D74:N74">SUM(D61:D73)</f>
        <v>72459359</v>
      </c>
      <c r="E74" s="179">
        <f t="shared" si="20"/>
        <v>69731535</v>
      </c>
      <c r="F74" s="179">
        <f t="shared" si="20"/>
        <v>13000000</v>
      </c>
      <c r="G74" s="179">
        <f t="shared" si="20"/>
        <v>14900719</v>
      </c>
      <c r="H74" s="179">
        <f t="shared" si="20"/>
        <v>13389614</v>
      </c>
      <c r="I74" s="179">
        <f t="shared" si="20"/>
        <v>0</v>
      </c>
      <c r="J74" s="179">
        <f t="shared" si="20"/>
        <v>0</v>
      </c>
      <c r="K74" s="179">
        <f t="shared" si="20"/>
        <v>0</v>
      </c>
      <c r="L74" s="179">
        <f t="shared" si="20"/>
        <v>90487416</v>
      </c>
      <c r="M74" s="179">
        <f t="shared" si="20"/>
        <v>87360078</v>
      </c>
      <c r="N74" s="179">
        <f t="shared" si="20"/>
        <v>83121149</v>
      </c>
    </row>
    <row r="75" spans="1:14" ht="15.75">
      <c r="A75" s="90" t="s">
        <v>19</v>
      </c>
      <c r="B75" s="91"/>
      <c r="C75" s="217">
        <f aca="true" t="shared" si="21" ref="C75:N75">C25+C26+C51+C60+C74</f>
        <v>214562416</v>
      </c>
      <c r="D75" s="217">
        <f t="shared" si="21"/>
        <v>237923837</v>
      </c>
      <c r="E75" s="217">
        <f t="shared" si="21"/>
        <v>235178932</v>
      </c>
      <c r="F75" s="217">
        <f t="shared" si="21"/>
        <v>18000000</v>
      </c>
      <c r="G75" s="217">
        <f t="shared" si="21"/>
        <v>20500719</v>
      </c>
      <c r="H75" s="217">
        <f t="shared" si="21"/>
        <v>18301160</v>
      </c>
      <c r="I75" s="217">
        <f t="shared" si="21"/>
        <v>0</v>
      </c>
      <c r="J75" s="217">
        <f t="shared" si="21"/>
        <v>0</v>
      </c>
      <c r="K75" s="217">
        <f t="shared" si="21"/>
        <v>0</v>
      </c>
      <c r="L75" s="217">
        <f t="shared" si="21"/>
        <v>232562416</v>
      </c>
      <c r="M75" s="217">
        <f t="shared" si="21"/>
        <v>258424556</v>
      </c>
      <c r="N75" s="217">
        <f t="shared" si="21"/>
        <v>253480092</v>
      </c>
    </row>
    <row r="76" spans="1:14" ht="15.75">
      <c r="A76" s="34" t="s">
        <v>340</v>
      </c>
      <c r="B76" s="30" t="s">
        <v>341</v>
      </c>
      <c r="C76" s="179"/>
      <c r="D76" s="179">
        <v>1710000</v>
      </c>
      <c r="E76" s="194">
        <v>1710000</v>
      </c>
      <c r="F76" s="194"/>
      <c r="G76" s="194"/>
      <c r="H76" s="194"/>
      <c r="I76" s="194"/>
      <c r="J76" s="194"/>
      <c r="K76" s="194"/>
      <c r="L76" s="304"/>
      <c r="M76" s="304"/>
      <c r="N76" s="304"/>
    </row>
    <row r="77" spans="1:14" ht="15.75">
      <c r="A77" s="34" t="s">
        <v>619</v>
      </c>
      <c r="B77" s="30" t="s">
        <v>342</v>
      </c>
      <c r="C77" s="179">
        <v>223663000</v>
      </c>
      <c r="D77" s="179">
        <v>304237796</v>
      </c>
      <c r="E77" s="194">
        <v>304098183</v>
      </c>
      <c r="F77" s="194"/>
      <c r="G77" s="194"/>
      <c r="H77" s="194"/>
      <c r="I77" s="194"/>
      <c r="J77" s="194"/>
      <c r="K77" s="194"/>
      <c r="L77" s="304">
        <f>C77+F77+I77</f>
        <v>223663000</v>
      </c>
      <c r="M77" s="304">
        <f>D77+G77+J77</f>
        <v>304237796</v>
      </c>
      <c r="N77" s="304">
        <f>E77+H77+K77</f>
        <v>304098183</v>
      </c>
    </row>
    <row r="78" spans="1:14" ht="15.75">
      <c r="A78" s="34" t="s">
        <v>343</v>
      </c>
      <c r="B78" s="30" t="s">
        <v>344</v>
      </c>
      <c r="C78" s="179"/>
      <c r="D78" s="179">
        <v>1181000</v>
      </c>
      <c r="E78" s="194">
        <v>372352</v>
      </c>
      <c r="F78" s="194"/>
      <c r="G78" s="194"/>
      <c r="H78" s="194"/>
      <c r="I78" s="194"/>
      <c r="J78" s="194"/>
      <c r="K78" s="194"/>
      <c r="L78" s="304">
        <f>C78+F78+I78</f>
        <v>0</v>
      </c>
      <c r="M78" s="304">
        <f aca="true" t="shared" si="22" ref="M78:M84">D78+G78+J78</f>
        <v>1181000</v>
      </c>
      <c r="N78" s="304">
        <f aca="true" t="shared" si="23" ref="N78:N84">E78+H78+K78</f>
        <v>372352</v>
      </c>
    </row>
    <row r="79" spans="1:14" ht="15.75">
      <c r="A79" s="34" t="s">
        <v>345</v>
      </c>
      <c r="B79" s="30" t="s">
        <v>346</v>
      </c>
      <c r="C79" s="179">
        <v>2219000</v>
      </c>
      <c r="D79" s="179">
        <v>14719431</v>
      </c>
      <c r="E79" s="194">
        <v>14708917</v>
      </c>
      <c r="F79" s="194"/>
      <c r="G79" s="194"/>
      <c r="H79" s="194"/>
      <c r="I79" s="194"/>
      <c r="J79" s="194"/>
      <c r="K79" s="194"/>
      <c r="L79" s="304">
        <f>C79+F79+I79</f>
        <v>2219000</v>
      </c>
      <c r="M79" s="304">
        <f t="shared" si="22"/>
        <v>14719431</v>
      </c>
      <c r="N79" s="304">
        <f t="shared" si="23"/>
        <v>14708917</v>
      </c>
    </row>
    <row r="80" spans="1:14" ht="15.75">
      <c r="A80" s="6" t="s">
        <v>347</v>
      </c>
      <c r="B80" s="30" t="s">
        <v>348</v>
      </c>
      <c r="C80" s="179"/>
      <c r="D80" s="179"/>
      <c r="E80" s="194"/>
      <c r="F80" s="194"/>
      <c r="G80" s="194"/>
      <c r="H80" s="194"/>
      <c r="I80" s="194"/>
      <c r="J80" s="194"/>
      <c r="K80" s="194"/>
      <c r="L80" s="304">
        <f>C80+F80+I80</f>
        <v>0</v>
      </c>
      <c r="M80" s="304">
        <f t="shared" si="22"/>
        <v>0</v>
      </c>
      <c r="N80" s="304">
        <f t="shared" si="23"/>
        <v>0</v>
      </c>
    </row>
    <row r="81" spans="1:14" ht="15.75">
      <c r="A81" s="6" t="s">
        <v>349</v>
      </c>
      <c r="B81" s="30" t="s">
        <v>350</v>
      </c>
      <c r="C81" s="179"/>
      <c r="D81" s="179"/>
      <c r="E81" s="194"/>
      <c r="F81" s="194"/>
      <c r="G81" s="194"/>
      <c r="H81" s="194"/>
      <c r="I81" s="194"/>
      <c r="J81" s="194"/>
      <c r="K81" s="194"/>
      <c r="L81" s="304">
        <f>C81+F81+I81</f>
        <v>0</v>
      </c>
      <c r="M81" s="304">
        <f t="shared" si="22"/>
        <v>0</v>
      </c>
      <c r="N81" s="304">
        <f t="shared" si="23"/>
        <v>0</v>
      </c>
    </row>
    <row r="82" spans="1:14" ht="15.75">
      <c r="A82" s="6" t="s">
        <v>351</v>
      </c>
      <c r="B82" s="30" t="s">
        <v>352</v>
      </c>
      <c r="C82" s="179">
        <v>56937000</v>
      </c>
      <c r="D82" s="179">
        <v>57572885</v>
      </c>
      <c r="E82" s="194">
        <v>24743984</v>
      </c>
      <c r="F82" s="194"/>
      <c r="G82" s="194"/>
      <c r="H82" s="194"/>
      <c r="I82" s="194"/>
      <c r="J82" s="194"/>
      <c r="K82" s="194"/>
      <c r="L82" s="304">
        <f>C82+F82+I82</f>
        <v>56937000</v>
      </c>
      <c r="M82" s="304">
        <f t="shared" si="22"/>
        <v>57572885</v>
      </c>
      <c r="N82" s="304">
        <f t="shared" si="23"/>
        <v>24743984</v>
      </c>
    </row>
    <row r="83" spans="1:14" s="218" customFormat="1" ht="15">
      <c r="A83" s="43" t="s">
        <v>583</v>
      </c>
      <c r="B83" s="45" t="s">
        <v>353</v>
      </c>
      <c r="C83" s="217">
        <f aca="true" t="shared" si="24" ref="C83:K83">SUM(C76:C82)</f>
        <v>282819000</v>
      </c>
      <c r="D83" s="217">
        <f t="shared" si="24"/>
        <v>379421112</v>
      </c>
      <c r="E83" s="217">
        <f t="shared" si="24"/>
        <v>345633436</v>
      </c>
      <c r="F83" s="217"/>
      <c r="G83" s="217"/>
      <c r="H83" s="217"/>
      <c r="I83" s="305">
        <f t="shared" si="24"/>
        <v>0</v>
      </c>
      <c r="J83" s="305">
        <f t="shared" si="24"/>
        <v>0</v>
      </c>
      <c r="K83" s="305">
        <f t="shared" si="24"/>
        <v>0</v>
      </c>
      <c r="L83" s="305">
        <f aca="true" t="shared" si="25" ref="L83:L97">C83+F83+I83</f>
        <v>282819000</v>
      </c>
      <c r="M83" s="305">
        <f t="shared" si="22"/>
        <v>379421112</v>
      </c>
      <c r="N83" s="305">
        <f t="shared" si="23"/>
        <v>345633436</v>
      </c>
    </row>
    <row r="84" spans="1:14" ht="15.75">
      <c r="A84" s="12" t="s">
        <v>354</v>
      </c>
      <c r="B84" s="30" t="s">
        <v>355</v>
      </c>
      <c r="C84" s="179">
        <v>163905000</v>
      </c>
      <c r="D84" s="179">
        <v>94750811</v>
      </c>
      <c r="E84" s="179">
        <v>63730680</v>
      </c>
      <c r="F84" s="179"/>
      <c r="G84" s="194"/>
      <c r="H84" s="194"/>
      <c r="I84" s="194"/>
      <c r="J84" s="194"/>
      <c r="K84" s="194"/>
      <c r="L84" s="304">
        <f t="shared" si="25"/>
        <v>163905000</v>
      </c>
      <c r="M84" s="304">
        <f t="shared" si="22"/>
        <v>94750811</v>
      </c>
      <c r="N84" s="304">
        <f t="shared" si="23"/>
        <v>63730680</v>
      </c>
    </row>
    <row r="85" spans="1:14" ht="15.75">
      <c r="A85" s="12" t="s">
        <v>356</v>
      </c>
      <c r="B85" s="30" t="s">
        <v>357</v>
      </c>
      <c r="C85" s="179"/>
      <c r="D85" s="179"/>
      <c r="E85" s="194"/>
      <c r="F85" s="194"/>
      <c r="G85" s="194"/>
      <c r="H85" s="194"/>
      <c r="I85" s="194"/>
      <c r="J85" s="194"/>
      <c r="K85" s="194"/>
      <c r="L85" s="304">
        <f t="shared" si="25"/>
        <v>0</v>
      </c>
      <c r="M85" s="304">
        <f aca="true" t="shared" si="26" ref="M85:N97">D85+G85+J85</f>
        <v>0</v>
      </c>
      <c r="N85" s="304">
        <f t="shared" si="26"/>
        <v>0</v>
      </c>
    </row>
    <row r="86" spans="1:14" ht="15.75">
      <c r="A86" s="12" t="s">
        <v>358</v>
      </c>
      <c r="B86" s="30" t="s">
        <v>359</v>
      </c>
      <c r="C86" s="179"/>
      <c r="D86" s="179"/>
      <c r="E86" s="194"/>
      <c r="F86" s="194"/>
      <c r="G86" s="194"/>
      <c r="H86" s="194"/>
      <c r="I86" s="194"/>
      <c r="J86" s="194"/>
      <c r="K86" s="194"/>
      <c r="L86" s="304">
        <f t="shared" si="25"/>
        <v>0</v>
      </c>
      <c r="M86" s="304">
        <f t="shared" si="26"/>
        <v>0</v>
      </c>
      <c r="N86" s="304">
        <f t="shared" si="26"/>
        <v>0</v>
      </c>
    </row>
    <row r="87" spans="1:14" ht="15.75">
      <c r="A87" s="12" t="s">
        <v>360</v>
      </c>
      <c r="B87" s="30" t="s">
        <v>361</v>
      </c>
      <c r="C87" s="179">
        <v>43117000</v>
      </c>
      <c r="D87" s="179">
        <v>37583500</v>
      </c>
      <c r="E87" s="179">
        <v>16020730</v>
      </c>
      <c r="F87" s="179"/>
      <c r="G87" s="194"/>
      <c r="H87" s="194"/>
      <c r="I87" s="194"/>
      <c r="J87" s="194"/>
      <c r="K87" s="194"/>
      <c r="L87" s="304">
        <f t="shared" si="25"/>
        <v>43117000</v>
      </c>
      <c r="M87" s="304">
        <f t="shared" si="26"/>
        <v>37583500</v>
      </c>
      <c r="N87" s="304">
        <f t="shared" si="26"/>
        <v>16020730</v>
      </c>
    </row>
    <row r="88" spans="1:14" s="218" customFormat="1" ht="15">
      <c r="A88" s="42" t="s">
        <v>584</v>
      </c>
      <c r="B88" s="45" t="s">
        <v>362</v>
      </c>
      <c r="C88" s="217">
        <f>SUM(C84:C87)</f>
        <v>207022000</v>
      </c>
      <c r="D88" s="217">
        <f>SUM(D84:D87)</f>
        <v>132334311</v>
      </c>
      <c r="E88" s="217">
        <f>SUM(E84:E87)</f>
        <v>79751410</v>
      </c>
      <c r="F88" s="217">
        <f>SUM(F84:F87)</f>
        <v>0</v>
      </c>
      <c r="G88" s="305"/>
      <c r="H88" s="305"/>
      <c r="I88" s="305"/>
      <c r="J88" s="305">
        <f>SUM(J84:J87)</f>
        <v>0</v>
      </c>
      <c r="K88" s="305">
        <f>SUM(K84:K87)</f>
        <v>0</v>
      </c>
      <c r="L88" s="305">
        <f t="shared" si="25"/>
        <v>207022000</v>
      </c>
      <c r="M88" s="305">
        <f t="shared" si="26"/>
        <v>132334311</v>
      </c>
      <c r="N88" s="305">
        <f t="shared" si="26"/>
        <v>79751410</v>
      </c>
    </row>
    <row r="89" spans="1:17" ht="30">
      <c r="A89" s="12" t="s">
        <v>363</v>
      </c>
      <c r="B89" s="30" t="s">
        <v>364</v>
      </c>
      <c r="C89" s="179"/>
      <c r="D89" s="179"/>
      <c r="E89" s="194"/>
      <c r="F89" s="194"/>
      <c r="G89" s="194"/>
      <c r="H89" s="194"/>
      <c r="I89" s="194"/>
      <c r="J89" s="194"/>
      <c r="K89" s="194"/>
      <c r="L89" s="305"/>
      <c r="M89" s="305"/>
      <c r="N89" s="305"/>
      <c r="Q89">
        <v>7171</v>
      </c>
    </row>
    <row r="90" spans="1:14" ht="30">
      <c r="A90" s="12" t="s">
        <v>620</v>
      </c>
      <c r="B90" s="30" t="s">
        <v>365</v>
      </c>
      <c r="C90" s="179"/>
      <c r="D90" s="179"/>
      <c r="E90" s="194"/>
      <c r="F90" s="194"/>
      <c r="G90" s="194"/>
      <c r="H90" s="194"/>
      <c r="I90" s="194"/>
      <c r="J90" s="194"/>
      <c r="K90" s="194"/>
      <c r="L90" s="305"/>
      <c r="M90" s="305"/>
      <c r="N90" s="305"/>
    </row>
    <row r="91" spans="1:14" ht="30">
      <c r="A91" s="12" t="s">
        <v>621</v>
      </c>
      <c r="B91" s="30" t="s">
        <v>366</v>
      </c>
      <c r="C91" s="179"/>
      <c r="D91" s="179"/>
      <c r="E91" s="194"/>
      <c r="F91" s="194"/>
      <c r="G91" s="194"/>
      <c r="H91" s="194"/>
      <c r="I91" s="194"/>
      <c r="J91" s="194"/>
      <c r="K91" s="194"/>
      <c r="L91" s="305"/>
      <c r="M91" s="305"/>
      <c r="N91" s="305"/>
    </row>
    <row r="92" spans="1:14" ht="15.75">
      <c r="A92" s="12" t="s">
        <v>622</v>
      </c>
      <c r="B92" s="30" t="s">
        <v>367</v>
      </c>
      <c r="C92" s="179"/>
      <c r="D92" s="179">
        <v>60697</v>
      </c>
      <c r="E92" s="194">
        <v>60697</v>
      </c>
      <c r="F92" s="194"/>
      <c r="G92" s="194"/>
      <c r="H92" s="194"/>
      <c r="I92" s="194"/>
      <c r="J92" s="194"/>
      <c r="K92" s="194"/>
      <c r="L92" s="305">
        <f t="shared" si="25"/>
        <v>0</v>
      </c>
      <c r="M92" s="305">
        <f t="shared" si="26"/>
        <v>60697</v>
      </c>
      <c r="N92" s="305">
        <f t="shared" si="26"/>
        <v>60697</v>
      </c>
    </row>
    <row r="93" spans="1:14" ht="30">
      <c r="A93" s="12" t="s">
        <v>623</v>
      </c>
      <c r="B93" s="30" t="s">
        <v>368</v>
      </c>
      <c r="C93" s="179"/>
      <c r="D93" s="179"/>
      <c r="E93" s="194"/>
      <c r="F93" s="194"/>
      <c r="G93" s="194"/>
      <c r="H93" s="194"/>
      <c r="I93" s="194"/>
      <c r="J93" s="194"/>
      <c r="K93" s="194"/>
      <c r="L93" s="305"/>
      <c r="M93" s="305"/>
      <c r="N93" s="305"/>
    </row>
    <row r="94" spans="1:14" ht="30">
      <c r="A94" s="12" t="s">
        <v>624</v>
      </c>
      <c r="B94" s="30" t="s">
        <v>369</v>
      </c>
      <c r="C94" s="179"/>
      <c r="D94" s="179"/>
      <c r="E94" s="194"/>
      <c r="F94" s="194"/>
      <c r="G94" s="194"/>
      <c r="H94" s="194"/>
      <c r="I94" s="194"/>
      <c r="J94" s="194"/>
      <c r="K94" s="194"/>
      <c r="L94" s="305"/>
      <c r="M94" s="305"/>
      <c r="N94" s="305"/>
    </row>
    <row r="95" spans="1:14" ht="15.75">
      <c r="A95" s="12" t="s">
        <v>370</v>
      </c>
      <c r="B95" s="30" t="s">
        <v>371</v>
      </c>
      <c r="C95" s="179"/>
      <c r="D95" s="179"/>
      <c r="E95" s="194"/>
      <c r="F95" s="194"/>
      <c r="G95" s="194"/>
      <c r="H95" s="194"/>
      <c r="I95" s="194"/>
      <c r="J95" s="194"/>
      <c r="K95" s="194"/>
      <c r="L95" s="305"/>
      <c r="M95" s="305"/>
      <c r="N95" s="305"/>
    </row>
    <row r="96" spans="1:14" ht="15.75">
      <c r="A96" s="12" t="s">
        <v>625</v>
      </c>
      <c r="B96" s="30" t="s">
        <v>940</v>
      </c>
      <c r="C96" s="179"/>
      <c r="D96" s="179">
        <v>20156116</v>
      </c>
      <c r="E96" s="194">
        <v>20156116</v>
      </c>
      <c r="F96" s="194"/>
      <c r="G96" s="194"/>
      <c r="H96" s="194"/>
      <c r="I96" s="194"/>
      <c r="J96" s="194"/>
      <c r="K96" s="194"/>
      <c r="L96" s="305">
        <f t="shared" si="25"/>
        <v>0</v>
      </c>
      <c r="M96" s="305">
        <f t="shared" si="26"/>
        <v>20156116</v>
      </c>
      <c r="N96" s="305">
        <f t="shared" si="26"/>
        <v>20156116</v>
      </c>
    </row>
    <row r="97" spans="1:14" ht="15.75">
      <c r="A97" s="42" t="s">
        <v>585</v>
      </c>
      <c r="B97" s="45" t="s">
        <v>373</v>
      </c>
      <c r="C97" s="179">
        <f>SUM(C89:C96)</f>
        <v>0</v>
      </c>
      <c r="D97" s="179">
        <f>SUM(D89:D96)</f>
        <v>20216813</v>
      </c>
      <c r="E97" s="179">
        <f>SUM(E89:E96)</f>
        <v>20216813</v>
      </c>
      <c r="F97" s="304"/>
      <c r="H97" s="304"/>
      <c r="I97" s="304"/>
      <c r="J97" s="304">
        <f>SUM(J89:J96)</f>
        <v>0</v>
      </c>
      <c r="K97" s="304">
        <f>SUM(K89:K96)</f>
        <v>0</v>
      </c>
      <c r="L97" s="305">
        <f t="shared" si="25"/>
        <v>0</v>
      </c>
      <c r="M97" s="305">
        <f t="shared" si="26"/>
        <v>20216813</v>
      </c>
      <c r="N97" s="305">
        <f t="shared" si="26"/>
        <v>20216813</v>
      </c>
    </row>
    <row r="98" spans="1:14" ht="15.75">
      <c r="A98" s="90" t="s">
        <v>18</v>
      </c>
      <c r="B98" s="91"/>
      <c r="C98" s="181">
        <f>C83+C88+C97</f>
        <v>489841000</v>
      </c>
      <c r="D98" s="181">
        <f aca="true" t="shared" si="27" ref="D98:I98">D83+D88+D97</f>
        <v>531972236</v>
      </c>
      <c r="E98" s="181">
        <f t="shared" si="27"/>
        <v>445601659</v>
      </c>
      <c r="F98" s="181">
        <f t="shared" si="27"/>
        <v>0</v>
      </c>
      <c r="G98" s="181">
        <f t="shared" si="27"/>
        <v>0</v>
      </c>
      <c r="H98" s="181">
        <f t="shared" si="27"/>
        <v>0</v>
      </c>
      <c r="I98" s="181">
        <f t="shared" si="27"/>
        <v>0</v>
      </c>
      <c r="J98" s="181">
        <f>J83+J88+J97</f>
        <v>0</v>
      </c>
      <c r="K98" s="181">
        <f>K83+K88+K97</f>
        <v>0</v>
      </c>
      <c r="L98" s="181">
        <f>L83+L88+L97</f>
        <v>489841000</v>
      </c>
      <c r="M98" s="181">
        <f>M83+M88+M97</f>
        <v>531972236</v>
      </c>
      <c r="N98" s="181">
        <f>N83+N88+N97</f>
        <v>445601659</v>
      </c>
    </row>
    <row r="99" spans="1:14" ht="15.75">
      <c r="A99" s="92" t="s">
        <v>633</v>
      </c>
      <c r="B99" s="93" t="s">
        <v>374</v>
      </c>
      <c r="C99" s="182">
        <f aca="true" t="shared" si="28" ref="C99:K99">C75+C98</f>
        <v>704403416</v>
      </c>
      <c r="D99" s="182">
        <f t="shared" si="28"/>
        <v>769896073</v>
      </c>
      <c r="E99" s="182">
        <f t="shared" si="28"/>
        <v>680780591</v>
      </c>
      <c r="F99" s="182">
        <f t="shared" si="28"/>
        <v>18000000</v>
      </c>
      <c r="G99" s="182">
        <f t="shared" si="28"/>
        <v>20500719</v>
      </c>
      <c r="H99" s="182">
        <f t="shared" si="28"/>
        <v>18301160</v>
      </c>
      <c r="I99" s="182">
        <f t="shared" si="28"/>
        <v>0</v>
      </c>
      <c r="J99" s="182">
        <f t="shared" si="28"/>
        <v>0</v>
      </c>
      <c r="K99" s="182">
        <f t="shared" si="28"/>
        <v>0</v>
      </c>
      <c r="L99" s="182">
        <f>C99+F99</f>
        <v>722403416</v>
      </c>
      <c r="M99" s="182">
        <f>D99+G99</f>
        <v>790396792</v>
      </c>
      <c r="N99" s="182">
        <f>E99+H99</f>
        <v>699081751</v>
      </c>
    </row>
    <row r="100" spans="1:31" ht="15.75">
      <c r="A100" s="12" t="s">
        <v>626</v>
      </c>
      <c r="B100" s="5" t="s">
        <v>375</v>
      </c>
      <c r="C100" s="179"/>
      <c r="D100" s="179"/>
      <c r="E100" s="194"/>
      <c r="F100" s="183"/>
      <c r="G100" s="183"/>
      <c r="H100" s="183"/>
      <c r="I100" s="183"/>
      <c r="J100" s="183"/>
      <c r="K100" s="183"/>
      <c r="L100" s="306"/>
      <c r="M100" s="306"/>
      <c r="N100" s="306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.75">
      <c r="A101" s="12" t="s">
        <v>378</v>
      </c>
      <c r="B101" s="5" t="s">
        <v>379</v>
      </c>
      <c r="C101" s="179"/>
      <c r="D101" s="179"/>
      <c r="E101" s="194"/>
      <c r="F101" s="183"/>
      <c r="G101" s="183"/>
      <c r="H101" s="183"/>
      <c r="I101" s="183"/>
      <c r="J101" s="183"/>
      <c r="K101" s="183"/>
      <c r="L101" s="306"/>
      <c r="M101" s="306"/>
      <c r="N101" s="306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.75">
      <c r="A102" s="12" t="s">
        <v>627</v>
      </c>
      <c r="B102" s="5" t="s">
        <v>380</v>
      </c>
      <c r="C102" s="179"/>
      <c r="D102" s="179"/>
      <c r="E102" s="194"/>
      <c r="F102" s="183"/>
      <c r="G102" s="183"/>
      <c r="H102" s="183"/>
      <c r="I102" s="183"/>
      <c r="J102" s="183"/>
      <c r="K102" s="183"/>
      <c r="L102" s="306"/>
      <c r="M102" s="306"/>
      <c r="N102" s="306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s="218" customFormat="1" ht="15">
      <c r="A103" s="14" t="s">
        <v>590</v>
      </c>
      <c r="B103" s="7" t="s">
        <v>382</v>
      </c>
      <c r="C103" s="217"/>
      <c r="D103" s="217"/>
      <c r="E103" s="220"/>
      <c r="F103" s="184"/>
      <c r="G103" s="184"/>
      <c r="H103" s="184"/>
      <c r="I103" s="184"/>
      <c r="J103" s="184"/>
      <c r="K103" s="184"/>
      <c r="L103" s="307"/>
      <c r="M103" s="307"/>
      <c r="N103" s="30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21"/>
      <c r="AE103" s="221"/>
    </row>
    <row r="104" spans="1:31" ht="15.75">
      <c r="A104" s="35" t="s">
        <v>628</v>
      </c>
      <c r="B104" s="5" t="s">
        <v>383</v>
      </c>
      <c r="C104" s="179"/>
      <c r="D104" s="179">
        <v>350000000</v>
      </c>
      <c r="E104" s="194">
        <v>350000000</v>
      </c>
      <c r="F104" s="185"/>
      <c r="G104" s="189"/>
      <c r="H104" s="189"/>
      <c r="I104" s="185"/>
      <c r="J104" s="185"/>
      <c r="K104" s="185"/>
      <c r="L104" s="308">
        <f aca="true" t="shared" si="29" ref="L104:L111">C104+F104</f>
        <v>0</v>
      </c>
      <c r="M104" s="308">
        <f aca="true" t="shared" si="30" ref="M104:M111">D104+G104</f>
        <v>350000000</v>
      </c>
      <c r="N104" s="308">
        <f aca="true" t="shared" si="31" ref="N104:N111">E104+H104</f>
        <v>350000000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.75">
      <c r="A105" s="35" t="s">
        <v>596</v>
      </c>
      <c r="B105" s="5" t="s">
        <v>386</v>
      </c>
      <c r="C105" s="179"/>
      <c r="D105" s="179">
        <v>44880000</v>
      </c>
      <c r="E105" s="194">
        <v>44880000</v>
      </c>
      <c r="F105" s="185"/>
      <c r="G105" s="185"/>
      <c r="H105" s="185"/>
      <c r="I105" s="185"/>
      <c r="J105" s="185"/>
      <c r="K105" s="185"/>
      <c r="L105" s="308"/>
      <c r="M105" s="308"/>
      <c r="N105" s="30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.75">
      <c r="A106" s="12" t="s">
        <v>387</v>
      </c>
      <c r="B106" s="5" t="s">
        <v>388</v>
      </c>
      <c r="C106" s="179"/>
      <c r="D106" s="179"/>
      <c r="E106" s="194"/>
      <c r="F106" s="183"/>
      <c r="G106" s="183"/>
      <c r="H106" s="183"/>
      <c r="I106" s="183"/>
      <c r="J106" s="183"/>
      <c r="K106" s="183"/>
      <c r="L106" s="308"/>
      <c r="M106" s="308"/>
      <c r="N106" s="30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.75">
      <c r="A107" s="12" t="s">
        <v>629</v>
      </c>
      <c r="B107" s="5" t="s">
        <v>389</v>
      </c>
      <c r="C107" s="179"/>
      <c r="D107" s="179"/>
      <c r="E107" s="194"/>
      <c r="F107" s="183"/>
      <c r="G107" s="183"/>
      <c r="H107" s="183"/>
      <c r="I107" s="183"/>
      <c r="J107" s="183"/>
      <c r="K107" s="183"/>
      <c r="L107" s="308"/>
      <c r="M107" s="308"/>
      <c r="N107" s="30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s="218" customFormat="1" ht="15">
      <c r="A108" s="13" t="s">
        <v>593</v>
      </c>
      <c r="B108" s="7" t="s">
        <v>390</v>
      </c>
      <c r="C108" s="217"/>
      <c r="D108" s="217">
        <f>SUM(D104:D107)</f>
        <v>394880000</v>
      </c>
      <c r="E108" s="217">
        <f>SUM(E104:E107)</f>
        <v>394880000</v>
      </c>
      <c r="F108" s="309"/>
      <c r="G108" s="309"/>
      <c r="H108" s="309"/>
      <c r="I108" s="309"/>
      <c r="J108" s="309"/>
      <c r="K108" s="309">
        <f>SUM(K104:K107)</f>
        <v>0</v>
      </c>
      <c r="L108" s="307">
        <f t="shared" si="29"/>
        <v>0</v>
      </c>
      <c r="M108" s="307">
        <f t="shared" si="30"/>
        <v>394880000</v>
      </c>
      <c r="N108" s="307">
        <f t="shared" si="31"/>
        <v>394880000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21"/>
      <c r="AE108" s="221"/>
    </row>
    <row r="109" spans="1:31" ht="15.75">
      <c r="A109" s="35" t="s">
        <v>391</v>
      </c>
      <c r="B109" s="5" t="s">
        <v>392</v>
      </c>
      <c r="C109" s="179"/>
      <c r="D109" s="179"/>
      <c r="E109" s="194"/>
      <c r="F109" s="185"/>
      <c r="G109" s="185"/>
      <c r="H109" s="185"/>
      <c r="I109" s="185"/>
      <c r="J109" s="185"/>
      <c r="K109" s="185"/>
      <c r="L109" s="308"/>
      <c r="M109" s="308"/>
      <c r="N109" s="308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.75">
      <c r="A110" s="35" t="s">
        <v>393</v>
      </c>
      <c r="B110" s="5" t="s">
        <v>394</v>
      </c>
      <c r="C110" s="179">
        <v>1747983</v>
      </c>
      <c r="D110" s="179">
        <v>1747983</v>
      </c>
      <c r="E110" s="194">
        <v>1747983</v>
      </c>
      <c r="F110" s="185"/>
      <c r="G110" s="185"/>
      <c r="H110" s="185"/>
      <c r="I110" s="185"/>
      <c r="J110" s="185"/>
      <c r="K110" s="185"/>
      <c r="L110" s="308">
        <f t="shared" si="29"/>
        <v>1747983</v>
      </c>
      <c r="M110" s="308">
        <f t="shared" si="30"/>
        <v>1747983</v>
      </c>
      <c r="N110" s="308">
        <f t="shared" si="31"/>
        <v>1747983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s="218" customFormat="1" ht="15">
      <c r="A111" s="13" t="s">
        <v>395</v>
      </c>
      <c r="B111" s="7" t="s">
        <v>396</v>
      </c>
      <c r="C111" s="217">
        <v>103962201</v>
      </c>
      <c r="D111" s="217">
        <v>116868082</v>
      </c>
      <c r="E111" s="220">
        <v>116868082</v>
      </c>
      <c r="F111" s="309"/>
      <c r="G111" s="309"/>
      <c r="H111" s="309"/>
      <c r="I111" s="309"/>
      <c r="J111" s="309"/>
      <c r="K111" s="309"/>
      <c r="L111" s="307">
        <f t="shared" si="29"/>
        <v>103962201</v>
      </c>
      <c r="M111" s="307">
        <f t="shared" si="30"/>
        <v>116868082</v>
      </c>
      <c r="N111" s="307">
        <f t="shared" si="31"/>
        <v>116868082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21"/>
      <c r="AE111" s="221"/>
    </row>
    <row r="112" spans="1:31" ht="15.75">
      <c r="A112" s="35" t="s">
        <v>397</v>
      </c>
      <c r="B112" s="5" t="s">
        <v>398</v>
      </c>
      <c r="C112" s="179"/>
      <c r="D112" s="179"/>
      <c r="E112" s="194"/>
      <c r="F112" s="185"/>
      <c r="G112" s="185"/>
      <c r="H112" s="185"/>
      <c r="I112" s="185"/>
      <c r="J112" s="185"/>
      <c r="K112" s="185"/>
      <c r="L112" s="308">
        <f aca="true" t="shared" si="32" ref="L112:L123">C112+F112</f>
        <v>0</v>
      </c>
      <c r="M112" s="308">
        <f aca="true" t="shared" si="33" ref="M112:M123">D112+G112</f>
        <v>0</v>
      </c>
      <c r="N112" s="308">
        <f aca="true" t="shared" si="34" ref="N112:N123">E112+H112</f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.75">
      <c r="A113" s="35" t="s">
        <v>399</v>
      </c>
      <c r="B113" s="5" t="s">
        <v>400</v>
      </c>
      <c r="C113" s="179"/>
      <c r="D113" s="179"/>
      <c r="E113" s="194"/>
      <c r="F113" s="185"/>
      <c r="G113" s="185"/>
      <c r="H113" s="185"/>
      <c r="I113" s="185"/>
      <c r="J113" s="185"/>
      <c r="K113" s="185"/>
      <c r="L113" s="308">
        <f t="shared" si="32"/>
        <v>0</v>
      </c>
      <c r="M113" s="308">
        <f t="shared" si="33"/>
        <v>0</v>
      </c>
      <c r="N113" s="308">
        <f t="shared" si="34"/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.75">
      <c r="A114" s="35" t="s">
        <v>401</v>
      </c>
      <c r="B114" s="5" t="s">
        <v>402</v>
      </c>
      <c r="C114" s="179"/>
      <c r="D114" s="179"/>
      <c r="E114" s="194"/>
      <c r="F114" s="185"/>
      <c r="G114" s="185"/>
      <c r="H114" s="185"/>
      <c r="I114" s="185"/>
      <c r="J114" s="185"/>
      <c r="K114" s="185"/>
      <c r="L114" s="308">
        <f t="shared" si="32"/>
        <v>0</v>
      </c>
      <c r="M114" s="308">
        <f t="shared" si="33"/>
        <v>0</v>
      </c>
      <c r="N114" s="308">
        <f t="shared" si="34"/>
        <v>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s="218" customFormat="1" ht="15">
      <c r="A115" s="36" t="s">
        <v>594</v>
      </c>
      <c r="B115" s="37" t="s">
        <v>403</v>
      </c>
      <c r="C115" s="217">
        <f>C103+C108+C111+C110</f>
        <v>105710184</v>
      </c>
      <c r="D115" s="217">
        <f>D103+D108+D111+D110</f>
        <v>513496065</v>
      </c>
      <c r="E115" s="217">
        <f>E103+E108+E111+E110</f>
        <v>513496065</v>
      </c>
      <c r="F115" s="217"/>
      <c r="G115" s="217"/>
      <c r="H115" s="217"/>
      <c r="I115" s="217"/>
      <c r="J115" s="217"/>
      <c r="K115" s="217"/>
      <c r="L115" s="307">
        <f>L103+L108+L111</f>
        <v>103962201</v>
      </c>
      <c r="M115" s="307">
        <f>M103+M108+M111</f>
        <v>511748082</v>
      </c>
      <c r="N115" s="307">
        <f>N103+N108+N111</f>
        <v>511748082</v>
      </c>
      <c r="O115" s="21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21"/>
      <c r="AE115" s="221"/>
    </row>
    <row r="116" spans="1:31" ht="15.75">
      <c r="A116" s="35" t="s">
        <v>404</v>
      </c>
      <c r="B116" s="5" t="s">
        <v>405</v>
      </c>
      <c r="C116" s="179"/>
      <c r="D116" s="179"/>
      <c r="E116" s="194"/>
      <c r="F116" s="185"/>
      <c r="G116" s="185"/>
      <c r="H116" s="185"/>
      <c r="I116" s="185"/>
      <c r="J116" s="185"/>
      <c r="K116" s="185"/>
      <c r="L116" s="308">
        <f t="shared" si="32"/>
        <v>0</v>
      </c>
      <c r="M116" s="308">
        <f t="shared" si="33"/>
        <v>0</v>
      </c>
      <c r="N116" s="308">
        <f t="shared" si="34"/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.75">
      <c r="A117" s="12" t="s">
        <v>406</v>
      </c>
      <c r="B117" s="5" t="s">
        <v>407</v>
      </c>
      <c r="C117" s="179"/>
      <c r="D117" s="179"/>
      <c r="E117" s="194"/>
      <c r="F117" s="183"/>
      <c r="G117" s="183"/>
      <c r="H117" s="183"/>
      <c r="I117" s="183"/>
      <c r="J117" s="183"/>
      <c r="K117" s="183"/>
      <c r="L117" s="308">
        <f t="shared" si="32"/>
        <v>0</v>
      </c>
      <c r="M117" s="308">
        <f t="shared" si="33"/>
        <v>0</v>
      </c>
      <c r="N117" s="308">
        <f t="shared" si="34"/>
        <v>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.75">
      <c r="A118" s="35" t="s">
        <v>630</v>
      </c>
      <c r="B118" s="5" t="s">
        <v>408</v>
      </c>
      <c r="C118" s="179"/>
      <c r="D118" s="179"/>
      <c r="E118" s="194"/>
      <c r="F118" s="185"/>
      <c r="G118" s="185"/>
      <c r="H118" s="185"/>
      <c r="I118" s="185"/>
      <c r="J118" s="185"/>
      <c r="K118" s="185"/>
      <c r="L118" s="308">
        <f t="shared" si="32"/>
        <v>0</v>
      </c>
      <c r="M118" s="308">
        <f t="shared" si="33"/>
        <v>0</v>
      </c>
      <c r="N118" s="308">
        <f t="shared" si="34"/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.75">
      <c r="A119" s="35" t="s">
        <v>599</v>
      </c>
      <c r="B119" s="5" t="s">
        <v>409</v>
      </c>
      <c r="C119" s="179"/>
      <c r="D119" s="179"/>
      <c r="E119" s="194"/>
      <c r="F119" s="185"/>
      <c r="G119" s="185"/>
      <c r="H119" s="185"/>
      <c r="I119" s="185"/>
      <c r="J119" s="185"/>
      <c r="K119" s="185"/>
      <c r="L119" s="308">
        <f t="shared" si="32"/>
        <v>0</v>
      </c>
      <c r="M119" s="308">
        <f t="shared" si="33"/>
        <v>0</v>
      </c>
      <c r="N119" s="308">
        <f t="shared" si="34"/>
        <v>0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.75">
      <c r="A120" s="36" t="s">
        <v>600</v>
      </c>
      <c r="B120" s="37" t="s">
        <v>413</v>
      </c>
      <c r="C120" s="179"/>
      <c r="D120" s="179"/>
      <c r="E120" s="194"/>
      <c r="F120" s="186"/>
      <c r="G120" s="186"/>
      <c r="H120" s="186"/>
      <c r="I120" s="186"/>
      <c r="J120" s="186"/>
      <c r="K120" s="186"/>
      <c r="L120" s="308">
        <f t="shared" si="32"/>
        <v>0</v>
      </c>
      <c r="M120" s="308">
        <f t="shared" si="33"/>
        <v>0</v>
      </c>
      <c r="N120" s="308">
        <f t="shared" si="34"/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.75">
      <c r="A121" s="12" t="s">
        <v>414</v>
      </c>
      <c r="B121" s="5" t="s">
        <v>415</v>
      </c>
      <c r="C121" s="179"/>
      <c r="D121" s="179"/>
      <c r="E121" s="194"/>
      <c r="F121" s="183"/>
      <c r="G121" s="183"/>
      <c r="H121" s="183"/>
      <c r="I121" s="183"/>
      <c r="J121" s="183"/>
      <c r="K121" s="183"/>
      <c r="L121" s="306">
        <f t="shared" si="32"/>
        <v>0</v>
      </c>
      <c r="M121" s="306">
        <f t="shared" si="33"/>
        <v>0</v>
      </c>
      <c r="N121" s="306">
        <f t="shared" si="34"/>
        <v>0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5" t="s">
        <v>634</v>
      </c>
      <c r="B122" s="96" t="s">
        <v>416</v>
      </c>
      <c r="C122" s="187">
        <f>C115+C120</f>
        <v>105710184</v>
      </c>
      <c r="D122" s="187">
        <f>D115</f>
        <v>513496065</v>
      </c>
      <c r="E122" s="187">
        <f>E115</f>
        <v>513496065</v>
      </c>
      <c r="F122" s="310"/>
      <c r="G122" s="310">
        <f>G115</f>
        <v>0</v>
      </c>
      <c r="H122" s="310">
        <f>H115</f>
        <v>0</v>
      </c>
      <c r="I122" s="310"/>
      <c r="J122" s="310"/>
      <c r="K122" s="310">
        <f>K115+K120</f>
        <v>0</v>
      </c>
      <c r="L122" s="182">
        <f t="shared" si="32"/>
        <v>105710184</v>
      </c>
      <c r="M122" s="182">
        <f t="shared" si="33"/>
        <v>513496065</v>
      </c>
      <c r="N122" s="182">
        <f t="shared" si="34"/>
        <v>513496065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6.5">
      <c r="A123" s="101" t="s">
        <v>670</v>
      </c>
      <c r="B123" s="105"/>
      <c r="C123" s="188">
        <f aca="true" t="shared" si="35" ref="C123:K123">C99+C122</f>
        <v>810113600</v>
      </c>
      <c r="D123" s="188">
        <f t="shared" si="35"/>
        <v>1283392138</v>
      </c>
      <c r="E123" s="188">
        <f t="shared" si="35"/>
        <v>1194276656</v>
      </c>
      <c r="F123" s="188">
        <f t="shared" si="35"/>
        <v>18000000</v>
      </c>
      <c r="G123" s="188">
        <f t="shared" si="35"/>
        <v>20500719</v>
      </c>
      <c r="H123" s="188">
        <f t="shared" si="35"/>
        <v>18301160</v>
      </c>
      <c r="I123" s="188">
        <f t="shared" si="35"/>
        <v>0</v>
      </c>
      <c r="J123" s="188">
        <f t="shared" si="35"/>
        <v>0</v>
      </c>
      <c r="K123" s="188">
        <f t="shared" si="35"/>
        <v>0</v>
      </c>
      <c r="L123" s="188">
        <f t="shared" si="32"/>
        <v>828113600</v>
      </c>
      <c r="M123" s="188">
        <f t="shared" si="33"/>
        <v>1303892857</v>
      </c>
      <c r="N123" s="188">
        <f t="shared" si="34"/>
        <v>1212577816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.75">
      <c r="B124" s="23"/>
      <c r="C124" s="195"/>
      <c r="D124" s="195"/>
      <c r="E124" s="195"/>
      <c r="F124" s="195"/>
      <c r="G124" s="195"/>
      <c r="H124" s="195"/>
      <c r="I124" s="195"/>
      <c r="J124" s="195"/>
      <c r="K124" s="195"/>
      <c r="L124" s="311"/>
      <c r="M124" s="311"/>
      <c r="N124" s="311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.75">
      <c r="B125" s="23"/>
      <c r="C125" s="195"/>
      <c r="D125" s="195"/>
      <c r="E125" s="195"/>
      <c r="F125" s="195"/>
      <c r="G125" s="195"/>
      <c r="H125" s="195"/>
      <c r="I125" s="195"/>
      <c r="J125" s="195"/>
      <c r="K125" s="195"/>
      <c r="L125" s="311"/>
      <c r="M125" s="311"/>
      <c r="N125" s="311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.75">
      <c r="B126" s="23"/>
      <c r="C126" s="195"/>
      <c r="D126" s="195"/>
      <c r="E126" s="195"/>
      <c r="F126" s="195"/>
      <c r="G126" s="195"/>
      <c r="H126" s="195"/>
      <c r="I126" s="195"/>
      <c r="J126" s="195"/>
      <c r="K126" s="195"/>
      <c r="L126" s="311"/>
      <c r="M126" s="311"/>
      <c r="N126" s="311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.75">
      <c r="B127" s="23"/>
      <c r="C127" s="195"/>
      <c r="D127" s="195"/>
      <c r="E127" s="195"/>
      <c r="F127" s="195"/>
      <c r="G127" s="195"/>
      <c r="H127" s="195"/>
      <c r="I127" s="195"/>
      <c r="J127" s="195"/>
      <c r="K127" s="195"/>
      <c r="L127" s="311"/>
      <c r="M127" s="311"/>
      <c r="N127" s="311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.75">
      <c r="B128" s="23"/>
      <c r="C128" s="195"/>
      <c r="D128" s="195"/>
      <c r="E128" s="195"/>
      <c r="F128" s="195"/>
      <c r="G128" s="195"/>
      <c r="H128" s="195"/>
      <c r="I128" s="195"/>
      <c r="J128" s="195"/>
      <c r="K128" s="195"/>
      <c r="L128" s="311"/>
      <c r="M128" s="311"/>
      <c r="N128" s="311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.75">
      <c r="B129" s="23"/>
      <c r="C129" s="195"/>
      <c r="D129" s="195"/>
      <c r="E129" s="195"/>
      <c r="F129" s="195"/>
      <c r="G129" s="195"/>
      <c r="H129" s="195"/>
      <c r="I129" s="195"/>
      <c r="J129" s="195"/>
      <c r="K129" s="195"/>
      <c r="L129" s="311"/>
      <c r="M129" s="311"/>
      <c r="N129" s="311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.75">
      <c r="B130" s="23"/>
      <c r="C130" s="195"/>
      <c r="D130" s="195"/>
      <c r="E130" s="195"/>
      <c r="F130" s="195"/>
      <c r="G130" s="195"/>
      <c r="H130" s="195"/>
      <c r="I130" s="195"/>
      <c r="J130" s="195"/>
      <c r="K130" s="195"/>
      <c r="L130" s="311"/>
      <c r="M130" s="311"/>
      <c r="N130" s="311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.75">
      <c r="B131" s="23"/>
      <c r="C131" s="195"/>
      <c r="D131" s="195"/>
      <c r="E131" s="195"/>
      <c r="F131" s="195"/>
      <c r="G131" s="195"/>
      <c r="H131" s="195"/>
      <c r="I131" s="195"/>
      <c r="J131" s="195"/>
      <c r="K131" s="195"/>
      <c r="L131" s="311"/>
      <c r="M131" s="311"/>
      <c r="N131" s="311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.75">
      <c r="B132" s="23"/>
      <c r="C132" s="195"/>
      <c r="D132" s="195"/>
      <c r="E132" s="195"/>
      <c r="F132" s="195"/>
      <c r="G132" s="195"/>
      <c r="H132" s="195"/>
      <c r="I132" s="195"/>
      <c r="J132" s="195"/>
      <c r="K132" s="195"/>
      <c r="L132" s="311"/>
      <c r="M132" s="311"/>
      <c r="N132" s="311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.75">
      <c r="B133" s="23"/>
      <c r="C133" s="195"/>
      <c r="D133" s="195"/>
      <c r="E133" s="195"/>
      <c r="F133" s="195"/>
      <c r="G133" s="195"/>
      <c r="H133" s="195"/>
      <c r="I133" s="195"/>
      <c r="J133" s="195"/>
      <c r="K133" s="195"/>
      <c r="L133" s="311"/>
      <c r="M133" s="311"/>
      <c r="N133" s="311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.75">
      <c r="B134" s="23"/>
      <c r="C134" s="195"/>
      <c r="D134" s="195"/>
      <c r="E134" s="195"/>
      <c r="F134" s="195"/>
      <c r="G134" s="195"/>
      <c r="H134" s="195"/>
      <c r="I134" s="195"/>
      <c r="J134" s="195"/>
      <c r="K134" s="195"/>
      <c r="L134" s="311"/>
      <c r="M134" s="311"/>
      <c r="N134" s="311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.75">
      <c r="B135" s="23"/>
      <c r="C135" s="195"/>
      <c r="D135" s="195"/>
      <c r="E135" s="195"/>
      <c r="F135" s="195"/>
      <c r="G135" s="195"/>
      <c r="H135" s="195"/>
      <c r="I135" s="195"/>
      <c r="J135" s="195"/>
      <c r="K135" s="195"/>
      <c r="L135" s="311"/>
      <c r="M135" s="311"/>
      <c r="N135" s="311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.75">
      <c r="B136" s="23"/>
      <c r="C136" s="195"/>
      <c r="D136" s="195"/>
      <c r="E136" s="195"/>
      <c r="F136" s="195"/>
      <c r="G136" s="195"/>
      <c r="H136" s="195"/>
      <c r="I136" s="195"/>
      <c r="J136" s="195"/>
      <c r="K136" s="195"/>
      <c r="L136" s="311"/>
      <c r="M136" s="311"/>
      <c r="N136" s="311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.75">
      <c r="B137" s="23"/>
      <c r="C137" s="195"/>
      <c r="D137" s="195"/>
      <c r="E137" s="195"/>
      <c r="F137" s="195"/>
      <c r="G137" s="195"/>
      <c r="H137" s="195"/>
      <c r="I137" s="195"/>
      <c r="J137" s="195"/>
      <c r="K137" s="195"/>
      <c r="L137" s="311"/>
      <c r="M137" s="311"/>
      <c r="N137" s="311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.75">
      <c r="B138" s="23"/>
      <c r="C138" s="195"/>
      <c r="D138" s="195"/>
      <c r="E138" s="195"/>
      <c r="F138" s="195"/>
      <c r="G138" s="195"/>
      <c r="H138" s="195"/>
      <c r="I138" s="195"/>
      <c r="J138" s="195"/>
      <c r="K138" s="195"/>
      <c r="L138" s="311"/>
      <c r="M138" s="311"/>
      <c r="N138" s="311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.75">
      <c r="B139" s="23"/>
      <c r="C139" s="195"/>
      <c r="D139" s="195"/>
      <c r="E139" s="195"/>
      <c r="F139" s="195"/>
      <c r="G139" s="195"/>
      <c r="H139" s="195"/>
      <c r="I139" s="195"/>
      <c r="J139" s="195"/>
      <c r="K139" s="195"/>
      <c r="L139" s="311"/>
      <c r="M139" s="311"/>
      <c r="N139" s="311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.75">
      <c r="B140" s="23"/>
      <c r="C140" s="195"/>
      <c r="D140" s="195"/>
      <c r="E140" s="195"/>
      <c r="F140" s="195"/>
      <c r="G140" s="195"/>
      <c r="H140" s="195"/>
      <c r="I140" s="195"/>
      <c r="J140" s="195"/>
      <c r="K140" s="195"/>
      <c r="L140" s="311"/>
      <c r="M140" s="311"/>
      <c r="N140" s="311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.75">
      <c r="B141" s="23"/>
      <c r="C141" s="195"/>
      <c r="D141" s="195"/>
      <c r="E141" s="195"/>
      <c r="F141" s="195"/>
      <c r="G141" s="195"/>
      <c r="H141" s="195"/>
      <c r="I141" s="195"/>
      <c r="J141" s="195"/>
      <c r="K141" s="195"/>
      <c r="L141" s="311"/>
      <c r="M141" s="311"/>
      <c r="N141" s="311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.75">
      <c r="B142" s="23"/>
      <c r="C142" s="195"/>
      <c r="D142" s="195"/>
      <c r="E142" s="195"/>
      <c r="F142" s="195"/>
      <c r="G142" s="195"/>
      <c r="H142" s="195"/>
      <c r="I142" s="195"/>
      <c r="J142" s="195"/>
      <c r="K142" s="195"/>
      <c r="L142" s="311"/>
      <c r="M142" s="311"/>
      <c r="N142" s="311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.75">
      <c r="B143" s="23"/>
      <c r="C143" s="195"/>
      <c r="D143" s="195"/>
      <c r="E143" s="195"/>
      <c r="F143" s="195"/>
      <c r="G143" s="195"/>
      <c r="H143" s="195"/>
      <c r="I143" s="195"/>
      <c r="J143" s="195"/>
      <c r="K143" s="195"/>
      <c r="L143" s="311"/>
      <c r="M143" s="311"/>
      <c r="N143" s="311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.75">
      <c r="B144" s="23"/>
      <c r="C144" s="195"/>
      <c r="D144" s="195"/>
      <c r="E144" s="195"/>
      <c r="F144" s="195"/>
      <c r="G144" s="195"/>
      <c r="H144" s="195"/>
      <c r="I144" s="195"/>
      <c r="J144" s="195"/>
      <c r="K144" s="195"/>
      <c r="L144" s="311"/>
      <c r="M144" s="311"/>
      <c r="N144" s="311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.75">
      <c r="B145" s="23"/>
      <c r="C145" s="195"/>
      <c r="D145" s="195"/>
      <c r="E145" s="195"/>
      <c r="F145" s="195"/>
      <c r="G145" s="195"/>
      <c r="H145" s="195"/>
      <c r="I145" s="195"/>
      <c r="J145" s="195"/>
      <c r="K145" s="195"/>
      <c r="L145" s="311"/>
      <c r="M145" s="311"/>
      <c r="N145" s="311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.75">
      <c r="B146" s="23"/>
      <c r="C146" s="195"/>
      <c r="D146" s="195"/>
      <c r="E146" s="195"/>
      <c r="F146" s="195"/>
      <c r="G146" s="195"/>
      <c r="H146" s="195"/>
      <c r="I146" s="195"/>
      <c r="J146" s="195"/>
      <c r="K146" s="195"/>
      <c r="L146" s="311"/>
      <c r="M146" s="311"/>
      <c r="N146" s="311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.75">
      <c r="B147" s="23"/>
      <c r="C147" s="195"/>
      <c r="D147" s="195"/>
      <c r="E147" s="195"/>
      <c r="F147" s="195"/>
      <c r="G147" s="195"/>
      <c r="H147" s="195"/>
      <c r="I147" s="195"/>
      <c r="J147" s="195"/>
      <c r="K147" s="195"/>
      <c r="L147" s="311"/>
      <c r="M147" s="311"/>
      <c r="N147" s="311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.75">
      <c r="B148" s="23"/>
      <c r="C148" s="195"/>
      <c r="D148" s="195"/>
      <c r="E148" s="195"/>
      <c r="F148" s="195"/>
      <c r="G148" s="195"/>
      <c r="H148" s="195"/>
      <c r="I148" s="195"/>
      <c r="J148" s="195"/>
      <c r="K148" s="195"/>
      <c r="L148" s="311"/>
      <c r="M148" s="311"/>
      <c r="N148" s="311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.75">
      <c r="B149" s="23"/>
      <c r="C149" s="195"/>
      <c r="D149" s="195"/>
      <c r="E149" s="195"/>
      <c r="F149" s="195"/>
      <c r="G149" s="195"/>
      <c r="H149" s="195"/>
      <c r="I149" s="195"/>
      <c r="J149" s="195"/>
      <c r="K149" s="195"/>
      <c r="L149" s="311"/>
      <c r="M149" s="311"/>
      <c r="N149" s="311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.75">
      <c r="B150" s="23"/>
      <c r="C150" s="195"/>
      <c r="D150" s="195"/>
      <c r="E150" s="195"/>
      <c r="F150" s="195"/>
      <c r="G150" s="195"/>
      <c r="H150" s="195"/>
      <c r="I150" s="195"/>
      <c r="J150" s="195"/>
      <c r="K150" s="195"/>
      <c r="L150" s="311"/>
      <c r="M150" s="311"/>
      <c r="N150" s="311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.75">
      <c r="B151" s="23"/>
      <c r="C151" s="195"/>
      <c r="D151" s="195"/>
      <c r="E151" s="195"/>
      <c r="F151" s="195"/>
      <c r="G151" s="195"/>
      <c r="H151" s="195"/>
      <c r="I151" s="195"/>
      <c r="J151" s="195"/>
      <c r="K151" s="195"/>
      <c r="L151" s="311"/>
      <c r="M151" s="311"/>
      <c r="N151" s="311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.75">
      <c r="B152" s="23"/>
      <c r="C152" s="195"/>
      <c r="D152" s="195"/>
      <c r="E152" s="195"/>
      <c r="F152" s="195"/>
      <c r="G152" s="195"/>
      <c r="H152" s="195"/>
      <c r="I152" s="195"/>
      <c r="J152" s="195"/>
      <c r="K152" s="195"/>
      <c r="L152" s="311"/>
      <c r="M152" s="311"/>
      <c r="N152" s="311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.75">
      <c r="B153" s="23"/>
      <c r="C153" s="195"/>
      <c r="D153" s="195"/>
      <c r="E153" s="195"/>
      <c r="F153" s="195"/>
      <c r="G153" s="195"/>
      <c r="H153" s="195"/>
      <c r="I153" s="195"/>
      <c r="J153" s="195"/>
      <c r="K153" s="195"/>
      <c r="L153" s="311"/>
      <c r="M153" s="311"/>
      <c r="N153" s="311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.75">
      <c r="B154" s="23"/>
      <c r="C154" s="195"/>
      <c r="D154" s="195"/>
      <c r="E154" s="195"/>
      <c r="F154" s="195"/>
      <c r="G154" s="195"/>
      <c r="H154" s="195"/>
      <c r="I154" s="195"/>
      <c r="J154" s="195"/>
      <c r="K154" s="195"/>
      <c r="L154" s="311"/>
      <c r="M154" s="311"/>
      <c r="N154" s="311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.75">
      <c r="B155" s="23"/>
      <c r="C155" s="195"/>
      <c r="D155" s="195"/>
      <c r="E155" s="195"/>
      <c r="F155" s="195"/>
      <c r="G155" s="195"/>
      <c r="H155" s="195"/>
      <c r="I155" s="195"/>
      <c r="J155" s="195"/>
      <c r="K155" s="195"/>
      <c r="L155" s="311"/>
      <c r="M155" s="311"/>
      <c r="N155" s="311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.75">
      <c r="B156" s="23"/>
      <c r="C156" s="195"/>
      <c r="D156" s="195"/>
      <c r="E156" s="195"/>
      <c r="F156" s="195"/>
      <c r="G156" s="195"/>
      <c r="H156" s="195"/>
      <c r="I156" s="195"/>
      <c r="J156" s="195"/>
      <c r="K156" s="195"/>
      <c r="L156" s="311"/>
      <c r="M156" s="311"/>
      <c r="N156" s="311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.75">
      <c r="B157" s="23"/>
      <c r="C157" s="195"/>
      <c r="D157" s="195"/>
      <c r="E157" s="195"/>
      <c r="F157" s="195"/>
      <c r="G157" s="195"/>
      <c r="H157" s="195"/>
      <c r="I157" s="195"/>
      <c r="J157" s="195"/>
      <c r="K157" s="195"/>
      <c r="L157" s="311"/>
      <c r="M157" s="311"/>
      <c r="N157" s="311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.75">
      <c r="B158" s="23"/>
      <c r="C158" s="195"/>
      <c r="D158" s="195"/>
      <c r="E158" s="195"/>
      <c r="F158" s="195"/>
      <c r="G158" s="195"/>
      <c r="H158" s="195"/>
      <c r="I158" s="195"/>
      <c r="J158" s="195"/>
      <c r="K158" s="195"/>
      <c r="L158" s="311"/>
      <c r="M158" s="311"/>
      <c r="N158" s="311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.75">
      <c r="B159" s="23"/>
      <c r="C159" s="195"/>
      <c r="D159" s="195"/>
      <c r="E159" s="195"/>
      <c r="F159" s="195"/>
      <c r="G159" s="195"/>
      <c r="H159" s="195"/>
      <c r="I159" s="195"/>
      <c r="J159" s="195"/>
      <c r="K159" s="195"/>
      <c r="L159" s="311"/>
      <c r="M159" s="311"/>
      <c r="N159" s="311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.75">
      <c r="B160" s="23"/>
      <c r="C160" s="195"/>
      <c r="D160" s="195"/>
      <c r="E160" s="195"/>
      <c r="F160" s="195"/>
      <c r="G160" s="195"/>
      <c r="H160" s="195"/>
      <c r="I160" s="195"/>
      <c r="J160" s="195"/>
      <c r="K160" s="195"/>
      <c r="L160" s="311"/>
      <c r="M160" s="311"/>
      <c r="N160" s="311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.75">
      <c r="B161" s="23"/>
      <c r="C161" s="195"/>
      <c r="D161" s="195"/>
      <c r="E161" s="195"/>
      <c r="F161" s="195"/>
      <c r="G161" s="195"/>
      <c r="H161" s="195"/>
      <c r="I161" s="195"/>
      <c r="J161" s="195"/>
      <c r="K161" s="195"/>
      <c r="L161" s="311"/>
      <c r="M161" s="311"/>
      <c r="N161" s="311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.75">
      <c r="B162" s="23"/>
      <c r="C162" s="195"/>
      <c r="D162" s="195"/>
      <c r="E162" s="195"/>
      <c r="F162" s="195"/>
      <c r="G162" s="195"/>
      <c r="H162" s="195"/>
      <c r="I162" s="195"/>
      <c r="J162" s="195"/>
      <c r="K162" s="195"/>
      <c r="L162" s="311"/>
      <c r="M162" s="311"/>
      <c r="N162" s="311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.75">
      <c r="B163" s="23"/>
      <c r="C163" s="195"/>
      <c r="D163" s="195"/>
      <c r="E163" s="195"/>
      <c r="F163" s="195"/>
      <c r="G163" s="195"/>
      <c r="H163" s="195"/>
      <c r="I163" s="195"/>
      <c r="J163" s="195"/>
      <c r="K163" s="195"/>
      <c r="L163" s="311"/>
      <c r="M163" s="311"/>
      <c r="N163" s="311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.75">
      <c r="B164" s="23"/>
      <c r="C164" s="195"/>
      <c r="D164" s="195"/>
      <c r="E164" s="195"/>
      <c r="F164" s="195"/>
      <c r="G164" s="195"/>
      <c r="H164" s="195"/>
      <c r="I164" s="195"/>
      <c r="J164" s="195"/>
      <c r="K164" s="195"/>
      <c r="L164" s="311"/>
      <c r="M164" s="311"/>
      <c r="N164" s="311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.75">
      <c r="B165" s="23"/>
      <c r="C165" s="195"/>
      <c r="D165" s="195"/>
      <c r="E165" s="195"/>
      <c r="F165" s="195"/>
      <c r="G165" s="195"/>
      <c r="H165" s="195"/>
      <c r="I165" s="195"/>
      <c r="J165" s="195"/>
      <c r="K165" s="195"/>
      <c r="L165" s="311"/>
      <c r="M165" s="311"/>
      <c r="N165" s="311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.75">
      <c r="B166" s="23"/>
      <c r="C166" s="195"/>
      <c r="D166" s="195"/>
      <c r="E166" s="195"/>
      <c r="F166" s="195"/>
      <c r="G166" s="195"/>
      <c r="H166" s="195"/>
      <c r="I166" s="195"/>
      <c r="J166" s="195"/>
      <c r="K166" s="195"/>
      <c r="L166" s="311"/>
      <c r="M166" s="311"/>
      <c r="N166" s="311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.75">
      <c r="B167" s="23"/>
      <c r="C167" s="195"/>
      <c r="D167" s="195"/>
      <c r="E167" s="195"/>
      <c r="F167" s="195"/>
      <c r="G167" s="195"/>
      <c r="H167" s="195"/>
      <c r="I167" s="195"/>
      <c r="J167" s="195"/>
      <c r="K167" s="195"/>
      <c r="L167" s="311"/>
      <c r="M167" s="311"/>
      <c r="N167" s="311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.75">
      <c r="B168" s="23"/>
      <c r="C168" s="195"/>
      <c r="D168" s="195"/>
      <c r="E168" s="195"/>
      <c r="F168" s="195"/>
      <c r="G168" s="195"/>
      <c r="H168" s="195"/>
      <c r="I168" s="195"/>
      <c r="J168" s="195"/>
      <c r="K168" s="195"/>
      <c r="L168" s="311"/>
      <c r="M168" s="311"/>
      <c r="N168" s="311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.75">
      <c r="B169" s="23"/>
      <c r="C169" s="195"/>
      <c r="D169" s="195"/>
      <c r="E169" s="195"/>
      <c r="F169" s="195"/>
      <c r="G169" s="195"/>
      <c r="H169" s="195"/>
      <c r="I169" s="195"/>
      <c r="J169" s="195"/>
      <c r="K169" s="195"/>
      <c r="L169" s="311"/>
      <c r="M169" s="311"/>
      <c r="N169" s="311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.75">
      <c r="B170" s="23"/>
      <c r="C170" s="195"/>
      <c r="D170" s="195"/>
      <c r="E170" s="195"/>
      <c r="F170" s="195"/>
      <c r="G170" s="195"/>
      <c r="H170" s="195"/>
      <c r="I170" s="195"/>
      <c r="J170" s="195"/>
      <c r="K170" s="195"/>
      <c r="L170" s="311"/>
      <c r="M170" s="311"/>
      <c r="N170" s="311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.75">
      <c r="B171" s="23"/>
      <c r="C171" s="195"/>
      <c r="D171" s="195"/>
      <c r="E171" s="195"/>
      <c r="F171" s="195"/>
      <c r="G171" s="195"/>
      <c r="H171" s="195"/>
      <c r="I171" s="195"/>
      <c r="J171" s="195"/>
      <c r="K171" s="195"/>
      <c r="L171" s="311"/>
      <c r="M171" s="311"/>
      <c r="N171" s="311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.75">
      <c r="B172" s="23"/>
      <c r="C172" s="195"/>
      <c r="D172" s="195"/>
      <c r="E172" s="195"/>
      <c r="F172" s="195"/>
      <c r="G172" s="195"/>
      <c r="H172" s="195"/>
      <c r="I172" s="195"/>
      <c r="J172" s="195"/>
      <c r="K172" s="195"/>
      <c r="L172" s="311"/>
      <c r="M172" s="311"/>
      <c r="N172" s="311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8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zoomScalePageLayoutView="0" workbookViewId="0" topLeftCell="A64">
      <selection activeCell="E15" sqref="E15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270" customWidth="1"/>
    <col min="4" max="4" width="12.57421875" style="270" customWidth="1"/>
    <col min="5" max="5" width="12.00390625" style="270" customWidth="1"/>
  </cols>
  <sheetData>
    <row r="1" spans="1:13" ht="59.25" customHeight="1">
      <c r="A1" s="409" t="s">
        <v>937</v>
      </c>
      <c r="B1" s="409"/>
      <c r="C1" s="409"/>
      <c r="D1" s="409"/>
      <c r="E1" s="409"/>
      <c r="F1" s="215"/>
      <c r="G1" s="210"/>
      <c r="H1" s="210"/>
      <c r="I1" s="210"/>
      <c r="J1" s="210"/>
      <c r="K1" s="210"/>
      <c r="L1" s="210"/>
      <c r="M1" s="210"/>
    </row>
    <row r="2" spans="1:5" ht="27" customHeight="1">
      <c r="A2" s="425" t="s">
        <v>760</v>
      </c>
      <c r="B2" s="419"/>
      <c r="C2" s="419"/>
      <c r="D2" s="426"/>
      <c r="E2" s="426"/>
    </row>
    <row r="3" spans="1:5" ht="19.5" customHeight="1">
      <c r="A3" s="60"/>
      <c r="B3" s="61"/>
      <c r="C3" s="334"/>
      <c r="E3" s="270" t="s">
        <v>151</v>
      </c>
    </row>
    <row r="4" ht="15.75">
      <c r="A4" s="4" t="s">
        <v>103</v>
      </c>
    </row>
    <row r="5" spans="1:5" ht="26.25">
      <c r="A5" s="39" t="s">
        <v>77</v>
      </c>
      <c r="B5" s="3" t="s">
        <v>238</v>
      </c>
      <c r="C5" s="220" t="s">
        <v>120</v>
      </c>
      <c r="D5" s="266" t="s">
        <v>185</v>
      </c>
      <c r="E5" s="220" t="s">
        <v>186</v>
      </c>
    </row>
    <row r="6" spans="1:5" s="197" customFormat="1" ht="15.75">
      <c r="A6" s="201" t="s">
        <v>731</v>
      </c>
      <c r="B6" s="5" t="s">
        <v>733</v>
      </c>
      <c r="C6" s="194"/>
      <c r="D6" s="202">
        <v>160066</v>
      </c>
      <c r="E6" s="194">
        <v>160066</v>
      </c>
    </row>
    <row r="7" spans="1:5" s="197" customFormat="1" ht="15.75">
      <c r="A7" s="201" t="s">
        <v>732</v>
      </c>
      <c r="B7" s="5" t="s">
        <v>734</v>
      </c>
      <c r="C7" s="194">
        <v>68432475</v>
      </c>
      <c r="D7" s="202">
        <v>68432475</v>
      </c>
      <c r="E7" s="194">
        <v>68432475</v>
      </c>
    </row>
    <row r="8" spans="1:5" s="197" customFormat="1" ht="15.75">
      <c r="A8" s="201" t="s">
        <v>324</v>
      </c>
      <c r="B8" s="7" t="s">
        <v>325</v>
      </c>
      <c r="C8" s="194">
        <f>SUM(C6:C7)</f>
        <v>68432475</v>
      </c>
      <c r="D8" s="194">
        <f>SUM(D6:D7)</f>
        <v>68592541</v>
      </c>
      <c r="E8" s="194">
        <f>SUM(E6:E7)</f>
        <v>68592541</v>
      </c>
    </row>
    <row r="9" spans="1:5" ht="15.75">
      <c r="A9" s="12" t="s">
        <v>23</v>
      </c>
      <c r="B9" s="6" t="s">
        <v>328</v>
      </c>
      <c r="C9" s="271"/>
      <c r="D9" s="271"/>
      <c r="E9" s="271"/>
    </row>
    <row r="10" spans="1:5" ht="15.75">
      <c r="A10" s="12" t="s">
        <v>24</v>
      </c>
      <c r="B10" s="6" t="s">
        <v>328</v>
      </c>
      <c r="C10" s="271"/>
      <c r="D10" s="271"/>
      <c r="E10" s="271"/>
    </row>
    <row r="11" spans="1:5" ht="30">
      <c r="A11" s="12" t="s">
        <v>25</v>
      </c>
      <c r="B11" s="6" t="s">
        <v>328</v>
      </c>
      <c r="C11" s="271"/>
      <c r="D11" s="271"/>
      <c r="E11" s="271"/>
    </row>
    <row r="12" spans="1:5" ht="15.75">
      <c r="A12" s="12" t="s">
        <v>26</v>
      </c>
      <c r="B12" s="6" t="s">
        <v>328</v>
      </c>
      <c r="C12" s="271"/>
      <c r="D12" s="271"/>
      <c r="E12" s="271"/>
    </row>
    <row r="13" spans="1:5" ht="15.75">
      <c r="A13" s="12" t="s">
        <v>27</v>
      </c>
      <c r="B13" s="6" t="s">
        <v>328</v>
      </c>
      <c r="C13" s="271"/>
      <c r="D13" s="271"/>
      <c r="E13" s="271"/>
    </row>
    <row r="14" spans="1:5" ht="15.75">
      <c r="A14" s="12" t="s">
        <v>28</v>
      </c>
      <c r="B14" s="6" t="s">
        <v>328</v>
      </c>
      <c r="C14" s="271"/>
      <c r="D14" s="271"/>
      <c r="E14" s="271"/>
    </row>
    <row r="15" spans="1:5" ht="15.75">
      <c r="A15" s="12" t="s">
        <v>29</v>
      </c>
      <c r="B15" s="6" t="s">
        <v>328</v>
      </c>
      <c r="C15" s="271"/>
      <c r="D15" s="271"/>
      <c r="E15" s="271"/>
    </row>
    <row r="16" spans="1:5" ht="15.75">
      <c r="A16" s="12" t="s">
        <v>30</v>
      </c>
      <c r="B16" s="6" t="s">
        <v>328</v>
      </c>
      <c r="C16" s="271"/>
      <c r="D16" s="271"/>
      <c r="E16" s="271"/>
    </row>
    <row r="17" spans="1:5" ht="15.75">
      <c r="A17" s="12" t="s">
        <v>31</v>
      </c>
      <c r="B17" s="6" t="s">
        <v>328</v>
      </c>
      <c r="C17" s="271"/>
      <c r="D17" s="271"/>
      <c r="E17" s="271"/>
    </row>
    <row r="18" spans="1:5" ht="15.75">
      <c r="A18" s="12" t="s">
        <v>32</v>
      </c>
      <c r="B18" s="6" t="s">
        <v>328</v>
      </c>
      <c r="C18" s="271"/>
      <c r="D18" s="271"/>
      <c r="E18" s="271"/>
    </row>
    <row r="19" spans="1:5" ht="25.5">
      <c r="A19" s="10" t="s">
        <v>576</v>
      </c>
      <c r="B19" s="8" t="s">
        <v>328</v>
      </c>
      <c r="C19" s="271"/>
      <c r="D19" s="271"/>
      <c r="E19" s="271"/>
    </row>
    <row r="20" spans="1:5" ht="15.75">
      <c r="A20" s="12" t="s">
        <v>23</v>
      </c>
      <c r="B20" s="6" t="s">
        <v>329</v>
      </c>
      <c r="C20" s="271"/>
      <c r="D20" s="271"/>
      <c r="E20" s="271"/>
    </row>
    <row r="21" spans="1:5" ht="15.75">
      <c r="A21" s="12" t="s">
        <v>24</v>
      </c>
      <c r="B21" s="6" t="s">
        <v>329</v>
      </c>
      <c r="C21" s="271"/>
      <c r="D21" s="271"/>
      <c r="E21" s="271"/>
    </row>
    <row r="22" spans="1:5" ht="30">
      <c r="A22" s="12" t="s">
        <v>25</v>
      </c>
      <c r="B22" s="6" t="s">
        <v>329</v>
      </c>
      <c r="C22" s="271"/>
      <c r="D22" s="271"/>
      <c r="E22" s="271"/>
    </row>
    <row r="23" spans="1:5" ht="15.75">
      <c r="A23" s="12" t="s">
        <v>26</v>
      </c>
      <c r="B23" s="6" t="s">
        <v>329</v>
      </c>
      <c r="C23" s="271"/>
      <c r="D23" s="271"/>
      <c r="E23" s="271"/>
    </row>
    <row r="24" spans="1:5" ht="15.75">
      <c r="A24" s="12" t="s">
        <v>27</v>
      </c>
      <c r="B24" s="6" t="s">
        <v>329</v>
      </c>
      <c r="C24" s="271"/>
      <c r="D24" s="271"/>
      <c r="E24" s="271"/>
    </row>
    <row r="25" spans="1:5" ht="15.75">
      <c r="A25" s="12" t="s">
        <v>28</v>
      </c>
      <c r="B25" s="6" t="s">
        <v>329</v>
      </c>
      <c r="C25" s="271"/>
      <c r="D25" s="271"/>
      <c r="E25" s="271"/>
    </row>
    <row r="26" spans="1:5" ht="15.75">
      <c r="A26" s="12" t="s">
        <v>29</v>
      </c>
      <c r="B26" s="6" t="s">
        <v>329</v>
      </c>
      <c r="C26" s="271"/>
      <c r="D26" s="271"/>
      <c r="E26" s="271"/>
    </row>
    <row r="27" spans="1:5" ht="15.75">
      <c r="A27" s="12" t="s">
        <v>30</v>
      </c>
      <c r="B27" s="6" t="s">
        <v>329</v>
      </c>
      <c r="C27" s="271"/>
      <c r="D27" s="271"/>
      <c r="E27" s="271"/>
    </row>
    <row r="28" spans="1:5" ht="15.75">
      <c r="A28" s="12" t="s">
        <v>31</v>
      </c>
      <c r="B28" s="6" t="s">
        <v>329</v>
      </c>
      <c r="C28" s="271"/>
      <c r="D28" s="271"/>
      <c r="E28" s="271"/>
    </row>
    <row r="29" spans="1:5" ht="15.75">
      <c r="A29" s="12" t="s">
        <v>32</v>
      </c>
      <c r="B29" s="6" t="s">
        <v>329</v>
      </c>
      <c r="C29" s="271"/>
      <c r="D29" s="271"/>
      <c r="E29" s="271"/>
    </row>
    <row r="30" spans="1:5" ht="25.5">
      <c r="A30" s="10" t="s">
        <v>577</v>
      </c>
      <c r="B30" s="8" t="s">
        <v>329</v>
      </c>
      <c r="C30" s="271"/>
      <c r="D30" s="271"/>
      <c r="E30" s="271"/>
    </row>
    <row r="31" spans="1:5" ht="15.75">
      <c r="A31" s="12" t="s">
        <v>23</v>
      </c>
      <c r="B31" s="6" t="s">
        <v>330</v>
      </c>
      <c r="C31" s="271">
        <v>3559400</v>
      </c>
      <c r="D31" s="271">
        <v>3559400</v>
      </c>
      <c r="E31" s="271">
        <f>SUM(E32:E40)</f>
        <v>1039045</v>
      </c>
    </row>
    <row r="32" spans="1:5" ht="15.75">
      <c r="A32" s="12" t="s">
        <v>24</v>
      </c>
      <c r="B32" s="6" t="s">
        <v>330</v>
      </c>
      <c r="C32" s="271"/>
      <c r="D32" s="271"/>
      <c r="E32" s="271"/>
    </row>
    <row r="33" spans="1:5" ht="30">
      <c r="A33" s="12" t="s">
        <v>25</v>
      </c>
      <c r="B33" s="6" t="s">
        <v>330</v>
      </c>
      <c r="C33" s="271"/>
      <c r="D33" s="271"/>
      <c r="E33" s="271"/>
    </row>
    <row r="34" spans="1:5" ht="15.75">
      <c r="A34" s="12" t="s">
        <v>26</v>
      </c>
      <c r="B34" s="6" t="s">
        <v>330</v>
      </c>
      <c r="C34" s="271"/>
      <c r="D34" s="271"/>
      <c r="E34" s="271"/>
    </row>
    <row r="35" spans="1:5" ht="15.75">
      <c r="A35" s="12" t="s">
        <v>27</v>
      </c>
      <c r="B35" s="6" t="s">
        <v>330</v>
      </c>
      <c r="C35" s="271"/>
      <c r="D35" s="271"/>
      <c r="E35" s="271"/>
    </row>
    <row r="36" spans="1:5" ht="15.75">
      <c r="A36" s="12" t="s">
        <v>28</v>
      </c>
      <c r="B36" s="6" t="s">
        <v>330</v>
      </c>
      <c r="C36" s="271"/>
      <c r="D36" s="271"/>
      <c r="E36" s="271"/>
    </row>
    <row r="37" spans="1:5" ht="15.75">
      <c r="A37" s="12" t="s">
        <v>29</v>
      </c>
      <c r="B37" s="6" t="s">
        <v>330</v>
      </c>
      <c r="C37" s="271"/>
      <c r="D37" s="271"/>
      <c r="E37" s="271">
        <v>861810</v>
      </c>
    </row>
    <row r="38" spans="1:5" ht="15.75">
      <c r="A38" s="12" t="s">
        <v>30</v>
      </c>
      <c r="B38" s="6" t="s">
        <v>330</v>
      </c>
      <c r="C38" s="271"/>
      <c r="D38" s="271"/>
      <c r="E38" s="271">
        <v>177235</v>
      </c>
    </row>
    <row r="39" spans="1:5" ht="15.75">
      <c r="A39" s="12" t="s">
        <v>31</v>
      </c>
      <c r="B39" s="6" t="s">
        <v>330</v>
      </c>
      <c r="C39" s="271"/>
      <c r="D39" s="271"/>
      <c r="E39" s="271"/>
    </row>
    <row r="40" spans="1:5" ht="15.75">
      <c r="A40" s="12" t="s">
        <v>32</v>
      </c>
      <c r="B40" s="6" t="s">
        <v>330</v>
      </c>
      <c r="C40" s="271"/>
      <c r="D40" s="271"/>
      <c r="E40" s="271"/>
    </row>
    <row r="41" spans="1:5" ht="15.75">
      <c r="A41" s="10" t="s">
        <v>578</v>
      </c>
      <c r="B41" s="8" t="s">
        <v>330</v>
      </c>
      <c r="C41" s="271">
        <f>SUM(C31:C40)</f>
        <v>3559400</v>
      </c>
      <c r="D41" s="271">
        <f>SUM(D31:D40)</f>
        <v>3559400</v>
      </c>
      <c r="E41" s="271">
        <f>SUM(E31:E40)</f>
        <v>2078090</v>
      </c>
    </row>
    <row r="42" spans="1:5" ht="15.75">
      <c r="A42" s="12" t="s">
        <v>33</v>
      </c>
      <c r="B42" s="5" t="s">
        <v>332</v>
      </c>
      <c r="C42" s="271"/>
      <c r="D42" s="271"/>
      <c r="E42" s="271"/>
    </row>
    <row r="43" spans="1:5" ht="15.75">
      <c r="A43" s="12" t="s">
        <v>34</v>
      </c>
      <c r="B43" s="5" t="s">
        <v>332</v>
      </c>
      <c r="C43" s="271"/>
      <c r="D43" s="271"/>
      <c r="E43" s="271"/>
    </row>
    <row r="44" spans="1:5" ht="15.75">
      <c r="A44" s="12" t="s">
        <v>35</v>
      </c>
      <c r="B44" s="5" t="s">
        <v>332</v>
      </c>
      <c r="C44" s="271"/>
      <c r="D44" s="271">
        <v>99949</v>
      </c>
      <c r="E44" s="271">
        <v>99949</v>
      </c>
    </row>
    <row r="45" spans="1:5" ht="15.75">
      <c r="A45" s="5" t="s">
        <v>36</v>
      </c>
      <c r="B45" s="5" t="s">
        <v>332</v>
      </c>
      <c r="C45" s="271"/>
      <c r="D45" s="271"/>
      <c r="E45" s="271"/>
    </row>
    <row r="46" spans="1:5" ht="15.75">
      <c r="A46" s="5" t="s">
        <v>37</v>
      </c>
      <c r="B46" s="5" t="s">
        <v>332</v>
      </c>
      <c r="C46" s="271"/>
      <c r="D46" s="271"/>
      <c r="E46" s="271"/>
    </row>
    <row r="47" spans="1:5" ht="15.75">
      <c r="A47" s="5" t="s">
        <v>38</v>
      </c>
      <c r="B47" s="5" t="s">
        <v>332</v>
      </c>
      <c r="C47" s="271"/>
      <c r="D47" s="271"/>
      <c r="E47" s="271"/>
    </row>
    <row r="48" spans="1:5" ht="15.75">
      <c r="A48" s="12" t="s">
        <v>39</v>
      </c>
      <c r="B48" s="5" t="s">
        <v>332</v>
      </c>
      <c r="C48" s="271"/>
      <c r="D48" s="271"/>
      <c r="E48" s="271"/>
    </row>
    <row r="49" spans="1:5" ht="15.75">
      <c r="A49" s="12" t="s">
        <v>40</v>
      </c>
      <c r="B49" s="5" t="s">
        <v>332</v>
      </c>
      <c r="C49" s="271"/>
      <c r="D49" s="271"/>
      <c r="E49" s="271"/>
    </row>
    <row r="50" spans="1:5" ht="15.75">
      <c r="A50" s="12" t="s">
        <v>41</v>
      </c>
      <c r="B50" s="5" t="s">
        <v>332</v>
      </c>
      <c r="C50" s="271"/>
      <c r="D50" s="271"/>
      <c r="E50" s="271"/>
    </row>
    <row r="51" spans="1:5" ht="15.75">
      <c r="A51" s="12" t="s">
        <v>42</v>
      </c>
      <c r="B51" s="5" t="s">
        <v>332</v>
      </c>
      <c r="C51" s="271"/>
      <c r="D51" s="271"/>
      <c r="E51" s="271"/>
    </row>
    <row r="52" spans="1:5" ht="25.5">
      <c r="A52" s="10" t="s">
        <v>579</v>
      </c>
      <c r="B52" s="8" t="s">
        <v>332</v>
      </c>
      <c r="C52" s="271">
        <f>SUM(C42:C51)</f>
        <v>0</v>
      </c>
      <c r="D52" s="271">
        <f>SUM(D42:D51)</f>
        <v>99949</v>
      </c>
      <c r="E52" s="271">
        <f>SUM(E42:E51)</f>
        <v>99949</v>
      </c>
    </row>
    <row r="53" spans="1:5" ht="15.75">
      <c r="A53" s="12" t="s">
        <v>33</v>
      </c>
      <c r="B53" s="5" t="s">
        <v>338</v>
      </c>
      <c r="C53" s="271"/>
      <c r="D53" s="271"/>
      <c r="E53" s="271"/>
    </row>
    <row r="54" spans="1:5" ht="15.75">
      <c r="A54" s="12" t="s">
        <v>34</v>
      </c>
      <c r="B54" s="5" t="s">
        <v>338</v>
      </c>
      <c r="C54" s="271">
        <v>13000000</v>
      </c>
      <c r="D54" s="271">
        <v>14900719</v>
      </c>
      <c r="E54" s="271">
        <v>13147412</v>
      </c>
    </row>
    <row r="55" spans="1:5" ht="15.75">
      <c r="A55" s="12" t="s">
        <v>35</v>
      </c>
      <c r="B55" s="5" t="s">
        <v>338</v>
      </c>
      <c r="C55" s="271"/>
      <c r="D55" s="271"/>
      <c r="E55" s="271"/>
    </row>
    <row r="56" spans="1:5" ht="15.75">
      <c r="A56" s="5" t="s">
        <v>36</v>
      </c>
      <c r="B56" s="5" t="s">
        <v>338</v>
      </c>
      <c r="C56" s="271"/>
      <c r="D56" s="271"/>
      <c r="E56" s="271"/>
    </row>
    <row r="57" spans="1:5" ht="15.75">
      <c r="A57" s="5" t="s">
        <v>37</v>
      </c>
      <c r="B57" s="5" t="s">
        <v>338</v>
      </c>
      <c r="C57" s="271"/>
      <c r="D57" s="271"/>
      <c r="E57" s="271"/>
    </row>
    <row r="58" spans="1:5" ht="15.75">
      <c r="A58" s="5" t="s">
        <v>38</v>
      </c>
      <c r="B58" s="5" t="s">
        <v>338</v>
      </c>
      <c r="C58" s="271"/>
      <c r="D58" s="271"/>
      <c r="E58" s="271">
        <v>242202</v>
      </c>
    </row>
    <row r="59" spans="1:5" ht="15.75">
      <c r="A59" s="12" t="s">
        <v>39</v>
      </c>
      <c r="B59" s="5" t="s">
        <v>338</v>
      </c>
      <c r="C59" s="271"/>
      <c r="D59" s="271"/>
      <c r="E59" s="271"/>
    </row>
    <row r="60" spans="1:5" ht="15.75">
      <c r="A60" s="12" t="s">
        <v>43</v>
      </c>
      <c r="B60" s="5" t="s">
        <v>338</v>
      </c>
      <c r="C60" s="271"/>
      <c r="D60" s="271"/>
      <c r="E60" s="271"/>
    </row>
    <row r="61" spans="1:5" ht="15.75">
      <c r="A61" s="12" t="s">
        <v>41</v>
      </c>
      <c r="B61" s="5" t="s">
        <v>338</v>
      </c>
      <c r="C61" s="271"/>
      <c r="D61" s="271"/>
      <c r="E61" s="271"/>
    </row>
    <row r="62" spans="1:5" ht="15.75">
      <c r="A62" s="12" t="s">
        <v>42</v>
      </c>
      <c r="B62" s="5" t="s">
        <v>338</v>
      </c>
      <c r="C62" s="271"/>
      <c r="D62" s="271"/>
      <c r="E62" s="271"/>
    </row>
    <row r="63" spans="1:5" ht="15.75">
      <c r="A63" s="14" t="s">
        <v>580</v>
      </c>
      <c r="B63" s="7" t="s">
        <v>338</v>
      </c>
      <c r="C63" s="271">
        <f>SUM(C53:C62)</f>
        <v>13000000</v>
      </c>
      <c r="D63" s="271">
        <f>SUM(D53:D62)</f>
        <v>14900719</v>
      </c>
      <c r="E63" s="271">
        <f>SUM(E54:E62)</f>
        <v>13389614</v>
      </c>
    </row>
    <row r="64" spans="1:5" ht="15.75">
      <c r="A64" s="12" t="s">
        <v>23</v>
      </c>
      <c r="B64" s="6" t="s">
        <v>365</v>
      </c>
      <c r="C64" s="271"/>
      <c r="D64" s="271"/>
      <c r="E64" s="271"/>
    </row>
    <row r="65" spans="1:5" ht="15.75">
      <c r="A65" s="12" t="s">
        <v>24</v>
      </c>
      <c r="B65" s="6" t="s">
        <v>365</v>
      </c>
      <c r="C65" s="271"/>
      <c r="D65" s="271"/>
      <c r="E65" s="271"/>
    </row>
    <row r="66" spans="1:5" ht="30">
      <c r="A66" s="12" t="s">
        <v>25</v>
      </c>
      <c r="B66" s="6" t="s">
        <v>365</v>
      </c>
      <c r="C66" s="271"/>
      <c r="D66" s="271"/>
      <c r="E66" s="271"/>
    </row>
    <row r="67" spans="1:5" ht="15.75">
      <c r="A67" s="12" t="s">
        <v>26</v>
      </c>
      <c r="B67" s="6" t="s">
        <v>365</v>
      </c>
      <c r="C67" s="271"/>
      <c r="D67" s="271"/>
      <c r="E67" s="271"/>
    </row>
    <row r="68" spans="1:5" ht="15.75">
      <c r="A68" s="12" t="s">
        <v>27</v>
      </c>
      <c r="B68" s="6" t="s">
        <v>365</v>
      </c>
      <c r="C68" s="271"/>
      <c r="D68" s="271"/>
      <c r="E68" s="271"/>
    </row>
    <row r="69" spans="1:5" ht="15.75">
      <c r="A69" s="12" t="s">
        <v>28</v>
      </c>
      <c r="B69" s="6" t="s">
        <v>365</v>
      </c>
      <c r="C69" s="271"/>
      <c r="D69" s="271"/>
      <c r="E69" s="271"/>
    </row>
    <row r="70" spans="1:5" ht="15.75">
      <c r="A70" s="12" t="s">
        <v>29</v>
      </c>
      <c r="B70" s="6" t="s">
        <v>365</v>
      </c>
      <c r="C70" s="271"/>
      <c r="D70" s="271"/>
      <c r="E70" s="271"/>
    </row>
    <row r="71" spans="1:5" ht="15.75">
      <c r="A71" s="12" t="s">
        <v>30</v>
      </c>
      <c r="B71" s="6" t="s">
        <v>365</v>
      </c>
      <c r="C71" s="271"/>
      <c r="D71" s="271"/>
      <c r="E71" s="271"/>
    </row>
    <row r="72" spans="1:5" ht="15.75">
      <c r="A72" s="12" t="s">
        <v>31</v>
      </c>
      <c r="B72" s="6" t="s">
        <v>365</v>
      </c>
      <c r="C72" s="271"/>
      <c r="D72" s="271"/>
      <c r="E72" s="271"/>
    </row>
    <row r="73" spans="1:5" ht="15.75">
      <c r="A73" s="12" t="s">
        <v>32</v>
      </c>
      <c r="B73" s="6" t="s">
        <v>365</v>
      </c>
      <c r="C73" s="271"/>
      <c r="D73" s="271"/>
      <c r="E73" s="271"/>
    </row>
    <row r="74" spans="1:5" ht="25.5">
      <c r="A74" s="10" t="s">
        <v>589</v>
      </c>
      <c r="B74" s="8" t="s">
        <v>365</v>
      </c>
      <c r="C74" s="271"/>
      <c r="D74" s="271"/>
      <c r="E74" s="271"/>
    </row>
    <row r="75" spans="1:5" ht="15.75">
      <c r="A75" s="12" t="s">
        <v>23</v>
      </c>
      <c r="B75" s="6" t="s">
        <v>366</v>
      </c>
      <c r="C75" s="271"/>
      <c r="D75" s="271"/>
      <c r="E75" s="271"/>
    </row>
    <row r="76" spans="1:5" ht="15.75">
      <c r="A76" s="12" t="s">
        <v>24</v>
      </c>
      <c r="B76" s="6" t="s">
        <v>366</v>
      </c>
      <c r="C76" s="271"/>
      <c r="D76" s="271"/>
      <c r="E76" s="271"/>
    </row>
    <row r="77" spans="1:5" ht="30">
      <c r="A77" s="12" t="s">
        <v>25</v>
      </c>
      <c r="B77" s="6" t="s">
        <v>366</v>
      </c>
      <c r="C77" s="271"/>
      <c r="D77" s="271"/>
      <c r="E77" s="271"/>
    </row>
    <row r="78" spans="1:5" ht="15.75">
      <c r="A78" s="12" t="s">
        <v>26</v>
      </c>
      <c r="B78" s="6" t="s">
        <v>366</v>
      </c>
      <c r="C78" s="271"/>
      <c r="D78" s="271"/>
      <c r="E78" s="271"/>
    </row>
    <row r="79" spans="1:5" ht="15.75">
      <c r="A79" s="12" t="s">
        <v>27</v>
      </c>
      <c r="B79" s="6" t="s">
        <v>366</v>
      </c>
      <c r="C79" s="271"/>
      <c r="D79" s="271"/>
      <c r="E79" s="271"/>
    </row>
    <row r="80" spans="1:5" ht="15.75">
      <c r="A80" s="12" t="s">
        <v>28</v>
      </c>
      <c r="B80" s="6" t="s">
        <v>366</v>
      </c>
      <c r="C80" s="271"/>
      <c r="D80" s="271"/>
      <c r="E80" s="271"/>
    </row>
    <row r="81" spans="1:5" ht="15.75">
      <c r="A81" s="12" t="s">
        <v>29</v>
      </c>
      <c r="B81" s="6" t="s">
        <v>366</v>
      </c>
      <c r="C81" s="271"/>
      <c r="D81" s="271"/>
      <c r="E81" s="271"/>
    </row>
    <row r="82" spans="1:5" ht="15.75">
      <c r="A82" s="12" t="s">
        <v>30</v>
      </c>
      <c r="B82" s="6" t="s">
        <v>366</v>
      </c>
      <c r="C82" s="271"/>
      <c r="D82" s="271"/>
      <c r="E82" s="271"/>
    </row>
    <row r="83" spans="1:5" ht="15.75">
      <c r="A83" s="12" t="s">
        <v>31</v>
      </c>
      <c r="B83" s="6" t="s">
        <v>366</v>
      </c>
      <c r="C83" s="271"/>
      <c r="D83" s="271"/>
      <c r="E83" s="271"/>
    </row>
    <row r="84" spans="1:5" ht="15.75">
      <c r="A84" s="12" t="s">
        <v>32</v>
      </c>
      <c r="B84" s="6" t="s">
        <v>366</v>
      </c>
      <c r="C84" s="271"/>
      <c r="D84" s="271"/>
      <c r="E84" s="271"/>
    </row>
    <row r="85" spans="1:5" ht="25.5">
      <c r="A85" s="10" t="s">
        <v>588</v>
      </c>
      <c r="B85" s="8" t="s">
        <v>366</v>
      </c>
      <c r="C85" s="271"/>
      <c r="D85" s="271"/>
      <c r="E85" s="271"/>
    </row>
    <row r="86" spans="1:5" ht="15.75">
      <c r="A86" s="12" t="s">
        <v>23</v>
      </c>
      <c r="B86" s="6" t="s">
        <v>367</v>
      </c>
      <c r="C86" s="271"/>
      <c r="D86" s="271"/>
      <c r="E86" s="271"/>
    </row>
    <row r="87" spans="1:5" ht="15.75">
      <c r="A87" s="12" t="s">
        <v>24</v>
      </c>
      <c r="B87" s="6" t="s">
        <v>367</v>
      </c>
      <c r="C87" s="271"/>
      <c r="D87" s="271"/>
      <c r="E87" s="271"/>
    </row>
    <row r="88" spans="1:5" ht="30">
      <c r="A88" s="12" t="s">
        <v>25</v>
      </c>
      <c r="B88" s="6" t="s">
        <v>367</v>
      </c>
      <c r="C88" s="271"/>
      <c r="D88" s="271"/>
      <c r="E88" s="271"/>
    </row>
    <row r="89" spans="1:5" ht="15.75">
      <c r="A89" s="12" t="s">
        <v>26</v>
      </c>
      <c r="B89" s="6" t="s">
        <v>367</v>
      </c>
      <c r="C89" s="271"/>
      <c r="D89" s="271"/>
      <c r="E89" s="271"/>
    </row>
    <row r="90" spans="1:5" ht="15.75">
      <c r="A90" s="12" t="s">
        <v>27</v>
      </c>
      <c r="B90" s="6" t="s">
        <v>367</v>
      </c>
      <c r="C90" s="271"/>
      <c r="D90" s="271"/>
      <c r="E90" s="271"/>
    </row>
    <row r="91" spans="1:5" ht="15.75">
      <c r="A91" s="12" t="s">
        <v>28</v>
      </c>
      <c r="B91" s="6" t="s">
        <v>367</v>
      </c>
      <c r="C91" s="271"/>
      <c r="D91" s="271"/>
      <c r="E91" s="271"/>
    </row>
    <row r="92" spans="1:5" ht="15.75">
      <c r="A92" s="12" t="s">
        <v>29</v>
      </c>
      <c r="B92" s="6" t="s">
        <v>367</v>
      </c>
      <c r="C92" s="271"/>
      <c r="D92" s="271"/>
      <c r="E92" s="271"/>
    </row>
    <row r="93" spans="1:5" ht="15.75">
      <c r="A93" s="12" t="s">
        <v>30</v>
      </c>
      <c r="B93" s="6" t="s">
        <v>367</v>
      </c>
      <c r="C93" s="271"/>
      <c r="D93" s="271"/>
      <c r="E93" s="271"/>
    </row>
    <row r="94" spans="1:5" ht="15.75">
      <c r="A94" s="12" t="s">
        <v>31</v>
      </c>
      <c r="B94" s="6" t="s">
        <v>367</v>
      </c>
      <c r="C94" s="271"/>
      <c r="D94" s="271"/>
      <c r="E94" s="271"/>
    </row>
    <row r="95" spans="1:5" ht="15.75">
      <c r="A95" s="12" t="s">
        <v>32</v>
      </c>
      <c r="B95" s="6" t="s">
        <v>367</v>
      </c>
      <c r="C95" s="271"/>
      <c r="D95" s="271"/>
      <c r="E95" s="271"/>
    </row>
    <row r="96" spans="1:5" ht="15.75">
      <c r="A96" s="10" t="s">
        <v>587</v>
      </c>
      <c r="B96" s="8" t="s">
        <v>367</v>
      </c>
      <c r="C96" s="271"/>
      <c r="D96" s="271"/>
      <c r="E96" s="271"/>
    </row>
    <row r="97" spans="1:5" ht="15.75">
      <c r="A97" s="12" t="s">
        <v>33</v>
      </c>
      <c r="B97" s="5" t="s">
        <v>369</v>
      </c>
      <c r="C97" s="271"/>
      <c r="D97" s="271"/>
      <c r="E97" s="271"/>
    </row>
    <row r="98" spans="1:5" ht="15.75">
      <c r="A98" s="12" t="s">
        <v>34</v>
      </c>
      <c r="B98" s="6" t="s">
        <v>369</v>
      </c>
      <c r="C98" s="271"/>
      <c r="D98" s="271"/>
      <c r="E98" s="271"/>
    </row>
    <row r="99" spans="1:5" ht="15.75">
      <c r="A99" s="12" t="s">
        <v>35</v>
      </c>
      <c r="B99" s="5" t="s">
        <v>369</v>
      </c>
      <c r="C99" s="271"/>
      <c r="D99" s="271"/>
      <c r="E99" s="271"/>
    </row>
    <row r="100" spans="1:5" ht="15.75">
      <c r="A100" s="5" t="s">
        <v>36</v>
      </c>
      <c r="B100" s="6" t="s">
        <v>369</v>
      </c>
      <c r="C100" s="271"/>
      <c r="D100" s="271"/>
      <c r="E100" s="271"/>
    </row>
    <row r="101" spans="1:5" ht="15.75">
      <c r="A101" s="5" t="s">
        <v>37</v>
      </c>
      <c r="B101" s="5" t="s">
        <v>369</v>
      </c>
      <c r="C101" s="271"/>
      <c r="D101" s="271"/>
      <c r="E101" s="271"/>
    </row>
    <row r="102" spans="1:5" ht="15.75">
      <c r="A102" s="5" t="s">
        <v>38</v>
      </c>
      <c r="B102" s="6" t="s">
        <v>369</v>
      </c>
      <c r="C102" s="271"/>
      <c r="D102" s="271"/>
      <c r="E102" s="271"/>
    </row>
    <row r="103" spans="1:5" ht="15.75">
      <c r="A103" s="12" t="s">
        <v>39</v>
      </c>
      <c r="B103" s="5" t="s">
        <v>369</v>
      </c>
      <c r="C103" s="271"/>
      <c r="D103" s="271"/>
      <c r="E103" s="271"/>
    </row>
    <row r="104" spans="1:5" ht="15.75">
      <c r="A104" s="12" t="s">
        <v>43</v>
      </c>
      <c r="B104" s="6" t="s">
        <v>369</v>
      </c>
      <c r="C104" s="271"/>
      <c r="D104" s="271"/>
      <c r="E104" s="271"/>
    </row>
    <row r="105" spans="1:5" ht="15.75">
      <c r="A105" s="12" t="s">
        <v>41</v>
      </c>
      <c r="B105" s="5" t="s">
        <v>369</v>
      </c>
      <c r="C105" s="271"/>
      <c r="D105" s="271"/>
      <c r="E105" s="271"/>
    </row>
    <row r="106" spans="1:5" ht="15.75">
      <c r="A106" s="12" t="s">
        <v>42</v>
      </c>
      <c r="B106" s="6" t="s">
        <v>369</v>
      </c>
      <c r="C106" s="271"/>
      <c r="D106" s="271"/>
      <c r="E106" s="271"/>
    </row>
    <row r="107" spans="1:5" ht="25.5">
      <c r="A107" s="10" t="s">
        <v>586</v>
      </c>
      <c r="B107" s="8" t="s">
        <v>369</v>
      </c>
      <c r="C107" s="271"/>
      <c r="D107" s="271"/>
      <c r="E107" s="271"/>
    </row>
    <row r="108" spans="1:5" ht="15.75">
      <c r="A108" s="12" t="s">
        <v>33</v>
      </c>
      <c r="B108" s="5" t="s">
        <v>372</v>
      </c>
      <c r="C108" s="271"/>
      <c r="D108" s="271"/>
      <c r="E108" s="271"/>
    </row>
    <row r="109" spans="1:5" ht="15.75">
      <c r="A109" s="12" t="s">
        <v>34</v>
      </c>
      <c r="B109" s="5" t="s">
        <v>372</v>
      </c>
      <c r="C109" s="271"/>
      <c r="D109" s="271"/>
      <c r="E109" s="271"/>
    </row>
    <row r="110" spans="1:5" ht="15.75">
      <c r="A110" s="12" t="s">
        <v>35</v>
      </c>
      <c r="B110" s="5" t="s">
        <v>372</v>
      </c>
      <c r="C110" s="271"/>
      <c r="D110" s="271"/>
      <c r="E110" s="271"/>
    </row>
    <row r="111" spans="1:5" ht="15.75">
      <c r="A111" s="5" t="s">
        <v>36</v>
      </c>
      <c r="B111" s="5" t="s">
        <v>372</v>
      </c>
      <c r="C111" s="271"/>
      <c r="D111" s="271"/>
      <c r="E111" s="271"/>
    </row>
    <row r="112" spans="1:5" ht="15.75">
      <c r="A112" s="5" t="s">
        <v>37</v>
      </c>
      <c r="B112" s="5" t="s">
        <v>372</v>
      </c>
      <c r="C112" s="271"/>
      <c r="D112" s="271"/>
      <c r="E112" s="271"/>
    </row>
    <row r="113" spans="1:5" ht="15.75">
      <c r="A113" s="5" t="s">
        <v>38</v>
      </c>
      <c r="B113" s="5" t="s">
        <v>372</v>
      </c>
      <c r="C113" s="271"/>
      <c r="D113" s="271"/>
      <c r="E113" s="271"/>
    </row>
    <row r="114" spans="1:5" ht="15.75">
      <c r="A114" s="12" t="s">
        <v>39</v>
      </c>
      <c r="B114" s="5" t="s">
        <v>372</v>
      </c>
      <c r="C114" s="271"/>
      <c r="D114" s="271"/>
      <c r="E114" s="271"/>
    </row>
    <row r="115" spans="1:5" ht="15.75">
      <c r="A115" s="12" t="s">
        <v>43</v>
      </c>
      <c r="B115" s="5" t="s">
        <v>372</v>
      </c>
      <c r="C115" s="271"/>
      <c r="D115" s="271"/>
      <c r="E115" s="271"/>
    </row>
    <row r="116" spans="1:5" ht="15.75">
      <c r="A116" s="12" t="s">
        <v>41</v>
      </c>
      <c r="B116" s="5" t="s">
        <v>372</v>
      </c>
      <c r="C116" s="271"/>
      <c r="D116" s="271"/>
      <c r="E116" s="271"/>
    </row>
    <row r="117" spans="1:5" ht="15.75">
      <c r="A117" s="12" t="s">
        <v>42</v>
      </c>
      <c r="B117" s="5" t="s">
        <v>372</v>
      </c>
      <c r="C117" s="271"/>
      <c r="D117" s="271"/>
      <c r="E117" s="271"/>
    </row>
    <row r="118" spans="1:5" ht="15.75">
      <c r="A118" s="14" t="s">
        <v>625</v>
      </c>
      <c r="B118" s="8" t="s">
        <v>372</v>
      </c>
      <c r="C118" s="271"/>
      <c r="D118" s="271"/>
      <c r="E118" s="271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110" zoomScaleNormal="110" workbookViewId="0" topLeftCell="A16">
      <selection activeCell="J12" sqref="J12"/>
    </sheetView>
  </sheetViews>
  <sheetFormatPr defaultColWidth="9.140625" defaultRowHeight="15"/>
  <cols>
    <col min="1" max="1" width="56.28125" style="155" customWidth="1"/>
    <col min="2" max="2" width="14.28125" style="126" hidden="1" customWidth="1"/>
    <col min="3" max="3" width="12.421875" style="126" hidden="1" customWidth="1"/>
    <col min="4" max="4" width="11.00390625" style="126" hidden="1" customWidth="1"/>
    <col min="5" max="5" width="11.00390625" style="128" hidden="1" customWidth="1"/>
    <col min="6" max="6" width="18.421875" style="338" customWidth="1"/>
    <col min="7" max="16384" width="9.140625" style="126" customWidth="1"/>
  </cols>
  <sheetData>
    <row r="1" spans="1:5" ht="24.75" customHeight="1">
      <c r="A1" s="125" t="s">
        <v>927</v>
      </c>
      <c r="B1" s="125"/>
      <c r="C1" s="125"/>
      <c r="D1" s="125"/>
      <c r="E1" s="125"/>
    </row>
    <row r="2" spans="1:5" ht="24.75" customHeight="1">
      <c r="A2" s="427" t="s">
        <v>939</v>
      </c>
      <c r="B2" s="427"/>
      <c r="C2" s="427"/>
      <c r="D2" s="427"/>
      <c r="E2" s="427"/>
    </row>
    <row r="3" spans="1:3" ht="24.75" customHeight="1">
      <c r="A3" s="127"/>
      <c r="B3" s="127"/>
      <c r="C3" s="127"/>
    </row>
    <row r="4" spans="1:3" ht="23.25" customHeight="1" thickBot="1">
      <c r="A4" s="126"/>
      <c r="B4" s="428"/>
      <c r="C4" s="428"/>
    </row>
    <row r="5" spans="1:6" s="133" customFormat="1" ht="48.75" customHeight="1" thickBot="1">
      <c r="A5" s="129" t="s">
        <v>77</v>
      </c>
      <c r="B5" s="130" t="s">
        <v>130</v>
      </c>
      <c r="C5" s="131" t="s">
        <v>131</v>
      </c>
      <c r="D5" s="132" t="s">
        <v>132</v>
      </c>
      <c r="E5" s="156" t="s">
        <v>133</v>
      </c>
      <c r="F5" s="339" t="s">
        <v>946</v>
      </c>
    </row>
    <row r="6" spans="1:6" s="137" customFormat="1" ht="15" customHeight="1" thickBot="1">
      <c r="A6" s="134">
        <v>1</v>
      </c>
      <c r="B6" s="135">
        <v>3</v>
      </c>
      <c r="C6" s="135">
        <v>4</v>
      </c>
      <c r="D6" s="136">
        <v>3</v>
      </c>
      <c r="E6" s="157"/>
      <c r="F6" s="340"/>
    </row>
    <row r="7" spans="1:6" ht="18" customHeight="1">
      <c r="A7" s="138" t="s">
        <v>134</v>
      </c>
      <c r="B7" s="139" t="e">
        <f>B27+B8+B9+#REF!+#REF!+#REF!+#REF!</f>
        <v>#REF!</v>
      </c>
      <c r="C7" s="139" t="e">
        <f>C27+C8+C9+#REF!+#REF!+#REF!+#REF!</f>
        <v>#REF!</v>
      </c>
      <c r="D7" s="140">
        <f>SUM(D8:D11)</f>
        <v>304</v>
      </c>
      <c r="E7" s="158" t="e">
        <f>D7/#REF!*100</f>
        <v>#REF!</v>
      </c>
      <c r="F7" s="341">
        <f>F27+F8+F9+F10+F11+F12+F28</f>
        <v>1281247</v>
      </c>
    </row>
    <row r="8" spans="1:6" ht="18" customHeight="1">
      <c r="A8" s="141" t="s">
        <v>135</v>
      </c>
      <c r="B8" s="142">
        <v>211</v>
      </c>
      <c r="C8" s="143"/>
      <c r="D8" s="144">
        <v>114</v>
      </c>
      <c r="E8" s="159"/>
      <c r="F8" s="342">
        <v>749400</v>
      </c>
    </row>
    <row r="9" spans="1:6" ht="18" customHeight="1">
      <c r="A9" s="141" t="s">
        <v>136</v>
      </c>
      <c r="B9" s="142">
        <v>48</v>
      </c>
      <c r="C9" s="143"/>
      <c r="D9" s="145">
        <v>135</v>
      </c>
      <c r="E9" s="159"/>
      <c r="F9" s="342">
        <v>111010</v>
      </c>
    </row>
    <row r="10" spans="1:6" ht="18" customHeight="1">
      <c r="A10" s="148" t="s">
        <v>735</v>
      </c>
      <c r="B10" s="203"/>
      <c r="C10" s="204"/>
      <c r="D10" s="205">
        <v>24</v>
      </c>
      <c r="E10" s="206"/>
      <c r="F10" s="343">
        <v>112410</v>
      </c>
    </row>
    <row r="11" spans="1:6" ht="18" customHeight="1">
      <c r="A11" s="148" t="s">
        <v>948</v>
      </c>
      <c r="B11" s="203"/>
      <c r="C11" s="204"/>
      <c r="D11" s="205">
        <v>31</v>
      </c>
      <c r="E11" s="206"/>
      <c r="F11" s="343">
        <v>35000</v>
      </c>
    </row>
    <row r="12" spans="1:6" ht="18" customHeight="1">
      <c r="A12" s="148" t="s">
        <v>739</v>
      </c>
      <c r="B12" s="142"/>
      <c r="C12" s="143"/>
      <c r="D12" s="144"/>
      <c r="E12" s="159"/>
      <c r="F12" s="342">
        <v>31225</v>
      </c>
    </row>
    <row r="13" spans="1:6" ht="24.75" customHeight="1">
      <c r="A13" s="10" t="s">
        <v>579</v>
      </c>
      <c r="B13" s="142"/>
      <c r="C13" s="143"/>
      <c r="D13" s="144"/>
      <c r="E13" s="159"/>
      <c r="F13" s="344">
        <f>SUM(F14)</f>
        <v>99949</v>
      </c>
    </row>
    <row r="14" spans="1:6" ht="18" customHeight="1">
      <c r="A14" s="12" t="s">
        <v>35</v>
      </c>
      <c r="B14" s="142"/>
      <c r="C14" s="143"/>
      <c r="D14" s="144"/>
      <c r="E14" s="159"/>
      <c r="F14" s="342">
        <v>99949</v>
      </c>
    </row>
    <row r="15" spans="1:6" s="147" customFormat="1" ht="18" customHeight="1">
      <c r="A15" s="138" t="s">
        <v>137</v>
      </c>
      <c r="B15" s="139">
        <v>8500</v>
      </c>
      <c r="C15" s="139">
        <v>8500</v>
      </c>
      <c r="D15" s="139">
        <v>8500</v>
      </c>
      <c r="E15" s="161">
        <v>8500</v>
      </c>
      <c r="F15" s="345">
        <f>SUM(F16:F28)</f>
        <v>13389614</v>
      </c>
    </row>
    <row r="16" spans="1:6" ht="18" customHeight="1">
      <c r="A16" s="148" t="s">
        <v>950</v>
      </c>
      <c r="B16" s="142">
        <v>50</v>
      </c>
      <c r="C16" s="143"/>
      <c r="D16" s="144">
        <v>0</v>
      </c>
      <c r="E16" s="159" t="e">
        <f>D16/#REF!*100</f>
        <v>#REF!</v>
      </c>
      <c r="F16" s="342">
        <v>1300000</v>
      </c>
    </row>
    <row r="17" spans="1:6" ht="18" customHeight="1">
      <c r="A17" s="148" t="s">
        <v>138</v>
      </c>
      <c r="B17" s="142">
        <v>400</v>
      </c>
      <c r="C17" s="143"/>
      <c r="D17" s="144">
        <v>600</v>
      </c>
      <c r="E17" s="159" t="e">
        <f>D17/#REF!*100</f>
        <v>#REF!</v>
      </c>
      <c r="F17" s="342">
        <v>600000</v>
      </c>
    </row>
    <row r="18" spans="1:6" ht="18" customHeight="1">
      <c r="A18" s="148" t="s">
        <v>139</v>
      </c>
      <c r="B18" s="142">
        <v>1100</v>
      </c>
      <c r="C18" s="143"/>
      <c r="D18" s="144">
        <v>1200</v>
      </c>
      <c r="E18" s="159" t="e">
        <f>D18/#REF!*100</f>
        <v>#REF!</v>
      </c>
      <c r="F18" s="342">
        <v>1478000</v>
      </c>
    </row>
    <row r="19" spans="1:6" ht="18" customHeight="1">
      <c r="A19" s="148" t="s">
        <v>736</v>
      </c>
      <c r="B19" s="142">
        <v>600</v>
      </c>
      <c r="C19" s="143"/>
      <c r="D19" s="144">
        <v>3000</v>
      </c>
      <c r="E19" s="159" t="e">
        <f>D19/#REF!*100</f>
        <v>#REF!</v>
      </c>
      <c r="F19" s="342">
        <v>2841785</v>
      </c>
    </row>
    <row r="20" spans="1:6" ht="18" customHeight="1">
      <c r="A20" s="148" t="s">
        <v>737</v>
      </c>
      <c r="B20" s="142"/>
      <c r="C20" s="143"/>
      <c r="D20" s="144"/>
      <c r="E20" s="159"/>
      <c r="F20" s="342">
        <v>175000</v>
      </c>
    </row>
    <row r="21" spans="1:6" ht="18" customHeight="1">
      <c r="A21" s="148" t="s">
        <v>928</v>
      </c>
      <c r="B21" s="142"/>
      <c r="C21" s="143"/>
      <c r="D21" s="144"/>
      <c r="E21" s="159"/>
      <c r="F21" s="342">
        <v>1660000</v>
      </c>
    </row>
    <row r="22" spans="1:6" ht="18" customHeight="1">
      <c r="A22" s="148" t="s">
        <v>951</v>
      </c>
      <c r="B22" s="142"/>
      <c r="C22" s="143"/>
      <c r="D22" s="144"/>
      <c r="E22" s="159"/>
      <c r="F22" s="342">
        <v>300000</v>
      </c>
    </row>
    <row r="23" spans="1:6" ht="18" customHeight="1">
      <c r="A23" s="148" t="s">
        <v>952</v>
      </c>
      <c r="B23" s="142">
        <v>60</v>
      </c>
      <c r="C23" s="143"/>
      <c r="D23" s="144"/>
      <c r="E23" s="159"/>
      <c r="F23" s="342">
        <v>3300000</v>
      </c>
    </row>
    <row r="24" spans="1:6" ht="18" customHeight="1">
      <c r="A24" s="148" t="s">
        <v>953</v>
      </c>
      <c r="B24" s="142"/>
      <c r="C24" s="143"/>
      <c r="D24" s="144"/>
      <c r="E24" s="159"/>
      <c r="F24" s="342">
        <v>1300000</v>
      </c>
    </row>
    <row r="25" spans="1:6" ht="18" customHeight="1">
      <c r="A25" s="148" t="s">
        <v>140</v>
      </c>
      <c r="B25" s="142"/>
      <c r="C25" s="143"/>
      <c r="D25" s="144"/>
      <c r="E25" s="159"/>
      <c r="F25" s="342">
        <v>172627</v>
      </c>
    </row>
    <row r="26" spans="1:6" ht="18" customHeight="1">
      <c r="A26" s="148" t="s">
        <v>954</v>
      </c>
      <c r="B26" s="142"/>
      <c r="C26" s="143"/>
      <c r="D26" s="144"/>
      <c r="E26" s="159"/>
      <c r="F26" s="342">
        <v>20000</v>
      </c>
    </row>
    <row r="27" spans="1:6" ht="18" customHeight="1">
      <c r="A27" s="141" t="s">
        <v>949</v>
      </c>
      <c r="B27" s="142">
        <v>198</v>
      </c>
      <c r="C27" s="143"/>
      <c r="D27" s="144"/>
      <c r="E27" s="159"/>
      <c r="F27" s="342">
        <v>179702</v>
      </c>
    </row>
    <row r="28" spans="1:6" ht="18" customHeight="1">
      <c r="A28" s="148" t="s">
        <v>738</v>
      </c>
      <c r="B28" s="142"/>
      <c r="C28" s="143"/>
      <c r="D28" s="144"/>
      <c r="E28" s="159"/>
      <c r="F28" s="342">
        <v>62500</v>
      </c>
    </row>
    <row r="29" spans="1:6" ht="18" customHeight="1">
      <c r="A29" s="138" t="s">
        <v>741</v>
      </c>
      <c r="B29" s="149">
        <f>SUM(B32:B36)</f>
        <v>1216</v>
      </c>
      <c r="C29" s="149">
        <f>SUM(C32:C36)</f>
        <v>0</v>
      </c>
      <c r="D29" s="149">
        <f>SUM(D32:D36)</f>
        <v>960</v>
      </c>
      <c r="E29" s="160" t="e">
        <f>D29/#REF!*100</f>
        <v>#REF!</v>
      </c>
      <c r="F29" s="344">
        <f>SUM(F30:F36)</f>
        <v>4911546</v>
      </c>
    </row>
    <row r="30" spans="1:6" ht="18" customHeight="1">
      <c r="A30" s="162" t="s">
        <v>145</v>
      </c>
      <c r="B30" s="151"/>
      <c r="C30" s="146"/>
      <c r="D30" s="149"/>
      <c r="E30" s="160"/>
      <c r="F30" s="342">
        <v>120000</v>
      </c>
    </row>
    <row r="31" spans="1:6" ht="18" customHeight="1">
      <c r="A31" s="162" t="s">
        <v>611</v>
      </c>
      <c r="B31" s="151"/>
      <c r="C31" s="146"/>
      <c r="D31" s="149"/>
      <c r="E31" s="160"/>
      <c r="F31" s="342">
        <v>5656</v>
      </c>
    </row>
    <row r="32" spans="1:6" ht="18" customHeight="1">
      <c r="A32" s="150" t="s">
        <v>141</v>
      </c>
      <c r="B32" s="151"/>
      <c r="C32" s="152"/>
      <c r="D32" s="144">
        <v>500</v>
      </c>
      <c r="E32" s="159" t="e">
        <f>D32/#REF!*100</f>
        <v>#REF!</v>
      </c>
      <c r="F32" s="342">
        <v>3364590</v>
      </c>
    </row>
    <row r="33" spans="1:6" ht="18" customHeight="1">
      <c r="A33" s="150" t="s">
        <v>142</v>
      </c>
      <c r="B33" s="153">
        <v>184</v>
      </c>
      <c r="C33" s="143"/>
      <c r="D33" s="144">
        <v>220</v>
      </c>
      <c r="E33" s="159" t="e">
        <f>D33/#REF!*100</f>
        <v>#REF!</v>
      </c>
      <c r="F33" s="342">
        <v>280000</v>
      </c>
    </row>
    <row r="34" spans="1:6" ht="18" customHeight="1">
      <c r="A34" s="150" t="s">
        <v>143</v>
      </c>
      <c r="B34" s="153">
        <v>920</v>
      </c>
      <c r="C34" s="143"/>
      <c r="D34" s="144">
        <v>240</v>
      </c>
      <c r="E34" s="159" t="e">
        <f>D34/#REF!*100</f>
        <v>#REF!</v>
      </c>
      <c r="F34" s="342">
        <v>1000000</v>
      </c>
    </row>
    <row r="35" spans="1:6" ht="18" customHeight="1">
      <c r="A35" s="154" t="s">
        <v>947</v>
      </c>
      <c r="B35" s="153">
        <v>112</v>
      </c>
      <c r="C35" s="143"/>
      <c r="D35" s="144"/>
      <c r="E35" s="159" t="e">
        <f>D35/#REF!*100</f>
        <v>#REF!</v>
      </c>
      <c r="F35" s="342">
        <v>81300</v>
      </c>
    </row>
    <row r="36" spans="1:6" ht="18" customHeight="1">
      <c r="A36" s="154" t="s">
        <v>144</v>
      </c>
      <c r="B36" s="275"/>
      <c r="C36" s="276"/>
      <c r="D36" s="144"/>
      <c r="E36" s="159" t="e">
        <f>D36/#REF!*100</f>
        <v>#REF!</v>
      </c>
      <c r="F36" s="342">
        <v>60000</v>
      </c>
    </row>
    <row r="39" spans="1:3" ht="15">
      <c r="A39" s="227"/>
      <c r="B39" s="166">
        <v>220000</v>
      </c>
      <c r="C39" s="227"/>
    </row>
    <row r="40" spans="1:3" ht="15">
      <c r="A40" s="199"/>
      <c r="B40" s="166">
        <v>1580000</v>
      </c>
      <c r="C40" s="227"/>
    </row>
    <row r="41" spans="1:3" ht="15">
      <c r="A41" s="199"/>
      <c r="B41" s="166">
        <v>119035</v>
      </c>
      <c r="C41" s="227"/>
    </row>
    <row r="42" spans="1:3" ht="15">
      <c r="A42" s="199"/>
      <c r="B42" s="166">
        <v>1700000</v>
      </c>
      <c r="C42" s="227"/>
    </row>
    <row r="43" spans="1:3" ht="15">
      <c r="A43" s="227"/>
      <c r="B43" s="166">
        <v>220000</v>
      </c>
      <c r="C43" s="227"/>
    </row>
    <row r="44" spans="1:3" ht="15">
      <c r="A44" s="199"/>
      <c r="B44" s="166">
        <v>1580000</v>
      </c>
      <c r="C44" s="227"/>
    </row>
    <row r="45" spans="1:3" ht="15">
      <c r="A45" s="199"/>
      <c r="B45" s="166">
        <v>119035</v>
      </c>
      <c r="C45" s="227"/>
    </row>
    <row r="46" spans="1:3" ht="15">
      <c r="A46" s="199"/>
      <c r="B46" s="166">
        <v>1700000</v>
      </c>
      <c r="C46" s="227"/>
    </row>
    <row r="47" spans="1:3" ht="15">
      <c r="A47" s="199"/>
      <c r="B47" s="166">
        <v>259600</v>
      </c>
      <c r="C47" s="227"/>
    </row>
    <row r="48" spans="1:3" ht="15">
      <c r="A48" s="199"/>
      <c r="B48" s="166">
        <v>37500</v>
      </c>
      <c r="C48" s="227"/>
    </row>
    <row r="49" spans="1:3" ht="15">
      <c r="A49" s="199"/>
      <c r="B49" s="166">
        <v>1718006</v>
      </c>
      <c r="C49" s="227"/>
    </row>
    <row r="50" spans="1:3" ht="15.75" thickBot="1">
      <c r="A50" s="199"/>
      <c r="B50" s="166">
        <v>50000</v>
      </c>
      <c r="C50" s="227"/>
    </row>
    <row r="51" spans="1:3" ht="15.75" thickBot="1">
      <c r="A51" s="227"/>
      <c r="B51" s="200">
        <f>SUM(B43:B50)</f>
        <v>5684141</v>
      </c>
      <c r="C51" s="227"/>
    </row>
    <row r="52" spans="1:3" ht="15">
      <c r="A52" s="227"/>
      <c r="B52" s="227"/>
      <c r="C52" s="227"/>
    </row>
  </sheetData>
  <sheetProtection/>
  <mergeCells count="2">
    <mergeCell ref="A2:E2"/>
    <mergeCell ref="B4:C4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31">
      <selection activeCell="D11" sqref="D11"/>
    </sheetView>
  </sheetViews>
  <sheetFormatPr defaultColWidth="9.140625" defaultRowHeight="15"/>
  <cols>
    <col min="1" max="1" width="76.57421875" style="0" customWidth="1"/>
    <col min="3" max="3" width="13.00390625" style="270" customWidth="1"/>
    <col min="4" max="4" width="12.7109375" style="270" customWidth="1"/>
    <col min="5" max="5" width="12.28125" style="270" customWidth="1"/>
    <col min="6" max="14" width="13.00390625" style="193" customWidth="1"/>
  </cols>
  <sheetData>
    <row r="1" spans="1:16" ht="42" customHeight="1">
      <c r="A1" s="409" t="s">
        <v>937</v>
      </c>
      <c r="B1" s="409"/>
      <c r="C1" s="409"/>
      <c r="D1" s="409"/>
      <c r="E1" s="409"/>
      <c r="F1" s="346"/>
      <c r="G1" s="346"/>
      <c r="H1" s="346"/>
      <c r="I1" s="346"/>
      <c r="J1" s="346"/>
      <c r="K1" s="346"/>
      <c r="L1" s="346"/>
      <c r="M1" s="346"/>
      <c r="N1" s="346"/>
      <c r="O1" s="215"/>
      <c r="P1" s="215"/>
    </row>
    <row r="2" spans="1:3" ht="25.5" customHeight="1">
      <c r="A2" s="380" t="s">
        <v>761</v>
      </c>
      <c r="B2" s="381"/>
      <c r="C2" s="381"/>
    </row>
    <row r="3" spans="1:14" ht="15.75" customHeight="1">
      <c r="A3" s="60"/>
      <c r="B3" s="61"/>
      <c r="C3" s="334"/>
      <c r="N3" s="270" t="s">
        <v>150</v>
      </c>
    </row>
    <row r="4" spans="1:14" ht="21" customHeight="1">
      <c r="A4" s="4" t="s">
        <v>103</v>
      </c>
      <c r="C4" s="429" t="s">
        <v>216</v>
      </c>
      <c r="D4" s="429"/>
      <c r="E4" s="429"/>
      <c r="F4" s="430" t="s">
        <v>129</v>
      </c>
      <c r="G4" s="431"/>
      <c r="H4" s="432"/>
      <c r="I4" s="430" t="s">
        <v>128</v>
      </c>
      <c r="J4" s="431"/>
      <c r="K4" s="432"/>
      <c r="L4" s="433" t="s">
        <v>174</v>
      </c>
      <c r="M4" s="433"/>
      <c r="N4" s="433"/>
    </row>
    <row r="5" spans="1:14" ht="26.25">
      <c r="A5" s="39" t="s">
        <v>77</v>
      </c>
      <c r="B5" s="3" t="s">
        <v>238</v>
      </c>
      <c r="C5" s="220" t="s">
        <v>120</v>
      </c>
      <c r="D5" s="266" t="s">
        <v>185</v>
      </c>
      <c r="E5" s="220" t="s">
        <v>186</v>
      </c>
      <c r="F5" s="220" t="s">
        <v>120</v>
      </c>
      <c r="G5" s="266" t="s">
        <v>185</v>
      </c>
      <c r="H5" s="220" t="s">
        <v>186</v>
      </c>
      <c r="I5" s="220" t="s">
        <v>120</v>
      </c>
      <c r="J5" s="266" t="s">
        <v>185</v>
      </c>
      <c r="K5" s="220" t="s">
        <v>186</v>
      </c>
      <c r="L5" s="220" t="s">
        <v>120</v>
      </c>
      <c r="M5" s="266" t="s">
        <v>185</v>
      </c>
      <c r="N5" s="220" t="s">
        <v>186</v>
      </c>
    </row>
    <row r="6" spans="1:14" ht="15.75">
      <c r="A6" s="12" t="s">
        <v>44</v>
      </c>
      <c r="B6" s="6" t="s">
        <v>434</v>
      </c>
      <c r="C6" s="271"/>
      <c r="D6" s="271"/>
      <c r="E6" s="271"/>
      <c r="F6" s="325"/>
      <c r="G6" s="325"/>
      <c r="H6" s="325"/>
      <c r="I6" s="325"/>
      <c r="J6" s="325"/>
      <c r="K6" s="325"/>
      <c r="L6" s="325"/>
      <c r="M6" s="325"/>
      <c r="N6" s="325"/>
    </row>
    <row r="7" spans="1:14" ht="15.75">
      <c r="A7" s="12" t="s">
        <v>53</v>
      </c>
      <c r="B7" s="6" t="s">
        <v>434</v>
      </c>
      <c r="C7" s="271"/>
      <c r="D7" s="271"/>
      <c r="E7" s="271"/>
      <c r="F7" s="325"/>
      <c r="G7" s="325"/>
      <c r="H7" s="325"/>
      <c r="I7" s="325"/>
      <c r="J7" s="325"/>
      <c r="K7" s="325"/>
      <c r="L7" s="325"/>
      <c r="M7" s="325"/>
      <c r="N7" s="325"/>
    </row>
    <row r="8" spans="1:14" ht="30">
      <c r="A8" s="12" t="s">
        <v>54</v>
      </c>
      <c r="B8" s="6" t="s">
        <v>434</v>
      </c>
      <c r="C8" s="271"/>
      <c r="D8" s="271"/>
      <c r="E8" s="271"/>
      <c r="F8" s="325"/>
      <c r="G8" s="325"/>
      <c r="H8" s="325"/>
      <c r="I8" s="325"/>
      <c r="J8" s="325"/>
      <c r="K8" s="325"/>
      <c r="L8" s="325"/>
      <c r="M8" s="325"/>
      <c r="N8" s="325"/>
    </row>
    <row r="9" spans="1:14" ht="15.75">
      <c r="A9" s="12" t="s">
        <v>52</v>
      </c>
      <c r="B9" s="6" t="s">
        <v>434</v>
      </c>
      <c r="C9" s="271"/>
      <c r="D9" s="271"/>
      <c r="E9" s="271"/>
      <c r="F9" s="325"/>
      <c r="G9" s="325"/>
      <c r="H9" s="325"/>
      <c r="I9" s="325"/>
      <c r="J9" s="325"/>
      <c r="K9" s="325"/>
      <c r="L9" s="325"/>
      <c r="M9" s="325"/>
      <c r="N9" s="325"/>
    </row>
    <row r="10" spans="1:14" ht="15.75">
      <c r="A10" s="12" t="s">
        <v>51</v>
      </c>
      <c r="B10" s="6" t="s">
        <v>434</v>
      </c>
      <c r="C10" s="271"/>
      <c r="D10" s="271"/>
      <c r="E10" s="271"/>
      <c r="F10" s="325"/>
      <c r="G10" s="325"/>
      <c r="H10" s="325"/>
      <c r="I10" s="325"/>
      <c r="J10" s="325"/>
      <c r="K10" s="325"/>
      <c r="L10" s="325"/>
      <c r="M10" s="325"/>
      <c r="N10" s="325"/>
    </row>
    <row r="11" spans="1:14" ht="15.75">
      <c r="A11" s="12" t="s">
        <v>50</v>
      </c>
      <c r="B11" s="6" t="s">
        <v>434</v>
      </c>
      <c r="C11" s="271"/>
      <c r="D11" s="271"/>
      <c r="E11" s="271"/>
      <c r="F11" s="325"/>
      <c r="G11" s="325"/>
      <c r="H11" s="220"/>
      <c r="I11" s="325"/>
      <c r="J11" s="325"/>
      <c r="K11" s="220"/>
      <c r="L11" s="325"/>
      <c r="M11" s="325"/>
      <c r="N11" s="220"/>
    </row>
    <row r="12" spans="1:14" ht="15.75">
      <c r="A12" s="12" t="s">
        <v>45</v>
      </c>
      <c r="B12" s="6" t="s">
        <v>434</v>
      </c>
      <c r="C12" s="271"/>
      <c r="D12" s="271"/>
      <c r="E12" s="271"/>
      <c r="F12" s="325"/>
      <c r="G12" s="325"/>
      <c r="H12" s="325"/>
      <c r="I12" s="325"/>
      <c r="J12" s="325"/>
      <c r="K12" s="325"/>
      <c r="L12" s="325"/>
      <c r="M12" s="325"/>
      <c r="N12" s="325"/>
    </row>
    <row r="13" spans="1:14" ht="15.75">
      <c r="A13" s="12" t="s">
        <v>46</v>
      </c>
      <c r="B13" s="6" t="s">
        <v>434</v>
      </c>
      <c r="C13" s="271"/>
      <c r="D13" s="271"/>
      <c r="E13" s="271"/>
      <c r="F13" s="325"/>
      <c r="G13" s="325"/>
      <c r="H13" s="325"/>
      <c r="I13" s="325"/>
      <c r="J13" s="325"/>
      <c r="K13" s="325"/>
      <c r="L13" s="325"/>
      <c r="M13" s="325"/>
      <c r="N13" s="325"/>
    </row>
    <row r="14" spans="1:14" ht="15.75">
      <c r="A14" s="12" t="s">
        <v>47</v>
      </c>
      <c r="B14" s="6" t="s">
        <v>434</v>
      </c>
      <c r="C14" s="271"/>
      <c r="D14" s="271"/>
      <c r="E14" s="271"/>
      <c r="F14" s="325"/>
      <c r="G14" s="325"/>
      <c r="H14" s="325"/>
      <c r="I14" s="325"/>
      <c r="J14" s="325"/>
      <c r="K14" s="325"/>
      <c r="L14" s="325"/>
      <c r="M14" s="325"/>
      <c r="N14" s="325"/>
    </row>
    <row r="15" spans="1:14" ht="15.75">
      <c r="A15" s="12" t="s">
        <v>48</v>
      </c>
      <c r="B15" s="6" t="s">
        <v>434</v>
      </c>
      <c r="C15" s="271"/>
      <c r="D15" s="271"/>
      <c r="E15" s="271"/>
      <c r="F15" s="325"/>
      <c r="G15" s="325"/>
      <c r="H15" s="325"/>
      <c r="I15" s="325"/>
      <c r="J15" s="325"/>
      <c r="K15" s="325"/>
      <c r="L15" s="325"/>
      <c r="M15" s="325"/>
      <c r="N15" s="325"/>
    </row>
    <row r="16" spans="1:14" ht="25.5">
      <c r="A16" s="7" t="s">
        <v>635</v>
      </c>
      <c r="B16" s="8" t="s">
        <v>434</v>
      </c>
      <c r="C16" s="271"/>
      <c r="D16" s="271"/>
      <c r="E16" s="271"/>
      <c r="F16" s="325"/>
      <c r="G16" s="325"/>
      <c r="H16" s="325"/>
      <c r="I16" s="325"/>
      <c r="J16" s="325"/>
      <c r="K16" s="325"/>
      <c r="L16" s="325"/>
      <c r="M16" s="325"/>
      <c r="N16" s="325"/>
    </row>
    <row r="17" spans="1:14" ht="15.75">
      <c r="A17" s="12" t="s">
        <v>44</v>
      </c>
      <c r="B17" s="6" t="s">
        <v>435</v>
      </c>
      <c r="C17" s="271"/>
      <c r="D17" s="271"/>
      <c r="E17" s="271"/>
      <c r="F17" s="325"/>
      <c r="G17" s="325"/>
      <c r="H17" s="325"/>
      <c r="I17" s="325"/>
      <c r="J17" s="325"/>
      <c r="K17" s="325"/>
      <c r="L17" s="325"/>
      <c r="M17" s="325"/>
      <c r="N17" s="325"/>
    </row>
    <row r="18" spans="1:14" ht="15.75">
      <c r="A18" s="12" t="s">
        <v>53</v>
      </c>
      <c r="B18" s="6" t="s">
        <v>435</v>
      </c>
      <c r="C18" s="271"/>
      <c r="D18" s="271"/>
      <c r="E18" s="271"/>
      <c r="F18" s="325"/>
      <c r="G18" s="325"/>
      <c r="H18" s="325"/>
      <c r="I18" s="325"/>
      <c r="J18" s="325"/>
      <c r="K18" s="325"/>
      <c r="L18" s="325"/>
      <c r="M18" s="325"/>
      <c r="N18" s="325"/>
    </row>
    <row r="19" spans="1:14" ht="30">
      <c r="A19" s="12" t="s">
        <v>54</v>
      </c>
      <c r="B19" s="6" t="s">
        <v>435</v>
      </c>
      <c r="C19" s="271"/>
      <c r="D19" s="271"/>
      <c r="E19" s="271"/>
      <c r="F19" s="325"/>
      <c r="G19" s="325"/>
      <c r="H19" s="325"/>
      <c r="I19" s="325"/>
      <c r="J19" s="325"/>
      <c r="K19" s="325"/>
      <c r="L19" s="325"/>
      <c r="M19" s="325"/>
      <c r="N19" s="325"/>
    </row>
    <row r="20" spans="1:14" ht="15.75">
      <c r="A20" s="12" t="s">
        <v>52</v>
      </c>
      <c r="B20" s="6" t="s">
        <v>435</v>
      </c>
      <c r="C20" s="271"/>
      <c r="D20" s="271"/>
      <c r="E20" s="271"/>
      <c r="F20" s="325"/>
      <c r="G20" s="325"/>
      <c r="H20" s="325"/>
      <c r="I20" s="325"/>
      <c r="J20" s="325"/>
      <c r="K20" s="325"/>
      <c r="L20" s="325"/>
      <c r="M20" s="325"/>
      <c r="N20" s="325"/>
    </row>
    <row r="21" spans="1:14" ht="15.75">
      <c r="A21" s="12" t="s">
        <v>51</v>
      </c>
      <c r="B21" s="6" t="s">
        <v>435</v>
      </c>
      <c r="C21" s="271"/>
      <c r="D21" s="271"/>
      <c r="E21" s="271"/>
      <c r="F21" s="325"/>
      <c r="G21" s="325"/>
      <c r="H21" s="325"/>
      <c r="I21" s="325"/>
      <c r="J21" s="325"/>
      <c r="K21" s="325"/>
      <c r="L21" s="325"/>
      <c r="M21" s="325"/>
      <c r="N21" s="325"/>
    </row>
    <row r="22" spans="1:14" ht="15.75">
      <c r="A22" s="12" t="s">
        <v>50</v>
      </c>
      <c r="B22" s="6" t="s">
        <v>435</v>
      </c>
      <c r="C22" s="271"/>
      <c r="D22" s="271"/>
      <c r="E22" s="271"/>
      <c r="F22" s="325"/>
      <c r="G22" s="325"/>
      <c r="H22" s="325"/>
      <c r="I22" s="325"/>
      <c r="J22" s="325"/>
      <c r="K22" s="325"/>
      <c r="L22" s="325"/>
      <c r="M22" s="325"/>
      <c r="N22" s="325"/>
    </row>
    <row r="23" spans="1:14" ht="15.75">
      <c r="A23" s="12" t="s">
        <v>45</v>
      </c>
      <c r="B23" s="6" t="s">
        <v>435</v>
      </c>
      <c r="C23" s="271"/>
      <c r="D23" s="271"/>
      <c r="E23" s="271"/>
      <c r="F23" s="325"/>
      <c r="G23" s="325"/>
      <c r="H23" s="325"/>
      <c r="I23" s="325"/>
      <c r="J23" s="325"/>
      <c r="K23" s="325"/>
      <c r="L23" s="325"/>
      <c r="M23" s="325"/>
      <c r="N23" s="325"/>
    </row>
    <row r="24" spans="1:14" ht="15.75">
      <c r="A24" s="12" t="s">
        <v>46</v>
      </c>
      <c r="B24" s="6" t="s">
        <v>435</v>
      </c>
      <c r="C24" s="271"/>
      <c r="D24" s="271"/>
      <c r="E24" s="271"/>
      <c r="F24" s="325"/>
      <c r="G24" s="325"/>
      <c r="H24" s="325"/>
      <c r="I24" s="325"/>
      <c r="J24" s="325"/>
      <c r="K24" s="325"/>
      <c r="L24" s="325"/>
      <c r="M24" s="325"/>
      <c r="N24" s="325"/>
    </row>
    <row r="25" spans="1:14" ht="15.75">
      <c r="A25" s="12" t="s">
        <v>47</v>
      </c>
      <c r="B25" s="6" t="s">
        <v>435</v>
      </c>
      <c r="C25" s="271"/>
      <c r="D25" s="271"/>
      <c r="E25" s="271"/>
      <c r="F25" s="325"/>
      <c r="G25" s="325"/>
      <c r="H25" s="325"/>
      <c r="I25" s="325"/>
      <c r="J25" s="325"/>
      <c r="K25" s="325"/>
      <c r="L25" s="325"/>
      <c r="M25" s="325"/>
      <c r="N25" s="325"/>
    </row>
    <row r="26" spans="1:14" ht="15.75">
      <c r="A26" s="12" t="s">
        <v>48</v>
      </c>
      <c r="B26" s="6" t="s">
        <v>435</v>
      </c>
      <c r="C26" s="271"/>
      <c r="D26" s="271"/>
      <c r="E26" s="271"/>
      <c r="F26" s="325"/>
      <c r="G26" s="325"/>
      <c r="H26" s="325"/>
      <c r="I26" s="325"/>
      <c r="J26" s="325"/>
      <c r="K26" s="325"/>
      <c r="L26" s="325"/>
      <c r="M26" s="325"/>
      <c r="N26" s="325"/>
    </row>
    <row r="27" spans="1:14" ht="25.5">
      <c r="A27" s="7" t="s">
        <v>692</v>
      </c>
      <c r="B27" s="8" t="s">
        <v>435</v>
      </c>
      <c r="C27" s="271"/>
      <c r="D27" s="271"/>
      <c r="E27" s="271"/>
      <c r="F27" s="325"/>
      <c r="G27" s="325"/>
      <c r="H27" s="325"/>
      <c r="I27" s="325"/>
      <c r="J27" s="325"/>
      <c r="K27" s="325"/>
      <c r="L27" s="325"/>
      <c r="M27" s="325"/>
      <c r="N27" s="325"/>
    </row>
    <row r="28" spans="1:14" ht="15.75">
      <c r="A28" s="12" t="s">
        <v>44</v>
      </c>
      <c r="B28" s="6" t="s">
        <v>436</v>
      </c>
      <c r="C28" s="271"/>
      <c r="D28" s="271"/>
      <c r="E28" s="271"/>
      <c r="F28" s="325"/>
      <c r="G28" s="325"/>
      <c r="H28" s="325"/>
      <c r="I28" s="325"/>
      <c r="J28" s="325"/>
      <c r="K28" s="325"/>
      <c r="L28" s="271">
        <f>C28+F28</f>
        <v>0</v>
      </c>
      <c r="M28" s="271">
        <f aca="true" t="shared" si="0" ref="M28:N39">D28+G28</f>
        <v>0</v>
      </c>
      <c r="N28" s="271">
        <f t="shared" si="0"/>
        <v>0</v>
      </c>
    </row>
    <row r="29" spans="1:14" ht="15.75">
      <c r="A29" s="12" t="s">
        <v>53</v>
      </c>
      <c r="B29" s="6" t="s">
        <v>436</v>
      </c>
      <c r="C29" s="271">
        <v>490754</v>
      </c>
      <c r="D29" s="271">
        <v>490754</v>
      </c>
      <c r="E29" s="271">
        <v>490754</v>
      </c>
      <c r="F29" s="325"/>
      <c r="G29" s="325"/>
      <c r="H29" s="325"/>
      <c r="I29" s="325"/>
      <c r="J29" s="325"/>
      <c r="K29" s="325"/>
      <c r="L29" s="271">
        <f>C29+F29</f>
        <v>490754</v>
      </c>
      <c r="M29" s="271">
        <f t="shared" si="0"/>
        <v>490754</v>
      </c>
      <c r="N29" s="271">
        <f t="shared" si="0"/>
        <v>490754</v>
      </c>
    </row>
    <row r="30" spans="1:14" ht="30">
      <c r="A30" s="12" t="s">
        <v>54</v>
      </c>
      <c r="B30" s="6" t="s">
        <v>436</v>
      </c>
      <c r="C30" s="271">
        <v>19823739</v>
      </c>
      <c r="D30" s="271">
        <v>19823739</v>
      </c>
      <c r="E30" s="271">
        <v>19823739</v>
      </c>
      <c r="F30" s="325"/>
      <c r="G30" s="325"/>
      <c r="H30" s="325"/>
      <c r="I30" s="325"/>
      <c r="J30" s="325"/>
      <c r="K30" s="325"/>
      <c r="L30" s="271"/>
      <c r="M30" s="271">
        <f t="shared" si="0"/>
        <v>19823739</v>
      </c>
      <c r="N30" s="271">
        <f t="shared" si="0"/>
        <v>19823739</v>
      </c>
    </row>
    <row r="31" spans="1:14" ht="15.75">
      <c r="A31" s="12" t="s">
        <v>52</v>
      </c>
      <c r="B31" s="6" t="s">
        <v>436</v>
      </c>
      <c r="C31" s="271"/>
      <c r="D31" s="271"/>
      <c r="E31" s="271"/>
      <c r="F31" s="271">
        <v>15210342</v>
      </c>
      <c r="G31" s="271">
        <v>2063812</v>
      </c>
      <c r="H31" s="271">
        <v>2063812</v>
      </c>
      <c r="I31" s="325"/>
      <c r="J31" s="325"/>
      <c r="K31" s="325"/>
      <c r="L31" s="271"/>
      <c r="M31" s="271">
        <f t="shared" si="0"/>
        <v>2063812</v>
      </c>
      <c r="N31" s="271">
        <f t="shared" si="0"/>
        <v>2063812</v>
      </c>
    </row>
    <row r="32" spans="1:14" ht="15.75">
      <c r="A32" s="12" t="s">
        <v>51</v>
      </c>
      <c r="B32" s="6" t="s">
        <v>436</v>
      </c>
      <c r="C32" s="271">
        <v>114000</v>
      </c>
      <c r="D32" s="271">
        <v>114000</v>
      </c>
      <c r="E32" s="271">
        <v>114000</v>
      </c>
      <c r="F32" s="325"/>
      <c r="G32" s="325"/>
      <c r="H32" s="325"/>
      <c r="I32" s="325"/>
      <c r="J32" s="325"/>
      <c r="K32" s="325"/>
      <c r="L32" s="271"/>
      <c r="M32" s="271">
        <f t="shared" si="0"/>
        <v>114000</v>
      </c>
      <c r="N32" s="271">
        <f t="shared" si="0"/>
        <v>114000</v>
      </c>
    </row>
    <row r="33" spans="1:14" ht="15.75">
      <c r="A33" s="12" t="s">
        <v>50</v>
      </c>
      <c r="B33" s="6" t="s">
        <v>436</v>
      </c>
      <c r="C33" s="271"/>
      <c r="D33" s="271"/>
      <c r="E33" s="271"/>
      <c r="F33" s="325"/>
      <c r="G33" s="325"/>
      <c r="H33" s="325"/>
      <c r="I33" s="325"/>
      <c r="J33" s="325"/>
      <c r="K33" s="325"/>
      <c r="L33" s="271"/>
      <c r="M33" s="271">
        <f t="shared" si="0"/>
        <v>0</v>
      </c>
      <c r="N33" s="271">
        <f t="shared" si="0"/>
        <v>0</v>
      </c>
    </row>
    <row r="34" spans="1:14" ht="15.75">
      <c r="A34" s="12" t="s">
        <v>45</v>
      </c>
      <c r="B34" s="6" t="s">
        <v>436</v>
      </c>
      <c r="C34" s="271">
        <v>5877463</v>
      </c>
      <c r="D34" s="271">
        <v>5483407</v>
      </c>
      <c r="E34" s="271">
        <v>5483407</v>
      </c>
      <c r="F34" s="271">
        <v>102000</v>
      </c>
      <c r="G34" s="271">
        <v>102000</v>
      </c>
      <c r="H34" s="271">
        <v>102000</v>
      </c>
      <c r="I34" s="325"/>
      <c r="J34" s="325"/>
      <c r="K34" s="325"/>
      <c r="L34" s="271"/>
      <c r="M34" s="271">
        <f t="shared" si="0"/>
        <v>5585407</v>
      </c>
      <c r="N34" s="271">
        <f t="shared" si="0"/>
        <v>5585407</v>
      </c>
    </row>
    <row r="35" spans="1:14" ht="15.75">
      <c r="A35" s="12" t="s">
        <v>46</v>
      </c>
      <c r="B35" s="6" t="s">
        <v>436</v>
      </c>
      <c r="C35" s="271"/>
      <c r="D35" s="271"/>
      <c r="E35" s="271"/>
      <c r="F35" s="325"/>
      <c r="G35" s="325"/>
      <c r="H35" s="325"/>
      <c r="I35" s="325"/>
      <c r="J35" s="325"/>
      <c r="K35" s="325"/>
      <c r="L35" s="271"/>
      <c r="M35" s="271">
        <f t="shared" si="0"/>
        <v>0</v>
      </c>
      <c r="N35" s="271">
        <f t="shared" si="0"/>
        <v>0</v>
      </c>
    </row>
    <row r="36" spans="1:14" ht="15.75">
      <c r="A36" s="12" t="s">
        <v>47</v>
      </c>
      <c r="B36" s="6" t="s">
        <v>436</v>
      </c>
      <c r="C36" s="271"/>
      <c r="D36" s="271"/>
      <c r="E36" s="271"/>
      <c r="F36" s="325"/>
      <c r="G36" s="325"/>
      <c r="H36" s="325"/>
      <c r="I36" s="325"/>
      <c r="J36" s="325"/>
      <c r="K36" s="325"/>
      <c r="L36" s="271"/>
      <c r="M36" s="271">
        <f t="shared" si="0"/>
        <v>0</v>
      </c>
      <c r="N36" s="271">
        <f t="shared" si="0"/>
        <v>0</v>
      </c>
    </row>
    <row r="37" spans="1:14" ht="15.75">
      <c r="A37" s="12" t="s">
        <v>48</v>
      </c>
      <c r="B37" s="6" t="s">
        <v>436</v>
      </c>
      <c r="C37" s="271"/>
      <c r="D37" s="271"/>
      <c r="E37" s="271"/>
      <c r="F37" s="325"/>
      <c r="G37" s="325"/>
      <c r="H37" s="325"/>
      <c r="I37" s="325"/>
      <c r="J37" s="325"/>
      <c r="K37" s="325"/>
      <c r="L37" s="271"/>
      <c r="M37" s="271">
        <f t="shared" si="0"/>
        <v>0</v>
      </c>
      <c r="N37" s="271">
        <f t="shared" si="0"/>
        <v>0</v>
      </c>
    </row>
    <row r="38" spans="1:14" s="218" customFormat="1" ht="15">
      <c r="A38" s="7" t="s">
        <v>691</v>
      </c>
      <c r="B38" s="8" t="s">
        <v>436</v>
      </c>
      <c r="C38" s="219">
        <f aca="true" t="shared" si="1" ref="C38:H38">SUM(C28:C37)</f>
        <v>26305956</v>
      </c>
      <c r="D38" s="219">
        <f t="shared" si="1"/>
        <v>25911900</v>
      </c>
      <c r="E38" s="219">
        <f t="shared" si="1"/>
        <v>25911900</v>
      </c>
      <c r="F38" s="219">
        <f t="shared" si="1"/>
        <v>15312342</v>
      </c>
      <c r="G38" s="219">
        <f t="shared" si="1"/>
        <v>2165812</v>
      </c>
      <c r="H38" s="219">
        <f t="shared" si="1"/>
        <v>2165812</v>
      </c>
      <c r="I38" s="219"/>
      <c r="J38" s="219"/>
      <c r="K38" s="219"/>
      <c r="L38" s="219"/>
      <c r="M38" s="219">
        <f t="shared" si="0"/>
        <v>28077712</v>
      </c>
      <c r="N38" s="219">
        <f t="shared" si="0"/>
        <v>28077712</v>
      </c>
    </row>
    <row r="39" spans="1:14" s="218" customFormat="1" ht="15.75">
      <c r="A39" s="5" t="s">
        <v>974</v>
      </c>
      <c r="B39" s="6" t="s">
        <v>439</v>
      </c>
      <c r="C39" s="271">
        <v>5915888</v>
      </c>
      <c r="D39" s="271">
        <v>5915888</v>
      </c>
      <c r="E39" s="271">
        <v>5915888</v>
      </c>
      <c r="F39" s="271"/>
      <c r="G39" s="271"/>
      <c r="H39" s="271"/>
      <c r="I39" s="271"/>
      <c r="J39" s="271"/>
      <c r="K39" s="271"/>
      <c r="L39" s="271"/>
      <c r="M39" s="271">
        <f t="shared" si="0"/>
        <v>5915888</v>
      </c>
      <c r="N39" s="271">
        <f t="shared" si="0"/>
        <v>5915888</v>
      </c>
    </row>
    <row r="40" spans="1:14" ht="15.75">
      <c r="A40" s="12" t="s">
        <v>44</v>
      </c>
      <c r="B40" s="6" t="s">
        <v>442</v>
      </c>
      <c r="C40" s="271"/>
      <c r="D40" s="271"/>
      <c r="E40" s="271"/>
      <c r="F40" s="325"/>
      <c r="G40" s="325"/>
      <c r="H40" s="325"/>
      <c r="I40" s="325"/>
      <c r="J40" s="325"/>
      <c r="K40" s="325"/>
      <c r="L40" s="219"/>
      <c r="M40" s="271"/>
      <c r="N40" s="271"/>
    </row>
    <row r="41" spans="1:14" ht="15.75">
      <c r="A41" s="12" t="s">
        <v>53</v>
      </c>
      <c r="B41" s="6" t="s">
        <v>442</v>
      </c>
      <c r="C41" s="271"/>
      <c r="D41" s="271"/>
      <c r="E41" s="271"/>
      <c r="F41" s="325"/>
      <c r="G41" s="325"/>
      <c r="H41" s="325"/>
      <c r="I41" s="325"/>
      <c r="J41" s="325"/>
      <c r="K41" s="325"/>
      <c r="L41" s="219"/>
      <c r="M41" s="271"/>
      <c r="N41" s="271"/>
    </row>
    <row r="42" spans="1:14" ht="30">
      <c r="A42" s="12" t="s">
        <v>54</v>
      </c>
      <c r="B42" s="6" t="s">
        <v>442</v>
      </c>
      <c r="C42" s="271"/>
      <c r="D42" s="271"/>
      <c r="E42" s="271"/>
      <c r="F42" s="325"/>
      <c r="G42" s="325"/>
      <c r="H42" s="325"/>
      <c r="I42" s="325"/>
      <c r="J42" s="325"/>
      <c r="K42" s="325"/>
      <c r="L42" s="219"/>
      <c r="M42" s="271"/>
      <c r="N42" s="271"/>
    </row>
    <row r="43" spans="1:14" ht="15.75">
      <c r="A43" s="12" t="s">
        <v>52</v>
      </c>
      <c r="B43" s="6" t="s">
        <v>442</v>
      </c>
      <c r="C43" s="271"/>
      <c r="D43" s="271"/>
      <c r="E43" s="271"/>
      <c r="F43" s="325"/>
      <c r="G43" s="325"/>
      <c r="H43" s="325"/>
      <c r="I43" s="325"/>
      <c r="J43" s="325"/>
      <c r="K43" s="325"/>
      <c r="L43" s="219"/>
      <c r="M43" s="271"/>
      <c r="N43" s="271"/>
    </row>
    <row r="44" spans="1:14" ht="15.75">
      <c r="A44" s="12" t="s">
        <v>51</v>
      </c>
      <c r="B44" s="6" t="s">
        <v>442</v>
      </c>
      <c r="C44" s="271"/>
      <c r="D44" s="271"/>
      <c r="E44" s="271"/>
      <c r="F44" s="325"/>
      <c r="G44" s="325"/>
      <c r="H44" s="325"/>
      <c r="I44" s="325"/>
      <c r="J44" s="325"/>
      <c r="K44" s="325"/>
      <c r="L44" s="219"/>
      <c r="M44" s="271"/>
      <c r="N44" s="271"/>
    </row>
    <row r="45" spans="1:14" ht="15.75">
      <c r="A45" s="12" t="s">
        <v>50</v>
      </c>
      <c r="B45" s="6" t="s">
        <v>442</v>
      </c>
      <c r="C45" s="271"/>
      <c r="D45" s="271"/>
      <c r="E45" s="271"/>
      <c r="F45" s="325"/>
      <c r="G45" s="325"/>
      <c r="H45" s="325"/>
      <c r="I45" s="325"/>
      <c r="J45" s="325"/>
      <c r="K45" s="325"/>
      <c r="L45" s="219"/>
      <c r="M45" s="271"/>
      <c r="N45" s="271"/>
    </row>
    <row r="46" spans="1:14" ht="15.75">
      <c r="A46" s="12" t="s">
        <v>45</v>
      </c>
      <c r="B46" s="6" t="s">
        <v>442</v>
      </c>
      <c r="C46" s="271">
        <v>112500</v>
      </c>
      <c r="D46" s="271">
        <v>0</v>
      </c>
      <c r="E46" s="271">
        <v>0</v>
      </c>
      <c r="F46" s="325"/>
      <c r="G46" s="325"/>
      <c r="H46" s="325"/>
      <c r="I46" s="325"/>
      <c r="J46" s="325"/>
      <c r="K46" s="325"/>
      <c r="L46" s="219"/>
      <c r="M46" s="271">
        <f>C46+F46+I46</f>
        <v>112500</v>
      </c>
      <c r="N46" s="271">
        <f>D46+G46+J46</f>
        <v>0</v>
      </c>
    </row>
    <row r="47" spans="1:14" ht="15.75">
      <c r="A47" s="12" t="s">
        <v>46</v>
      </c>
      <c r="B47" s="6" t="s">
        <v>442</v>
      </c>
      <c r="C47" s="271"/>
      <c r="D47" s="271"/>
      <c r="E47" s="271"/>
      <c r="F47" s="325"/>
      <c r="G47" s="325"/>
      <c r="H47" s="325"/>
      <c r="I47" s="325"/>
      <c r="J47" s="325"/>
      <c r="K47" s="325"/>
      <c r="L47" s="219"/>
      <c r="M47" s="271">
        <f>D47+G47</f>
        <v>0</v>
      </c>
      <c r="N47" s="271">
        <f>E47+H47</f>
        <v>0</v>
      </c>
    </row>
    <row r="48" spans="1:14" ht="15.75">
      <c r="A48" s="12" t="s">
        <v>47</v>
      </c>
      <c r="B48" s="6" t="s">
        <v>442</v>
      </c>
      <c r="C48" s="271"/>
      <c r="D48" s="271"/>
      <c r="E48" s="271"/>
      <c r="F48" s="325"/>
      <c r="G48" s="325"/>
      <c r="H48" s="325"/>
      <c r="I48" s="325"/>
      <c r="J48" s="325"/>
      <c r="K48" s="325"/>
      <c r="L48" s="219"/>
      <c r="M48" s="271">
        <f>D48+G48</f>
        <v>0</v>
      </c>
      <c r="N48" s="271">
        <f>E48+H48</f>
        <v>0</v>
      </c>
    </row>
    <row r="49" spans="1:14" ht="15.75">
      <c r="A49" s="12" t="s">
        <v>48</v>
      </c>
      <c r="B49" s="6" t="s">
        <v>442</v>
      </c>
      <c r="C49" s="271"/>
      <c r="D49" s="271"/>
      <c r="E49" s="271"/>
      <c r="F49" s="325"/>
      <c r="G49" s="325"/>
      <c r="H49" s="325"/>
      <c r="I49" s="325"/>
      <c r="J49" s="325"/>
      <c r="K49" s="325"/>
      <c r="L49" s="219"/>
      <c r="M49" s="325"/>
      <c r="N49" s="325"/>
    </row>
    <row r="50" spans="1:14" s="218" customFormat="1" ht="25.5">
      <c r="A50" s="7" t="s">
        <v>690</v>
      </c>
      <c r="B50" s="8" t="s">
        <v>445</v>
      </c>
      <c r="C50" s="219">
        <f>C39+C46</f>
        <v>6028388</v>
      </c>
      <c r="D50" s="219">
        <f>D39+D46</f>
        <v>5915888</v>
      </c>
      <c r="E50" s="219">
        <f>E39+E46</f>
        <v>5915888</v>
      </c>
      <c r="F50" s="347"/>
      <c r="G50" s="347"/>
      <c r="H50" s="347"/>
      <c r="I50" s="347"/>
      <c r="J50" s="347"/>
      <c r="K50" s="347"/>
      <c r="L50" s="219"/>
      <c r="M50" s="219">
        <f>D50+G50</f>
        <v>5915888</v>
      </c>
      <c r="N50" s="219">
        <f>E50+H50</f>
        <v>5915888</v>
      </c>
    </row>
    <row r="51" spans="1:14" ht="15.75">
      <c r="A51" s="12" t="s">
        <v>49</v>
      </c>
      <c r="B51" s="6" t="s">
        <v>443</v>
      </c>
      <c r="C51" s="271"/>
      <c r="D51" s="271"/>
      <c r="E51" s="271"/>
      <c r="F51" s="325"/>
      <c r="G51" s="325"/>
      <c r="H51" s="325"/>
      <c r="I51" s="325"/>
      <c r="J51" s="325"/>
      <c r="K51" s="325"/>
      <c r="L51" s="325"/>
      <c r="M51" s="325"/>
      <c r="N51" s="325"/>
    </row>
    <row r="52" spans="1:14" ht="15.75">
      <c r="A52" s="12" t="s">
        <v>53</v>
      </c>
      <c r="B52" s="6" t="s">
        <v>443</v>
      </c>
      <c r="C52" s="271"/>
      <c r="D52" s="271"/>
      <c r="E52" s="271"/>
      <c r="F52" s="325"/>
      <c r="G52" s="325"/>
      <c r="H52" s="325"/>
      <c r="I52" s="325"/>
      <c r="J52" s="325"/>
      <c r="K52" s="325"/>
      <c r="L52" s="325"/>
      <c r="M52" s="325"/>
      <c r="N52" s="325"/>
    </row>
    <row r="53" spans="1:14" ht="30">
      <c r="A53" s="12" t="s">
        <v>54</v>
      </c>
      <c r="B53" s="6" t="s">
        <v>443</v>
      </c>
      <c r="C53" s="271"/>
      <c r="D53" s="271"/>
      <c r="E53" s="271"/>
      <c r="F53" s="325"/>
      <c r="G53" s="325"/>
      <c r="H53" s="325"/>
      <c r="I53" s="325"/>
      <c r="J53" s="325"/>
      <c r="K53" s="325"/>
      <c r="L53" s="325"/>
      <c r="M53" s="325"/>
      <c r="N53" s="325"/>
    </row>
    <row r="54" spans="1:14" ht="15.75">
      <c r="A54" s="12" t="s">
        <v>52</v>
      </c>
      <c r="B54" s="6" t="s">
        <v>443</v>
      </c>
      <c r="C54" s="271"/>
      <c r="D54" s="271"/>
      <c r="E54" s="271"/>
      <c r="F54" s="325"/>
      <c r="G54" s="325"/>
      <c r="H54" s="325"/>
      <c r="I54" s="325"/>
      <c r="J54" s="325"/>
      <c r="K54" s="325"/>
      <c r="L54" s="325"/>
      <c r="M54" s="325"/>
      <c r="N54" s="325"/>
    </row>
    <row r="55" spans="1:14" ht="15.75">
      <c r="A55" s="12" t="s">
        <v>51</v>
      </c>
      <c r="B55" s="6" t="s">
        <v>443</v>
      </c>
      <c r="C55" s="271"/>
      <c r="D55" s="271"/>
      <c r="E55" s="271"/>
      <c r="F55" s="325"/>
      <c r="G55" s="325"/>
      <c r="H55" s="325"/>
      <c r="I55" s="325"/>
      <c r="J55" s="325"/>
      <c r="K55" s="325"/>
      <c r="L55" s="325"/>
      <c r="M55" s="325"/>
      <c r="N55" s="325"/>
    </row>
    <row r="56" spans="1:14" ht="15.75">
      <c r="A56" s="12" t="s">
        <v>50</v>
      </c>
      <c r="B56" s="6" t="s">
        <v>443</v>
      </c>
      <c r="C56" s="271"/>
      <c r="D56" s="271"/>
      <c r="E56" s="271"/>
      <c r="F56" s="325"/>
      <c r="G56" s="325"/>
      <c r="H56" s="325"/>
      <c r="I56" s="325"/>
      <c r="J56" s="325"/>
      <c r="K56" s="325"/>
      <c r="L56" s="325"/>
      <c r="M56" s="325"/>
      <c r="N56" s="325"/>
    </row>
    <row r="57" spans="1:14" ht="15.75">
      <c r="A57" s="12" t="s">
        <v>45</v>
      </c>
      <c r="B57" s="6" t="s">
        <v>443</v>
      </c>
      <c r="C57" s="271"/>
      <c r="D57" s="271"/>
      <c r="E57" s="271"/>
      <c r="F57" s="325"/>
      <c r="G57" s="325"/>
      <c r="H57" s="325"/>
      <c r="I57" s="325"/>
      <c r="J57" s="325"/>
      <c r="K57" s="325"/>
      <c r="L57" s="325"/>
      <c r="M57" s="325"/>
      <c r="N57" s="325"/>
    </row>
    <row r="58" spans="1:14" ht="15.75">
      <c r="A58" s="12" t="s">
        <v>46</v>
      </c>
      <c r="B58" s="6" t="s">
        <v>443</v>
      </c>
      <c r="C58" s="271"/>
      <c r="D58" s="271"/>
      <c r="E58" s="271"/>
      <c r="F58" s="325"/>
      <c r="G58" s="325"/>
      <c r="H58" s="325"/>
      <c r="I58" s="325"/>
      <c r="J58" s="325"/>
      <c r="K58" s="325"/>
      <c r="L58" s="325"/>
      <c r="M58" s="325"/>
      <c r="N58" s="325"/>
    </row>
    <row r="59" spans="1:14" ht="15.75">
      <c r="A59" s="12" t="s">
        <v>47</v>
      </c>
      <c r="B59" s="6" t="s">
        <v>443</v>
      </c>
      <c r="C59" s="271"/>
      <c r="D59" s="271"/>
      <c r="E59" s="271"/>
      <c r="F59" s="325"/>
      <c r="G59" s="325"/>
      <c r="H59" s="325"/>
      <c r="I59" s="325"/>
      <c r="J59" s="325"/>
      <c r="K59" s="325"/>
      <c r="L59" s="325"/>
      <c r="M59" s="325"/>
      <c r="N59" s="325"/>
    </row>
    <row r="60" spans="1:14" ht="15.75">
      <c r="A60" s="12" t="s">
        <v>48</v>
      </c>
      <c r="B60" s="6" t="s">
        <v>443</v>
      </c>
      <c r="C60" s="271"/>
      <c r="D60" s="271"/>
      <c r="E60" s="271"/>
      <c r="F60" s="325"/>
      <c r="G60" s="325"/>
      <c r="H60" s="325"/>
      <c r="I60" s="325"/>
      <c r="J60" s="325"/>
      <c r="K60" s="325"/>
      <c r="L60" s="325"/>
      <c r="M60" s="325"/>
      <c r="N60" s="325"/>
    </row>
    <row r="61" spans="1:14" ht="25.5">
      <c r="A61" s="7" t="s">
        <v>693</v>
      </c>
      <c r="B61" s="8" t="s">
        <v>443</v>
      </c>
      <c r="C61" s="271"/>
      <c r="D61" s="271"/>
      <c r="E61" s="271"/>
      <c r="F61" s="325"/>
      <c r="G61" s="325"/>
      <c r="H61" s="325"/>
      <c r="I61" s="325"/>
      <c r="J61" s="325"/>
      <c r="K61" s="325"/>
      <c r="L61" s="325"/>
      <c r="M61" s="325"/>
      <c r="N61" s="325"/>
    </row>
    <row r="62" spans="1:14" ht="15.75">
      <c r="A62" s="12" t="s">
        <v>44</v>
      </c>
      <c r="B62" s="6" t="s">
        <v>444</v>
      </c>
      <c r="C62" s="271"/>
      <c r="D62" s="271"/>
      <c r="E62" s="271"/>
      <c r="F62" s="325"/>
      <c r="G62" s="325"/>
      <c r="H62" s="325"/>
      <c r="I62" s="325"/>
      <c r="J62" s="325"/>
      <c r="K62" s="325"/>
      <c r="L62" s="325"/>
      <c r="M62" s="325"/>
      <c r="N62" s="325"/>
    </row>
    <row r="63" spans="1:14" ht="15.75">
      <c r="A63" s="12" t="s">
        <v>53</v>
      </c>
      <c r="B63" s="6" t="s">
        <v>444</v>
      </c>
      <c r="C63" s="271"/>
      <c r="D63" s="271"/>
      <c r="E63" s="271"/>
      <c r="F63" s="325"/>
      <c r="G63" s="325"/>
      <c r="H63" s="325"/>
      <c r="I63" s="325"/>
      <c r="J63" s="325"/>
      <c r="K63" s="325"/>
      <c r="L63" s="325"/>
      <c r="M63" s="325"/>
      <c r="N63" s="325"/>
    </row>
    <row r="64" spans="1:14" ht="30">
      <c r="A64" s="12" t="s">
        <v>54</v>
      </c>
      <c r="B64" s="6" t="s">
        <v>444</v>
      </c>
      <c r="C64" s="271"/>
      <c r="D64" s="271"/>
      <c r="E64" s="271"/>
      <c r="F64" s="325"/>
      <c r="G64" s="325"/>
      <c r="H64" s="325"/>
      <c r="I64" s="325"/>
      <c r="J64" s="325"/>
      <c r="K64" s="325"/>
      <c r="L64" s="325"/>
      <c r="M64" s="271"/>
      <c r="N64" s="271"/>
    </row>
    <row r="65" spans="1:14" ht="15.75">
      <c r="A65" s="12" t="s">
        <v>52</v>
      </c>
      <c r="B65" s="6" t="s">
        <v>444</v>
      </c>
      <c r="C65" s="271"/>
      <c r="D65" s="271"/>
      <c r="E65" s="271"/>
      <c r="F65" s="325"/>
      <c r="G65" s="325"/>
      <c r="H65" s="325"/>
      <c r="I65" s="325"/>
      <c r="J65" s="325"/>
      <c r="K65" s="325"/>
      <c r="L65" s="325"/>
      <c r="M65" s="271"/>
      <c r="N65" s="271"/>
    </row>
    <row r="66" spans="1:14" ht="15.75">
      <c r="A66" s="12" t="s">
        <v>51</v>
      </c>
      <c r="B66" s="6" t="s">
        <v>444</v>
      </c>
      <c r="C66" s="271"/>
      <c r="D66" s="271"/>
      <c r="E66" s="271"/>
      <c r="F66" s="325"/>
      <c r="G66" s="325"/>
      <c r="H66" s="325"/>
      <c r="I66" s="325"/>
      <c r="J66" s="325"/>
      <c r="K66" s="325"/>
      <c r="L66" s="325"/>
      <c r="M66" s="271"/>
      <c r="N66" s="271"/>
    </row>
    <row r="67" spans="1:14" ht="15.75">
      <c r="A67" s="12" t="s">
        <v>50</v>
      </c>
      <c r="B67" s="6" t="s">
        <v>444</v>
      </c>
      <c r="C67" s="271"/>
      <c r="D67" s="271"/>
      <c r="E67" s="271"/>
      <c r="F67" s="325"/>
      <c r="G67" s="325"/>
      <c r="H67" s="325"/>
      <c r="I67" s="325"/>
      <c r="J67" s="325"/>
      <c r="K67" s="325"/>
      <c r="L67" s="325"/>
      <c r="M67" s="271"/>
      <c r="N67" s="271"/>
    </row>
    <row r="68" spans="1:14" ht="15.75">
      <c r="A68" s="12" t="s">
        <v>45</v>
      </c>
      <c r="B68" s="6" t="s">
        <v>444</v>
      </c>
      <c r="C68" s="271"/>
      <c r="D68" s="271"/>
      <c r="E68" s="271"/>
      <c r="F68" s="325"/>
      <c r="G68" s="325"/>
      <c r="H68" s="325"/>
      <c r="I68" s="325"/>
      <c r="J68" s="325"/>
      <c r="K68" s="325"/>
      <c r="L68" s="325"/>
      <c r="M68" s="271"/>
      <c r="N68" s="271"/>
    </row>
    <row r="69" spans="1:14" ht="15.75">
      <c r="A69" s="12" t="s">
        <v>46</v>
      </c>
      <c r="B69" s="6" t="s">
        <v>444</v>
      </c>
      <c r="C69" s="271"/>
      <c r="D69" s="271"/>
      <c r="E69" s="271"/>
      <c r="F69" s="325"/>
      <c r="G69" s="325"/>
      <c r="H69" s="325"/>
      <c r="I69" s="325"/>
      <c r="J69" s="325"/>
      <c r="K69" s="325"/>
      <c r="L69" s="325"/>
      <c r="M69" s="271"/>
      <c r="N69" s="271"/>
    </row>
    <row r="70" spans="1:14" ht="15.75">
      <c r="A70" s="12" t="s">
        <v>47</v>
      </c>
      <c r="B70" s="6" t="s">
        <v>444</v>
      </c>
      <c r="C70" s="271"/>
      <c r="D70" s="271"/>
      <c r="E70" s="271"/>
      <c r="F70" s="325"/>
      <c r="G70" s="325"/>
      <c r="H70" s="325"/>
      <c r="I70" s="325"/>
      <c r="J70" s="325"/>
      <c r="K70" s="325"/>
      <c r="L70" s="325"/>
      <c r="M70" s="271"/>
      <c r="N70" s="271"/>
    </row>
    <row r="71" spans="1:14" ht="15.75">
      <c r="A71" s="12" t="s">
        <v>48</v>
      </c>
      <c r="B71" s="6" t="s">
        <v>444</v>
      </c>
      <c r="C71" s="271"/>
      <c r="D71" s="271"/>
      <c r="E71" s="271"/>
      <c r="F71" s="325"/>
      <c r="G71" s="325"/>
      <c r="H71" s="325"/>
      <c r="I71" s="325"/>
      <c r="J71" s="325"/>
      <c r="K71" s="325"/>
      <c r="L71" s="325"/>
      <c r="M71" s="271"/>
      <c r="N71" s="271"/>
    </row>
    <row r="72" spans="1:14" s="218" customFormat="1" ht="15">
      <c r="A72" s="7" t="s">
        <v>640</v>
      </c>
      <c r="B72" s="8" t="s">
        <v>444</v>
      </c>
      <c r="C72" s="219"/>
      <c r="D72" s="219"/>
      <c r="E72" s="219"/>
      <c r="F72" s="347"/>
      <c r="G72" s="347"/>
      <c r="H72" s="347"/>
      <c r="I72" s="347"/>
      <c r="J72" s="347"/>
      <c r="K72" s="347"/>
      <c r="L72" s="347"/>
      <c r="M72" s="219"/>
      <c r="N72" s="219"/>
    </row>
    <row r="73" spans="1:14" ht="15.75">
      <c r="A73" s="12" t="s">
        <v>55</v>
      </c>
      <c r="B73" s="5" t="s">
        <v>494</v>
      </c>
      <c r="C73" s="271"/>
      <c r="D73" s="271"/>
      <c r="E73" s="271"/>
      <c r="F73" s="325"/>
      <c r="G73" s="325"/>
      <c r="H73" s="325"/>
      <c r="I73" s="325"/>
      <c r="J73" s="325"/>
      <c r="K73" s="325"/>
      <c r="L73" s="325"/>
      <c r="M73" s="325"/>
      <c r="N73" s="325"/>
    </row>
    <row r="74" spans="1:14" ht="15.75">
      <c r="A74" s="12" t="s">
        <v>56</v>
      </c>
      <c r="B74" s="5" t="s">
        <v>494</v>
      </c>
      <c r="C74" s="271"/>
      <c r="D74" s="271"/>
      <c r="E74" s="271"/>
      <c r="F74" s="325"/>
      <c r="G74" s="325"/>
      <c r="H74" s="325"/>
      <c r="I74" s="325"/>
      <c r="J74" s="325"/>
      <c r="K74" s="325"/>
      <c r="L74" s="325"/>
      <c r="M74" s="325"/>
      <c r="N74" s="325"/>
    </row>
    <row r="75" spans="1:14" ht="15.75">
      <c r="A75" s="12" t="s">
        <v>64</v>
      </c>
      <c r="B75" s="5" t="s">
        <v>494</v>
      </c>
      <c r="C75" s="271"/>
      <c r="D75" s="271"/>
      <c r="E75" s="271"/>
      <c r="F75" s="325"/>
      <c r="G75" s="325"/>
      <c r="H75" s="325"/>
      <c r="I75" s="325"/>
      <c r="J75" s="325"/>
      <c r="K75" s="325"/>
      <c r="L75" s="325"/>
      <c r="M75" s="325"/>
      <c r="N75" s="325"/>
    </row>
    <row r="76" spans="1:14" ht="15.75">
      <c r="A76" s="5" t="s">
        <v>63</v>
      </c>
      <c r="B76" s="5" t="s">
        <v>494</v>
      </c>
      <c r="C76" s="271"/>
      <c r="D76" s="271"/>
      <c r="E76" s="271"/>
      <c r="F76" s="325"/>
      <c r="G76" s="325"/>
      <c r="H76" s="325"/>
      <c r="I76" s="325"/>
      <c r="J76" s="325"/>
      <c r="K76" s="325"/>
      <c r="L76" s="325"/>
      <c r="M76" s="325"/>
      <c r="N76" s="325"/>
    </row>
    <row r="77" spans="1:14" ht="15.75">
      <c r="A77" s="5" t="s">
        <v>62</v>
      </c>
      <c r="B77" s="5" t="s">
        <v>494</v>
      </c>
      <c r="C77" s="271"/>
      <c r="D77" s="271"/>
      <c r="E77" s="271"/>
      <c r="F77" s="325"/>
      <c r="G77" s="325"/>
      <c r="H77" s="325"/>
      <c r="I77" s="325"/>
      <c r="J77" s="325"/>
      <c r="K77" s="325"/>
      <c r="L77" s="325"/>
      <c r="M77" s="325"/>
      <c r="N77" s="325"/>
    </row>
    <row r="78" spans="1:14" ht="15.75">
      <c r="A78" s="5" t="s">
        <v>61</v>
      </c>
      <c r="B78" s="5" t="s">
        <v>494</v>
      </c>
      <c r="C78" s="271"/>
      <c r="D78" s="271"/>
      <c r="E78" s="271"/>
      <c r="F78" s="325"/>
      <c r="G78" s="325"/>
      <c r="H78" s="325"/>
      <c r="I78" s="325"/>
      <c r="J78" s="325"/>
      <c r="K78" s="325"/>
      <c r="L78" s="325"/>
      <c r="M78" s="325"/>
      <c r="N78" s="325"/>
    </row>
    <row r="79" spans="1:14" ht="15.75">
      <c r="A79" s="12" t="s">
        <v>60</v>
      </c>
      <c r="B79" s="5" t="s">
        <v>494</v>
      </c>
      <c r="C79" s="271"/>
      <c r="D79" s="271"/>
      <c r="E79" s="271"/>
      <c r="F79" s="325"/>
      <c r="G79" s="325"/>
      <c r="H79" s="325"/>
      <c r="I79" s="325"/>
      <c r="J79" s="325"/>
      <c r="K79" s="325"/>
      <c r="L79" s="325"/>
      <c r="M79" s="325"/>
      <c r="N79" s="325"/>
    </row>
    <row r="80" spans="1:14" ht="15.75">
      <c r="A80" s="12" t="s">
        <v>65</v>
      </c>
      <c r="B80" s="5" t="s">
        <v>494</v>
      </c>
      <c r="C80" s="271"/>
      <c r="D80" s="271"/>
      <c r="E80" s="271"/>
      <c r="F80" s="325"/>
      <c r="G80" s="325"/>
      <c r="H80" s="325"/>
      <c r="I80" s="325"/>
      <c r="J80" s="325"/>
      <c r="K80" s="325"/>
      <c r="L80" s="325"/>
      <c r="M80" s="325"/>
      <c r="N80" s="325"/>
    </row>
    <row r="81" spans="1:14" ht="15.75">
      <c r="A81" s="12" t="s">
        <v>57</v>
      </c>
      <c r="B81" s="5" t="s">
        <v>494</v>
      </c>
      <c r="C81" s="271"/>
      <c r="D81" s="271"/>
      <c r="E81" s="271"/>
      <c r="F81" s="325"/>
      <c r="G81" s="325"/>
      <c r="H81" s="325"/>
      <c r="I81" s="325"/>
      <c r="J81" s="325"/>
      <c r="K81" s="325"/>
      <c r="L81" s="325"/>
      <c r="M81" s="325"/>
      <c r="N81" s="325"/>
    </row>
    <row r="82" spans="1:14" ht="15.75">
      <c r="A82" s="12" t="s">
        <v>58</v>
      </c>
      <c r="B82" s="5" t="s">
        <v>494</v>
      </c>
      <c r="C82" s="271"/>
      <c r="D82" s="271"/>
      <c r="E82" s="271"/>
      <c r="F82" s="325"/>
      <c r="G82" s="325"/>
      <c r="H82" s="325"/>
      <c r="I82" s="325"/>
      <c r="J82" s="325"/>
      <c r="K82" s="325"/>
      <c r="L82" s="325"/>
      <c r="M82" s="325"/>
      <c r="N82" s="325"/>
    </row>
    <row r="83" spans="1:14" ht="25.5">
      <c r="A83" s="7" t="s">
        <v>709</v>
      </c>
      <c r="B83" s="8" t="s">
        <v>494</v>
      </c>
      <c r="C83" s="271"/>
      <c r="D83" s="271"/>
      <c r="E83" s="271"/>
      <c r="F83" s="325"/>
      <c r="G83" s="325"/>
      <c r="H83" s="325"/>
      <c r="I83" s="325"/>
      <c r="J83" s="325"/>
      <c r="K83" s="325"/>
      <c r="L83" s="325"/>
      <c r="M83" s="325"/>
      <c r="N83" s="325"/>
    </row>
    <row r="84" spans="1:14" ht="15.75">
      <c r="A84" s="12" t="s">
        <v>55</v>
      </c>
      <c r="B84" s="5" t="s">
        <v>495</v>
      </c>
      <c r="C84" s="271"/>
      <c r="D84" s="271"/>
      <c r="E84" s="271"/>
      <c r="F84" s="325"/>
      <c r="G84" s="325"/>
      <c r="H84" s="325"/>
      <c r="I84" s="325"/>
      <c r="J84" s="325"/>
      <c r="K84" s="325"/>
      <c r="L84" s="325"/>
      <c r="M84" s="325"/>
      <c r="N84" s="325"/>
    </row>
    <row r="85" spans="1:14" ht="15.75">
      <c r="A85" s="12" t="s">
        <v>56</v>
      </c>
      <c r="B85" s="5" t="s">
        <v>495</v>
      </c>
      <c r="C85" s="271"/>
      <c r="D85" s="271"/>
      <c r="E85" s="271"/>
      <c r="F85" s="325"/>
      <c r="G85" s="325"/>
      <c r="H85" s="325"/>
      <c r="I85" s="325"/>
      <c r="J85" s="325"/>
      <c r="K85" s="325"/>
      <c r="L85" s="325"/>
      <c r="M85" s="325"/>
      <c r="N85" s="325"/>
    </row>
    <row r="86" spans="1:14" ht="15.75">
      <c r="A86" s="12" t="s">
        <v>64</v>
      </c>
      <c r="B86" s="5" t="s">
        <v>495</v>
      </c>
      <c r="C86" s="271"/>
      <c r="D86" s="271">
        <v>172000</v>
      </c>
      <c r="E86" s="271">
        <v>172000</v>
      </c>
      <c r="F86" s="325"/>
      <c r="G86" s="325"/>
      <c r="H86" s="325"/>
      <c r="I86" s="325"/>
      <c r="J86" s="325"/>
      <c r="K86" s="325"/>
      <c r="L86" s="271">
        <f>C86+F86+I86</f>
        <v>0</v>
      </c>
      <c r="M86" s="271">
        <f>D86+G86+J86</f>
        <v>172000</v>
      </c>
      <c r="N86" s="271">
        <f>E86+H86+K86</f>
        <v>172000</v>
      </c>
    </row>
    <row r="87" spans="1:14" ht="15.75">
      <c r="A87" s="5" t="s">
        <v>63</v>
      </c>
      <c r="B87" s="5" t="s">
        <v>495</v>
      </c>
      <c r="C87" s="271"/>
      <c r="D87" s="271"/>
      <c r="E87" s="271"/>
      <c r="F87" s="325"/>
      <c r="G87" s="325"/>
      <c r="H87" s="325"/>
      <c r="I87" s="325"/>
      <c r="J87" s="325"/>
      <c r="K87" s="325"/>
      <c r="L87" s="325"/>
      <c r="M87" s="271">
        <f aca="true" t="shared" si="2" ref="M87:M94">D87+G87+J87</f>
        <v>0</v>
      </c>
      <c r="N87" s="271">
        <f aca="true" t="shared" si="3" ref="N87:N94">E87+H87+K87</f>
        <v>0</v>
      </c>
    </row>
    <row r="88" spans="1:14" ht="15.75">
      <c r="A88" s="5" t="s">
        <v>62</v>
      </c>
      <c r="B88" s="5" t="s">
        <v>495</v>
      </c>
      <c r="C88" s="271"/>
      <c r="D88" s="271"/>
      <c r="E88" s="271"/>
      <c r="F88" s="325"/>
      <c r="G88" s="325"/>
      <c r="H88" s="325"/>
      <c r="I88" s="325"/>
      <c r="J88" s="325"/>
      <c r="K88" s="325"/>
      <c r="L88" s="325"/>
      <c r="M88" s="271">
        <f t="shared" si="2"/>
        <v>0</v>
      </c>
      <c r="N88" s="271">
        <f t="shared" si="3"/>
        <v>0</v>
      </c>
    </row>
    <row r="89" spans="1:14" ht="15.75">
      <c r="A89" s="5" t="s">
        <v>61</v>
      </c>
      <c r="B89" s="5" t="s">
        <v>495</v>
      </c>
      <c r="C89" s="271"/>
      <c r="D89" s="271"/>
      <c r="E89" s="271"/>
      <c r="F89" s="325"/>
      <c r="G89" s="325"/>
      <c r="H89" s="325"/>
      <c r="I89" s="325"/>
      <c r="J89" s="325"/>
      <c r="K89" s="325"/>
      <c r="L89" s="325"/>
      <c r="M89" s="271">
        <f t="shared" si="2"/>
        <v>0</v>
      </c>
      <c r="N89" s="271">
        <f t="shared" si="3"/>
        <v>0</v>
      </c>
    </row>
    <row r="90" spans="1:14" ht="15.75">
      <c r="A90" s="12" t="s">
        <v>60</v>
      </c>
      <c r="B90" s="5" t="s">
        <v>729</v>
      </c>
      <c r="C90" s="271"/>
      <c r="D90" s="271">
        <v>430000</v>
      </c>
      <c r="E90" s="271">
        <v>430000</v>
      </c>
      <c r="F90" s="325"/>
      <c r="G90" s="325"/>
      <c r="H90" s="325"/>
      <c r="I90" s="325"/>
      <c r="J90" s="325"/>
      <c r="K90" s="325"/>
      <c r="L90" s="325"/>
      <c r="M90" s="271">
        <f t="shared" si="2"/>
        <v>430000</v>
      </c>
      <c r="N90" s="271">
        <f t="shared" si="3"/>
        <v>430000</v>
      </c>
    </row>
    <row r="91" spans="1:14" ht="15.75">
      <c r="A91" s="12" t="s">
        <v>59</v>
      </c>
      <c r="B91" s="5" t="s">
        <v>495</v>
      </c>
      <c r="C91" s="271"/>
      <c r="D91" s="271"/>
      <c r="E91" s="271"/>
      <c r="F91" s="325"/>
      <c r="G91" s="325"/>
      <c r="H91" s="325"/>
      <c r="I91" s="325"/>
      <c r="J91" s="325"/>
      <c r="K91" s="325"/>
      <c r="L91" s="325"/>
      <c r="M91" s="271">
        <f t="shared" si="2"/>
        <v>0</v>
      </c>
      <c r="N91" s="271">
        <f t="shared" si="3"/>
        <v>0</v>
      </c>
    </row>
    <row r="92" spans="1:14" ht="15.75">
      <c r="A92" s="12" t="s">
        <v>57</v>
      </c>
      <c r="B92" s="5" t="s">
        <v>495</v>
      </c>
      <c r="C92" s="271"/>
      <c r="D92" s="271"/>
      <c r="E92" s="271"/>
      <c r="F92" s="325"/>
      <c r="G92" s="325"/>
      <c r="H92" s="325"/>
      <c r="I92" s="325"/>
      <c r="J92" s="325"/>
      <c r="K92" s="325"/>
      <c r="L92" s="325"/>
      <c r="M92" s="271">
        <f t="shared" si="2"/>
        <v>0</v>
      </c>
      <c r="N92" s="271">
        <f t="shared" si="3"/>
        <v>0</v>
      </c>
    </row>
    <row r="93" spans="1:14" ht="15.75">
      <c r="A93" s="12" t="s">
        <v>58</v>
      </c>
      <c r="B93" s="5" t="s">
        <v>495</v>
      </c>
      <c r="C93" s="271"/>
      <c r="D93" s="271"/>
      <c r="E93" s="271"/>
      <c r="F93" s="325"/>
      <c r="G93" s="325"/>
      <c r="H93" s="325"/>
      <c r="I93" s="325"/>
      <c r="J93" s="325"/>
      <c r="K93" s="325"/>
      <c r="L93" s="325"/>
      <c r="M93" s="271">
        <f t="shared" si="2"/>
        <v>0</v>
      </c>
      <c r="N93" s="271">
        <f t="shared" si="3"/>
        <v>0</v>
      </c>
    </row>
    <row r="94" spans="1:14" s="218" customFormat="1" ht="15.75">
      <c r="A94" s="14" t="s">
        <v>710</v>
      </c>
      <c r="B94" s="8" t="s">
        <v>496</v>
      </c>
      <c r="C94" s="219"/>
      <c r="D94" s="219">
        <f>D86+D90</f>
        <v>602000</v>
      </c>
      <c r="E94" s="219">
        <f>E86+E90</f>
        <v>602000</v>
      </c>
      <c r="F94" s="347"/>
      <c r="G94" s="347"/>
      <c r="H94" s="347"/>
      <c r="I94" s="347"/>
      <c r="J94" s="347"/>
      <c r="K94" s="347"/>
      <c r="L94" s="219">
        <f>C94+F94+I94</f>
        <v>0</v>
      </c>
      <c r="M94" s="271">
        <f t="shared" si="2"/>
        <v>602000</v>
      </c>
      <c r="N94" s="271">
        <f t="shared" si="3"/>
        <v>602000</v>
      </c>
    </row>
    <row r="95" spans="1:14" ht="15.75">
      <c r="A95" s="12" t="s">
        <v>55</v>
      </c>
      <c r="B95" s="5" t="s">
        <v>499</v>
      </c>
      <c r="C95" s="271"/>
      <c r="D95" s="271"/>
      <c r="E95" s="271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ht="15.75">
      <c r="A96" s="12" t="s">
        <v>56</v>
      </c>
      <c r="B96" s="5" t="s">
        <v>499</v>
      </c>
      <c r="C96" s="271"/>
      <c r="D96" s="271"/>
      <c r="E96" s="271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ht="15.75">
      <c r="A97" s="12" t="s">
        <v>64</v>
      </c>
      <c r="B97" s="5" t="s">
        <v>499</v>
      </c>
      <c r="C97" s="271"/>
      <c r="D97" s="271"/>
      <c r="E97" s="271"/>
      <c r="F97" s="325"/>
      <c r="G97" s="325"/>
      <c r="H97" s="325"/>
      <c r="I97" s="325"/>
      <c r="J97" s="325"/>
      <c r="K97" s="325"/>
      <c r="L97" s="325"/>
      <c r="M97" s="325"/>
      <c r="N97" s="325"/>
    </row>
    <row r="98" spans="1:14" ht="15.75">
      <c r="A98" s="5" t="s">
        <v>63</v>
      </c>
      <c r="B98" s="5" t="s">
        <v>499</v>
      </c>
      <c r="C98" s="271"/>
      <c r="D98" s="271"/>
      <c r="E98" s="271"/>
      <c r="F98" s="325"/>
      <c r="G98" s="325"/>
      <c r="H98" s="325"/>
      <c r="I98" s="325"/>
      <c r="J98" s="325"/>
      <c r="K98" s="325"/>
      <c r="L98" s="325"/>
      <c r="M98" s="325"/>
      <c r="N98" s="325"/>
    </row>
    <row r="99" spans="1:14" ht="15.75">
      <c r="A99" s="5" t="s">
        <v>62</v>
      </c>
      <c r="B99" s="5" t="s">
        <v>499</v>
      </c>
      <c r="C99" s="271"/>
      <c r="D99" s="271"/>
      <c r="E99" s="271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1:14" ht="15.75">
      <c r="A100" s="5" t="s">
        <v>61</v>
      </c>
      <c r="B100" s="5" t="s">
        <v>499</v>
      </c>
      <c r="C100" s="271"/>
      <c r="D100" s="271"/>
      <c r="E100" s="271"/>
      <c r="F100" s="325"/>
      <c r="G100" s="325"/>
      <c r="H100" s="325"/>
      <c r="I100" s="325"/>
      <c r="J100" s="325"/>
      <c r="K100" s="325"/>
      <c r="L100" s="325"/>
      <c r="M100" s="325"/>
      <c r="N100" s="325"/>
    </row>
    <row r="101" spans="1:14" ht="15.75">
      <c r="A101" s="12" t="s">
        <v>60</v>
      </c>
      <c r="B101" s="5" t="s">
        <v>499</v>
      </c>
      <c r="C101" s="271"/>
      <c r="D101" s="271"/>
      <c r="E101" s="271"/>
      <c r="F101" s="325"/>
      <c r="G101" s="325"/>
      <c r="H101" s="325"/>
      <c r="I101" s="325"/>
      <c r="J101" s="325"/>
      <c r="K101" s="325"/>
      <c r="L101" s="325"/>
      <c r="M101" s="325"/>
      <c r="N101" s="325"/>
    </row>
    <row r="102" spans="1:14" ht="15.75">
      <c r="A102" s="12" t="s">
        <v>65</v>
      </c>
      <c r="B102" s="5" t="s">
        <v>499</v>
      </c>
      <c r="C102" s="271"/>
      <c r="D102" s="271"/>
      <c r="E102" s="271"/>
      <c r="F102" s="325"/>
      <c r="G102" s="325"/>
      <c r="H102" s="325"/>
      <c r="I102" s="325"/>
      <c r="J102" s="325"/>
      <c r="K102" s="325"/>
      <c r="L102" s="325"/>
      <c r="M102" s="325"/>
      <c r="N102" s="325"/>
    </row>
    <row r="103" spans="1:14" ht="15.75">
      <c r="A103" s="12" t="s">
        <v>57</v>
      </c>
      <c r="B103" s="5" t="s">
        <v>499</v>
      </c>
      <c r="C103" s="271"/>
      <c r="D103" s="271"/>
      <c r="E103" s="271"/>
      <c r="F103" s="325"/>
      <c r="G103" s="325"/>
      <c r="H103" s="325"/>
      <c r="I103" s="325"/>
      <c r="J103" s="325"/>
      <c r="K103" s="325"/>
      <c r="L103" s="325"/>
      <c r="M103" s="325"/>
      <c r="N103" s="325"/>
    </row>
    <row r="104" spans="1:14" ht="15.75">
      <c r="A104" s="12" t="s">
        <v>58</v>
      </c>
      <c r="B104" s="5" t="s">
        <v>499</v>
      </c>
      <c r="C104" s="271"/>
      <c r="D104" s="271"/>
      <c r="E104" s="271"/>
      <c r="F104" s="325"/>
      <c r="G104" s="325"/>
      <c r="H104" s="325"/>
      <c r="I104" s="325"/>
      <c r="J104" s="325"/>
      <c r="K104" s="325"/>
      <c r="L104" s="325"/>
      <c r="M104" s="325"/>
      <c r="N104" s="325"/>
    </row>
    <row r="105" spans="1:14" ht="25.5">
      <c r="A105" s="7" t="s">
        <v>711</v>
      </c>
      <c r="B105" s="8" t="s">
        <v>499</v>
      </c>
      <c r="C105" s="271"/>
      <c r="D105" s="271"/>
      <c r="E105" s="271"/>
      <c r="F105" s="325"/>
      <c r="G105" s="325"/>
      <c r="H105" s="325"/>
      <c r="I105" s="325"/>
      <c r="J105" s="325"/>
      <c r="K105" s="325"/>
      <c r="L105" s="325"/>
      <c r="M105" s="325"/>
      <c r="N105" s="325"/>
    </row>
    <row r="106" spans="1:14" ht="15.75">
      <c r="A106" s="12" t="s">
        <v>55</v>
      </c>
      <c r="B106" s="5" t="s">
        <v>748</v>
      </c>
      <c r="C106" s="271"/>
      <c r="D106" s="271"/>
      <c r="E106" s="271"/>
      <c r="F106" s="325"/>
      <c r="G106" s="325"/>
      <c r="H106" s="325"/>
      <c r="I106" s="325"/>
      <c r="J106" s="325"/>
      <c r="K106" s="325"/>
      <c r="L106" s="325"/>
      <c r="M106" s="325"/>
      <c r="N106" s="325"/>
    </row>
    <row r="107" spans="1:14" ht="15.75">
      <c r="A107" s="12" t="s">
        <v>56</v>
      </c>
      <c r="B107" s="5" t="s">
        <v>748</v>
      </c>
      <c r="C107" s="271"/>
      <c r="D107" s="271"/>
      <c r="E107" s="271"/>
      <c r="F107" s="325"/>
      <c r="G107" s="325"/>
      <c r="H107" s="325"/>
      <c r="I107" s="325"/>
      <c r="J107" s="325"/>
      <c r="K107" s="325"/>
      <c r="L107" s="325"/>
      <c r="M107" s="325"/>
      <c r="N107" s="325"/>
    </row>
    <row r="108" spans="1:14" ht="15.75">
      <c r="A108" s="12" t="s">
        <v>64</v>
      </c>
      <c r="B108" s="5" t="s">
        <v>748</v>
      </c>
      <c r="C108" s="271"/>
      <c r="D108" s="271"/>
      <c r="E108" s="271"/>
      <c r="F108" s="325"/>
      <c r="G108" s="325"/>
      <c r="H108" s="325"/>
      <c r="I108" s="325"/>
      <c r="J108" s="325"/>
      <c r="K108" s="325"/>
      <c r="L108" s="325"/>
      <c r="M108" s="325"/>
      <c r="N108" s="325"/>
    </row>
    <row r="109" spans="1:14" ht="15.75">
      <c r="A109" s="5" t="s">
        <v>63</v>
      </c>
      <c r="B109" s="5" t="s">
        <v>748</v>
      </c>
      <c r="C109" s="271"/>
      <c r="D109" s="271"/>
      <c r="E109" s="271"/>
      <c r="F109" s="325"/>
      <c r="G109" s="325"/>
      <c r="H109" s="325"/>
      <c r="I109" s="325"/>
      <c r="J109" s="325"/>
      <c r="K109" s="325"/>
      <c r="L109" s="325"/>
      <c r="M109" s="325"/>
      <c r="N109" s="325"/>
    </row>
    <row r="110" spans="1:14" ht="15.75">
      <c r="A110" s="5" t="s">
        <v>62</v>
      </c>
      <c r="B110" s="5" t="s">
        <v>748</v>
      </c>
      <c r="C110" s="271"/>
      <c r="D110" s="271"/>
      <c r="E110" s="271"/>
      <c r="F110" s="325"/>
      <c r="G110" s="325"/>
      <c r="H110" s="325"/>
      <c r="I110" s="325"/>
      <c r="J110" s="325"/>
      <c r="K110" s="325"/>
      <c r="L110" s="325"/>
      <c r="M110" s="325"/>
      <c r="N110" s="325"/>
    </row>
    <row r="111" spans="1:14" ht="15.75">
      <c r="A111" s="5" t="s">
        <v>61</v>
      </c>
      <c r="B111" s="5" t="s">
        <v>748</v>
      </c>
      <c r="C111" s="271"/>
      <c r="D111" s="271"/>
      <c r="E111" s="271"/>
      <c r="F111" s="325"/>
      <c r="G111" s="325"/>
      <c r="H111" s="325"/>
      <c r="I111" s="325"/>
      <c r="J111" s="325"/>
      <c r="K111" s="325"/>
      <c r="L111" s="271"/>
      <c r="M111" s="271"/>
      <c r="N111" s="271"/>
    </row>
    <row r="112" spans="1:14" ht="15.75">
      <c r="A112" s="12" t="s">
        <v>60</v>
      </c>
      <c r="B112" s="5" t="s">
        <v>748</v>
      </c>
      <c r="C112" s="271"/>
      <c r="D112" s="271"/>
      <c r="E112" s="271"/>
      <c r="F112" s="325"/>
      <c r="G112" s="325"/>
      <c r="H112" s="325"/>
      <c r="I112" s="325"/>
      <c r="J112" s="325"/>
      <c r="K112" s="325"/>
      <c r="L112" s="325"/>
      <c r="M112" s="325"/>
      <c r="N112" s="325"/>
    </row>
    <row r="113" spans="1:14" ht="15.75">
      <c r="A113" s="12" t="s">
        <v>59</v>
      </c>
      <c r="B113" s="5" t="s">
        <v>748</v>
      </c>
      <c r="C113" s="271"/>
      <c r="D113" s="271"/>
      <c r="E113" s="271"/>
      <c r="F113" s="325"/>
      <c r="G113" s="325"/>
      <c r="H113" s="325"/>
      <c r="I113" s="325"/>
      <c r="J113" s="325"/>
      <c r="K113" s="325"/>
      <c r="L113" s="325"/>
      <c r="M113" s="325"/>
      <c r="N113" s="325"/>
    </row>
    <row r="114" spans="1:14" ht="15.75">
      <c r="A114" s="12" t="s">
        <v>57</v>
      </c>
      <c r="B114" s="5" t="s">
        <v>748</v>
      </c>
      <c r="C114" s="271"/>
      <c r="D114" s="271"/>
      <c r="E114" s="271"/>
      <c r="F114" s="325"/>
      <c r="G114" s="325"/>
      <c r="H114" s="325"/>
      <c r="I114" s="325"/>
      <c r="J114" s="325"/>
      <c r="K114" s="325"/>
      <c r="L114" s="325"/>
      <c r="M114" s="325"/>
      <c r="N114" s="325"/>
    </row>
    <row r="115" spans="1:14" ht="15.75">
      <c r="A115" s="12" t="s">
        <v>58</v>
      </c>
      <c r="B115" s="5" t="s">
        <v>748</v>
      </c>
      <c r="C115" s="271"/>
      <c r="D115" s="271"/>
      <c r="E115" s="271"/>
      <c r="F115" s="325"/>
      <c r="G115" s="325"/>
      <c r="H115" s="325"/>
      <c r="I115" s="325"/>
      <c r="J115" s="325"/>
      <c r="K115" s="325"/>
      <c r="L115" s="325"/>
      <c r="M115" s="325"/>
      <c r="N115" s="325"/>
    </row>
    <row r="116" spans="1:15" ht="15.75">
      <c r="A116" s="14" t="s">
        <v>712</v>
      </c>
      <c r="B116" s="7" t="s">
        <v>748</v>
      </c>
      <c r="C116" s="271">
        <f>SUM(C111:C115)</f>
        <v>0</v>
      </c>
      <c r="D116" s="271">
        <f>SUM(D111:D115)</f>
        <v>0</v>
      </c>
      <c r="E116" s="271">
        <f>SUM(E111:E115)</f>
        <v>0</v>
      </c>
      <c r="F116" s="325"/>
      <c r="G116" s="325"/>
      <c r="H116" s="325"/>
      <c r="I116" s="325"/>
      <c r="J116" s="325"/>
      <c r="K116" s="325"/>
      <c r="L116" s="271">
        <f>SUM(L111:L115)</f>
        <v>0</v>
      </c>
      <c r="M116" s="271">
        <f>SUM(M111:M115)</f>
        <v>0</v>
      </c>
      <c r="N116" s="271">
        <f>SUM(N111:N115)</f>
        <v>0</v>
      </c>
      <c r="O116" s="174"/>
    </row>
  </sheetData>
  <sheetProtection/>
  <mergeCells count="6">
    <mergeCell ref="A2:C2"/>
    <mergeCell ref="A1:E1"/>
    <mergeCell ref="C4:E4"/>
    <mergeCell ref="F4:H4"/>
    <mergeCell ref="L4:N4"/>
    <mergeCell ref="I4:K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6">
      <selection activeCell="I11" sqref="I11"/>
    </sheetView>
  </sheetViews>
  <sheetFormatPr defaultColWidth="9.140625" defaultRowHeight="15"/>
  <cols>
    <col min="1" max="1" width="65.00390625" style="0" customWidth="1"/>
    <col min="3" max="3" width="13.28125" style="270" customWidth="1"/>
    <col min="4" max="4" width="13.00390625" style="270" customWidth="1"/>
    <col min="5" max="5" width="12.7109375" style="270" customWidth="1"/>
  </cols>
  <sheetData>
    <row r="1" spans="1:13" ht="34.5" customHeight="1">
      <c r="A1" s="409" t="s">
        <v>937</v>
      </c>
      <c r="B1" s="409"/>
      <c r="C1" s="409"/>
      <c r="D1" s="409"/>
      <c r="E1" s="409"/>
      <c r="F1" s="215"/>
      <c r="G1" s="215"/>
      <c r="H1" s="215"/>
      <c r="I1" s="215"/>
      <c r="J1" s="215"/>
      <c r="K1" s="215"/>
      <c r="L1" s="215"/>
      <c r="M1" s="215"/>
    </row>
    <row r="2" spans="1:5" ht="26.25" customHeight="1">
      <c r="A2" s="405" t="s">
        <v>173</v>
      </c>
      <c r="B2" s="381"/>
      <c r="C2" s="381"/>
      <c r="D2" s="383"/>
      <c r="E2" s="383"/>
    </row>
    <row r="3" ht="15.75">
      <c r="E3" s="270" t="s">
        <v>149</v>
      </c>
    </row>
    <row r="4" spans="1:5" ht="26.25">
      <c r="A4" s="39" t="s">
        <v>77</v>
      </c>
      <c r="B4" s="3" t="s">
        <v>238</v>
      </c>
      <c r="C4" s="220" t="s">
        <v>120</v>
      </c>
      <c r="D4" s="266" t="s">
        <v>185</v>
      </c>
      <c r="E4" s="220" t="s">
        <v>186</v>
      </c>
    </row>
    <row r="5" spans="1:5" ht="15.75">
      <c r="A5" s="5" t="s">
        <v>694</v>
      </c>
      <c r="B5" s="5" t="s">
        <v>451</v>
      </c>
      <c r="C5" s="271"/>
      <c r="D5" s="271"/>
      <c r="E5" s="271"/>
    </row>
    <row r="6" spans="1:5" ht="15.75">
      <c r="A6" s="5" t="s">
        <v>695</v>
      </c>
      <c r="B6" s="5" t="s">
        <v>451</v>
      </c>
      <c r="C6" s="271"/>
      <c r="D6" s="271"/>
      <c r="E6" s="271"/>
    </row>
    <row r="7" spans="1:5" ht="15.75">
      <c r="A7" s="5" t="s">
        <v>696</v>
      </c>
      <c r="B7" s="5" t="s">
        <v>451</v>
      </c>
      <c r="C7" s="271"/>
      <c r="D7" s="271"/>
      <c r="E7" s="271"/>
    </row>
    <row r="8" spans="1:5" ht="15.75">
      <c r="A8" s="5" t="s">
        <v>697</v>
      </c>
      <c r="B8" s="5" t="s">
        <v>451</v>
      </c>
      <c r="C8" s="271"/>
      <c r="D8" s="271"/>
      <c r="E8" s="271"/>
    </row>
    <row r="9" spans="1:5" ht="15.75">
      <c r="A9" s="7" t="s">
        <v>645</v>
      </c>
      <c r="B9" s="8" t="s">
        <v>451</v>
      </c>
      <c r="C9" s="271"/>
      <c r="D9" s="271"/>
      <c r="E9" s="271"/>
    </row>
    <row r="10" spans="1:5" ht="15.75">
      <c r="A10" s="5" t="s">
        <v>646</v>
      </c>
      <c r="B10" s="6" t="s">
        <v>452</v>
      </c>
      <c r="C10" s="271">
        <v>330000000</v>
      </c>
      <c r="D10" s="271">
        <v>400482952</v>
      </c>
      <c r="E10" s="271">
        <v>400482952</v>
      </c>
    </row>
    <row r="11" spans="1:5" ht="27">
      <c r="A11" s="46" t="s">
        <v>453</v>
      </c>
      <c r="B11" s="46" t="s">
        <v>452</v>
      </c>
      <c r="C11" s="271">
        <v>330000000</v>
      </c>
      <c r="D11" s="271">
        <v>400482952</v>
      </c>
      <c r="E11" s="271">
        <v>400482952</v>
      </c>
    </row>
    <row r="12" spans="1:5" ht="27">
      <c r="A12" s="46" t="s">
        <v>454</v>
      </c>
      <c r="B12" s="46" t="s">
        <v>452</v>
      </c>
      <c r="C12" s="271"/>
      <c r="D12" s="271"/>
      <c r="E12" s="271"/>
    </row>
    <row r="13" spans="1:5" ht="15.75">
      <c r="A13" s="5" t="s">
        <v>648</v>
      </c>
      <c r="B13" s="6" t="s">
        <v>458</v>
      </c>
      <c r="C13" s="271">
        <v>4400000</v>
      </c>
      <c r="D13" s="271">
        <v>4859947</v>
      </c>
      <c r="E13" s="271">
        <v>4859947</v>
      </c>
    </row>
    <row r="14" spans="1:5" ht="27">
      <c r="A14" s="46" t="s">
        <v>459</v>
      </c>
      <c r="B14" s="46" t="s">
        <v>458</v>
      </c>
      <c r="C14" s="271"/>
      <c r="D14" s="271"/>
      <c r="E14" s="271"/>
    </row>
    <row r="15" spans="1:5" ht="27">
      <c r="A15" s="46" t="s">
        <v>460</v>
      </c>
      <c r="B15" s="46" t="s">
        <v>458</v>
      </c>
      <c r="C15" s="271">
        <f>SUM(C13:C14)</f>
        <v>4400000</v>
      </c>
      <c r="D15" s="271">
        <f>SUM(D13:D14)</f>
        <v>4859947</v>
      </c>
      <c r="E15" s="271">
        <f>SUM(E13:E14)</f>
        <v>4859947</v>
      </c>
    </row>
    <row r="16" spans="1:5" ht="15.75">
      <c r="A16" s="46" t="s">
        <v>461</v>
      </c>
      <c r="B16" s="46" t="s">
        <v>458</v>
      </c>
      <c r="C16" s="271"/>
      <c r="D16" s="271"/>
      <c r="E16" s="271"/>
    </row>
    <row r="17" spans="1:5" ht="15.75">
      <c r="A17" s="46" t="s">
        <v>462</v>
      </c>
      <c r="B17" s="46" t="s">
        <v>458</v>
      </c>
      <c r="C17" s="271"/>
      <c r="D17" s="271"/>
      <c r="E17" s="271"/>
    </row>
    <row r="18" spans="1:5" ht="15.75">
      <c r="A18" s="5" t="s">
        <v>698</v>
      </c>
      <c r="B18" s="6" t="s">
        <v>463</v>
      </c>
      <c r="C18" s="271"/>
      <c r="D18" s="271"/>
      <c r="E18" s="271"/>
    </row>
    <row r="19" spans="1:5" ht="15.75">
      <c r="A19" s="46" t="s">
        <v>464</v>
      </c>
      <c r="B19" s="46" t="s">
        <v>463</v>
      </c>
      <c r="C19" s="271"/>
      <c r="D19" s="271"/>
      <c r="E19" s="271"/>
    </row>
    <row r="20" spans="1:5" ht="15.75">
      <c r="A20" s="46" t="s">
        <v>465</v>
      </c>
      <c r="B20" s="46" t="s">
        <v>463</v>
      </c>
      <c r="C20" s="271"/>
      <c r="D20" s="271"/>
      <c r="E20" s="271"/>
    </row>
    <row r="21" spans="1:5" ht="15.75">
      <c r="A21" s="7" t="s">
        <v>677</v>
      </c>
      <c r="B21" s="8" t="s">
        <v>466</v>
      </c>
      <c r="C21" s="271">
        <f>C9+C13+C18+C10</f>
        <v>334400000</v>
      </c>
      <c r="D21" s="271">
        <f>D9+D13+D18+D10</f>
        <v>405342899</v>
      </c>
      <c r="E21" s="271">
        <f>E9+E13+E18+E10</f>
        <v>405342899</v>
      </c>
    </row>
    <row r="22" spans="1:5" ht="15.75">
      <c r="A22" s="5" t="s">
        <v>699</v>
      </c>
      <c r="B22" s="5" t="s">
        <v>467</v>
      </c>
      <c r="C22" s="271"/>
      <c r="D22" s="271"/>
      <c r="E22" s="271"/>
    </row>
    <row r="23" spans="1:5" ht="15.75">
      <c r="A23" s="5" t="s">
        <v>700</v>
      </c>
      <c r="B23" s="5" t="s">
        <v>467</v>
      </c>
      <c r="C23" s="271">
        <v>505000</v>
      </c>
      <c r="D23" s="271">
        <v>171450</v>
      </c>
      <c r="E23" s="271">
        <v>171450</v>
      </c>
    </row>
    <row r="24" spans="1:5" ht="15.75">
      <c r="A24" s="5" t="s">
        <v>701</v>
      </c>
      <c r="B24" s="5" t="s">
        <v>467</v>
      </c>
      <c r="C24" s="271"/>
      <c r="D24" s="271"/>
      <c r="E24" s="271"/>
    </row>
    <row r="25" spans="1:5" ht="15.75">
      <c r="A25" s="5" t="s">
        <v>702</v>
      </c>
      <c r="B25" s="5" t="s">
        <v>467</v>
      </c>
      <c r="C25" s="271"/>
      <c r="D25" s="271"/>
      <c r="E25" s="271"/>
    </row>
    <row r="26" spans="1:5" ht="15.75">
      <c r="A26" s="5" t="s">
        <v>703</v>
      </c>
      <c r="B26" s="5" t="s">
        <v>467</v>
      </c>
      <c r="C26" s="271"/>
      <c r="D26" s="271"/>
      <c r="E26" s="271"/>
    </row>
    <row r="27" spans="1:5" ht="15.75">
      <c r="A27" s="5" t="s">
        <v>704</v>
      </c>
      <c r="B27" s="5" t="s">
        <v>467</v>
      </c>
      <c r="C27" s="271"/>
      <c r="D27" s="271"/>
      <c r="E27" s="271"/>
    </row>
    <row r="28" spans="1:5" ht="15.75">
      <c r="A28" s="5" t="s">
        <v>705</v>
      </c>
      <c r="B28" s="5" t="s">
        <v>467</v>
      </c>
      <c r="C28" s="271"/>
      <c r="D28" s="271"/>
      <c r="E28" s="271"/>
    </row>
    <row r="29" spans="1:5" ht="15.75">
      <c r="A29" s="5" t="s">
        <v>706</v>
      </c>
      <c r="B29" s="5" t="s">
        <v>467</v>
      </c>
      <c r="C29" s="271"/>
      <c r="D29" s="271"/>
      <c r="E29" s="271"/>
    </row>
    <row r="30" spans="1:5" ht="45">
      <c r="A30" s="5" t="s">
        <v>707</v>
      </c>
      <c r="B30" s="5" t="s">
        <v>467</v>
      </c>
      <c r="C30" s="271"/>
      <c r="D30" s="271"/>
      <c r="E30" s="271"/>
    </row>
    <row r="31" spans="1:5" ht="15.75">
      <c r="A31" s="5" t="s">
        <v>708</v>
      </c>
      <c r="B31" s="5" t="s">
        <v>467</v>
      </c>
      <c r="C31" s="271"/>
      <c r="D31" s="271"/>
      <c r="E31" s="271"/>
    </row>
    <row r="32" spans="1:5" ht="15.75">
      <c r="A32" s="7" t="s">
        <v>650</v>
      </c>
      <c r="B32" s="8" t="s">
        <v>467</v>
      </c>
      <c r="C32" s="271">
        <f>SUM(C22:C31)</f>
        <v>505000</v>
      </c>
      <c r="D32" s="271">
        <f>SUM(D22:D31)</f>
        <v>171450</v>
      </c>
      <c r="E32" s="271">
        <f>SUM(E22:E31)</f>
        <v>171450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7.140625" style="0" customWidth="1"/>
    <col min="2" max="2" width="14.28125" style="193" customWidth="1"/>
    <col min="3" max="3" width="15.8515625" style="270" customWidth="1"/>
    <col min="4" max="4" width="17.28125" style="270" customWidth="1"/>
    <col min="5" max="5" width="19.421875" style="270" customWidth="1"/>
  </cols>
  <sheetData>
    <row r="1" spans="1:13" ht="39.75" customHeight="1">
      <c r="A1" s="409" t="s">
        <v>937</v>
      </c>
      <c r="B1" s="409"/>
      <c r="C1" s="409"/>
      <c r="D1" s="409"/>
      <c r="E1" s="409"/>
      <c r="F1" s="215"/>
      <c r="G1" s="215"/>
      <c r="H1" s="215"/>
      <c r="I1" s="215"/>
      <c r="J1" s="215"/>
      <c r="K1" s="215"/>
      <c r="L1" s="215"/>
      <c r="M1" s="215"/>
    </row>
    <row r="2" spans="1:5" ht="23.25" customHeight="1">
      <c r="A2" s="380" t="s">
        <v>762</v>
      </c>
      <c r="B2" s="434"/>
      <c r="C2" s="434"/>
      <c r="D2" s="434"/>
      <c r="E2" s="383"/>
    </row>
    <row r="3" ht="15.75">
      <c r="E3" s="270" t="s">
        <v>148</v>
      </c>
    </row>
    <row r="5" spans="1:6" s="230" customFormat="1" ht="38.25">
      <c r="A5" s="228" t="s">
        <v>77</v>
      </c>
      <c r="B5" s="348" t="s">
        <v>216</v>
      </c>
      <c r="C5" s="277" t="s">
        <v>146</v>
      </c>
      <c r="D5" s="277" t="s">
        <v>129</v>
      </c>
      <c r="E5" s="277" t="s">
        <v>174</v>
      </c>
      <c r="F5" s="229"/>
    </row>
    <row r="6" spans="1:6" ht="15.75">
      <c r="A6" s="81" t="s">
        <v>197</v>
      </c>
      <c r="B6" s="82">
        <v>608267165</v>
      </c>
      <c r="C6" s="194">
        <v>4249701</v>
      </c>
      <c r="D6" s="194">
        <v>2170242</v>
      </c>
      <c r="E6" s="278">
        <f aca="true" t="shared" si="0" ref="E6:E21">SUM(B6:D6)</f>
        <v>614687108</v>
      </c>
      <c r="F6" s="4"/>
    </row>
    <row r="7" spans="1:6" ht="15.75">
      <c r="A7" s="81" t="s">
        <v>198</v>
      </c>
      <c r="B7" s="82">
        <v>699081751</v>
      </c>
      <c r="C7" s="194">
        <v>59610792</v>
      </c>
      <c r="D7" s="194">
        <v>63735272</v>
      </c>
      <c r="E7" s="278">
        <f t="shared" si="0"/>
        <v>822427815</v>
      </c>
      <c r="F7" s="4"/>
    </row>
    <row r="8" spans="1:6" ht="15">
      <c r="A8" s="83" t="s">
        <v>199</v>
      </c>
      <c r="B8" s="84">
        <f>B6-B7</f>
        <v>-90814586</v>
      </c>
      <c r="C8" s="84">
        <f>C6-C7</f>
        <v>-55361091</v>
      </c>
      <c r="D8" s="84">
        <f>D6-D7</f>
        <v>-61565030</v>
      </c>
      <c r="E8" s="282">
        <f t="shared" si="0"/>
        <v>-207740707</v>
      </c>
      <c r="F8" s="4"/>
    </row>
    <row r="9" spans="1:6" ht="15.75">
      <c r="A9" s="81" t="s">
        <v>200</v>
      </c>
      <c r="B9" s="82">
        <v>695625692</v>
      </c>
      <c r="C9" s="194">
        <v>55791368</v>
      </c>
      <c r="D9" s="194">
        <v>62291471</v>
      </c>
      <c r="E9" s="278">
        <f t="shared" si="0"/>
        <v>813708531</v>
      </c>
      <c r="F9" s="4"/>
    </row>
    <row r="10" spans="1:6" ht="15.75">
      <c r="A10" s="81" t="s">
        <v>201</v>
      </c>
      <c r="B10" s="82">
        <v>513496065</v>
      </c>
      <c r="C10" s="194"/>
      <c r="D10" s="194"/>
      <c r="E10" s="278">
        <f t="shared" si="0"/>
        <v>513496065</v>
      </c>
      <c r="F10" s="4"/>
    </row>
    <row r="11" spans="1:6" ht="15">
      <c r="A11" s="83" t="s">
        <v>202</v>
      </c>
      <c r="B11" s="84">
        <f>B9-B10</f>
        <v>182129627</v>
      </c>
      <c r="C11" s="84">
        <f>C9-C10</f>
        <v>55791368</v>
      </c>
      <c r="D11" s="84">
        <f>D9-D10</f>
        <v>62291471</v>
      </c>
      <c r="E11" s="282">
        <f t="shared" si="0"/>
        <v>300212466</v>
      </c>
      <c r="F11" s="4"/>
    </row>
    <row r="12" spans="1:6" ht="15">
      <c r="A12" s="117" t="s">
        <v>203</v>
      </c>
      <c r="B12" s="85">
        <f>B8+B11</f>
        <v>91315041</v>
      </c>
      <c r="C12" s="283">
        <f>C11+C8</f>
        <v>430277</v>
      </c>
      <c r="D12" s="283">
        <f>D11+D8</f>
        <v>726441</v>
      </c>
      <c r="E12" s="283">
        <f t="shared" si="0"/>
        <v>92471759</v>
      </c>
      <c r="F12" s="4"/>
    </row>
    <row r="13" spans="1:6" ht="15.75">
      <c r="A13" s="81" t="s">
        <v>204</v>
      </c>
      <c r="B13" s="82"/>
      <c r="C13" s="194"/>
      <c r="D13" s="194"/>
      <c r="E13" s="278">
        <f t="shared" si="0"/>
        <v>0</v>
      </c>
      <c r="F13" s="4"/>
    </row>
    <row r="14" spans="1:6" ht="15.75">
      <c r="A14" s="81" t="s">
        <v>205</v>
      </c>
      <c r="B14" s="82"/>
      <c r="C14" s="194"/>
      <c r="D14" s="194"/>
      <c r="E14" s="278">
        <f t="shared" si="0"/>
        <v>0</v>
      </c>
      <c r="F14" s="4"/>
    </row>
    <row r="15" spans="1:6" ht="25.5">
      <c r="A15" s="83" t="s">
        <v>206</v>
      </c>
      <c r="B15" s="84"/>
      <c r="C15" s="194"/>
      <c r="D15" s="194"/>
      <c r="E15" s="278">
        <f t="shared" si="0"/>
        <v>0</v>
      </c>
      <c r="F15" s="4"/>
    </row>
    <row r="16" spans="1:6" ht="15.75">
      <c r="A16" s="81" t="s">
        <v>207</v>
      </c>
      <c r="B16" s="82"/>
      <c r="C16" s="194"/>
      <c r="D16" s="194"/>
      <c r="E16" s="278">
        <f t="shared" si="0"/>
        <v>0</v>
      </c>
      <c r="F16" s="4"/>
    </row>
    <row r="17" spans="1:6" ht="15.75">
      <c r="A17" s="81" t="s">
        <v>208</v>
      </c>
      <c r="B17" s="82"/>
      <c r="C17" s="194"/>
      <c r="D17" s="194"/>
      <c r="E17" s="278">
        <f t="shared" si="0"/>
        <v>0</v>
      </c>
      <c r="F17" s="4"/>
    </row>
    <row r="18" spans="1:6" ht="25.5">
      <c r="A18" s="83" t="s">
        <v>209</v>
      </c>
      <c r="B18" s="84"/>
      <c r="C18" s="194"/>
      <c r="D18" s="194"/>
      <c r="E18" s="278">
        <f t="shared" si="0"/>
        <v>0</v>
      </c>
      <c r="F18" s="4"/>
    </row>
    <row r="19" spans="1:6" ht="15.75">
      <c r="A19" s="118" t="s">
        <v>210</v>
      </c>
      <c r="B19" s="119">
        <v>0</v>
      </c>
      <c r="C19" s="280">
        <v>0</v>
      </c>
      <c r="D19" s="280">
        <v>0</v>
      </c>
      <c r="E19" s="280">
        <f t="shared" si="0"/>
        <v>0</v>
      </c>
      <c r="F19" s="4"/>
    </row>
    <row r="20" spans="1:6" ht="15.75">
      <c r="A20" s="83" t="s">
        <v>211</v>
      </c>
      <c r="B20" s="82">
        <f>B12+B19</f>
        <v>91315041</v>
      </c>
      <c r="C20" s="194">
        <f>C12+C19</f>
        <v>430277</v>
      </c>
      <c r="D20" s="194">
        <f>D12+D19</f>
        <v>726441</v>
      </c>
      <c r="E20" s="278">
        <f t="shared" si="0"/>
        <v>92471759</v>
      </c>
      <c r="F20" s="4"/>
    </row>
    <row r="21" spans="1:6" ht="25.5">
      <c r="A21" s="117" t="s">
        <v>212</v>
      </c>
      <c r="B21" s="208">
        <v>792000</v>
      </c>
      <c r="C21" s="279"/>
      <c r="D21" s="279"/>
      <c r="E21" s="279">
        <f t="shared" si="0"/>
        <v>792000</v>
      </c>
      <c r="F21" s="4"/>
    </row>
    <row r="22" spans="1:6" ht="15.75">
      <c r="A22" s="117" t="s">
        <v>213</v>
      </c>
      <c r="B22" s="207">
        <f>B20-B21</f>
        <v>90523041</v>
      </c>
      <c r="C22" s="279">
        <f>C12-C21</f>
        <v>430277</v>
      </c>
      <c r="D22" s="279">
        <f>D12-D21</f>
        <v>726441</v>
      </c>
      <c r="E22" s="279">
        <f>SUM(B22:D22)</f>
        <v>91679759</v>
      </c>
      <c r="F22" s="4"/>
    </row>
    <row r="23" spans="1:6" ht="25.5">
      <c r="A23" s="118" t="s">
        <v>214</v>
      </c>
      <c r="B23" s="119"/>
      <c r="C23" s="280"/>
      <c r="D23" s="280"/>
      <c r="E23" s="280"/>
      <c r="F23" s="4"/>
    </row>
    <row r="24" spans="1:6" ht="25.5">
      <c r="A24" s="118" t="s">
        <v>215</v>
      </c>
      <c r="B24" s="119"/>
      <c r="C24" s="280"/>
      <c r="D24" s="280"/>
      <c r="E24" s="280"/>
      <c r="F24" s="4"/>
    </row>
    <row r="25" spans="1:6" ht="27" customHeight="1">
      <c r="A25" s="120" t="s">
        <v>217</v>
      </c>
      <c r="B25" s="281"/>
      <c r="C25" s="279"/>
      <c r="D25" s="279"/>
      <c r="E25" s="279"/>
      <c r="F25" s="4"/>
    </row>
    <row r="26" spans="1:6" ht="15.75">
      <c r="A26" s="4"/>
      <c r="B26" s="331"/>
      <c r="C26" s="349"/>
      <c r="D26" s="349"/>
      <c r="E26" s="349"/>
      <c r="F26" s="4"/>
    </row>
    <row r="27" spans="1:6" ht="15.75">
      <c r="A27" s="4"/>
      <c r="B27" s="331"/>
      <c r="C27" s="349"/>
      <c r="D27" s="349"/>
      <c r="E27" s="349"/>
      <c r="F27" s="4"/>
    </row>
    <row r="28" spans="1:6" ht="15.75">
      <c r="A28" s="4"/>
      <c r="B28" s="331"/>
      <c r="C28" s="349"/>
      <c r="D28" s="349"/>
      <c r="E28" s="349"/>
      <c r="F28" s="4"/>
    </row>
    <row r="29" spans="1:6" ht="15.75">
      <c r="A29" s="4"/>
      <c r="B29" s="331"/>
      <c r="C29" s="349"/>
      <c r="D29" s="349"/>
      <c r="E29" s="349"/>
      <c r="F29" s="4"/>
    </row>
    <row r="30" spans="1:6" ht="15.75">
      <c r="A30" s="4"/>
      <c r="B30" s="331"/>
      <c r="C30" s="349"/>
      <c r="D30" s="349"/>
      <c r="E30" s="349"/>
      <c r="F30" s="4"/>
    </row>
    <row r="31" spans="1:6" ht="15.75">
      <c r="A31" s="4"/>
      <c r="B31" s="331"/>
      <c r="C31" s="349"/>
      <c r="D31" s="349"/>
      <c r="E31" s="349"/>
      <c r="F31" s="4"/>
    </row>
    <row r="32" spans="1:6" ht="15.75">
      <c r="A32" s="4"/>
      <c r="B32" s="331"/>
      <c r="C32" s="349"/>
      <c r="D32" s="349"/>
      <c r="E32" s="349"/>
      <c r="F32" s="4"/>
    </row>
    <row r="33" spans="1:6" ht="15.75">
      <c r="A33" s="4"/>
      <c r="B33" s="331"/>
      <c r="C33" s="349"/>
      <c r="D33" s="349"/>
      <c r="E33" s="349"/>
      <c r="F33" s="4"/>
    </row>
    <row r="34" spans="1:6" ht="15.75">
      <c r="A34" s="4"/>
      <c r="B34" s="331"/>
      <c r="C34" s="349"/>
      <c r="D34" s="349"/>
      <c r="E34" s="349"/>
      <c r="F34" s="4"/>
    </row>
    <row r="35" spans="1:6" ht="15.75">
      <c r="A35" s="4"/>
      <c r="B35" s="331"/>
      <c r="C35" s="349"/>
      <c r="D35" s="349"/>
      <c r="E35" s="349"/>
      <c r="F35" s="4"/>
    </row>
    <row r="36" spans="1:6" ht="15.75">
      <c r="A36" s="4"/>
      <c r="B36" s="331"/>
      <c r="C36" s="349"/>
      <c r="D36" s="349"/>
      <c r="E36" s="349"/>
      <c r="F36" s="4"/>
    </row>
    <row r="37" spans="1:6" ht="15.75">
      <c r="A37" s="4"/>
      <c r="B37" s="331"/>
      <c r="C37" s="349"/>
      <c r="D37" s="349"/>
      <c r="E37" s="349"/>
      <c r="F37" s="4"/>
    </row>
    <row r="38" spans="1:6" ht="15.75">
      <c r="A38" s="4"/>
      <c r="B38" s="331"/>
      <c r="C38" s="349"/>
      <c r="D38" s="349"/>
      <c r="E38" s="349"/>
      <c r="F38" s="4"/>
    </row>
    <row r="39" spans="1:6" ht="15.75">
      <c r="A39" s="4"/>
      <c r="B39" s="331"/>
      <c r="C39" s="349"/>
      <c r="D39" s="349"/>
      <c r="E39" s="349"/>
      <c r="F39" s="4"/>
    </row>
    <row r="40" spans="1:6" ht="15.75">
      <c r="A40" s="4"/>
      <c r="B40" s="331"/>
      <c r="C40" s="349"/>
      <c r="D40" s="349"/>
      <c r="E40" s="349"/>
      <c r="F40" s="4"/>
    </row>
    <row r="41" spans="1:6" ht="15.75">
      <c r="A41" s="4"/>
      <c r="B41" s="331"/>
      <c r="C41" s="349"/>
      <c r="D41" s="349"/>
      <c r="E41" s="349"/>
      <c r="F41" s="4"/>
    </row>
    <row r="42" spans="1:6" ht="15.75">
      <c r="A42" s="4"/>
      <c r="B42" s="331"/>
      <c r="C42" s="349"/>
      <c r="D42" s="349"/>
      <c r="E42" s="349"/>
      <c r="F42" s="4"/>
    </row>
    <row r="43" spans="1:6" ht="15.75">
      <c r="A43" s="4"/>
      <c r="B43" s="331"/>
      <c r="C43" s="349"/>
      <c r="D43" s="349"/>
      <c r="E43" s="349"/>
      <c r="F43" s="4"/>
    </row>
    <row r="44" spans="1:6" ht="15.75">
      <c r="A44" s="4"/>
      <c r="B44" s="331"/>
      <c r="C44" s="349"/>
      <c r="D44" s="349"/>
      <c r="E44" s="349"/>
      <c r="F44" s="4"/>
    </row>
    <row r="45" spans="1:6" ht="15.75">
      <c r="A45" s="4"/>
      <c r="B45" s="331"/>
      <c r="C45" s="349"/>
      <c r="D45" s="349"/>
      <c r="E45" s="349"/>
      <c r="F45" s="4"/>
    </row>
    <row r="46" spans="1:6" ht="15.75">
      <c r="A46" s="4"/>
      <c r="B46" s="331"/>
      <c r="C46" s="349"/>
      <c r="D46" s="349"/>
      <c r="E46" s="349"/>
      <c r="F46" s="4"/>
    </row>
    <row r="47" spans="1:6" ht="15.75">
      <c r="A47" s="4"/>
      <c r="B47" s="331"/>
      <c r="C47" s="349"/>
      <c r="D47" s="349"/>
      <c r="E47" s="349"/>
      <c r="F47" s="4"/>
    </row>
    <row r="48" spans="1:6" ht="15.75">
      <c r="A48" s="4"/>
      <c r="B48" s="331"/>
      <c r="C48" s="349"/>
      <c r="D48" s="349"/>
      <c r="E48" s="349"/>
      <c r="F48" s="4"/>
    </row>
    <row r="49" spans="1:6" ht="15.75">
      <c r="A49" s="4"/>
      <c r="B49" s="331"/>
      <c r="C49" s="349"/>
      <c r="D49" s="349"/>
      <c r="E49" s="349"/>
      <c r="F49" s="4"/>
    </row>
    <row r="50" spans="1:6" ht="15.75">
      <c r="A50" s="4"/>
      <c r="B50" s="331"/>
      <c r="C50" s="349"/>
      <c r="D50" s="349"/>
      <c r="E50" s="349"/>
      <c r="F50" s="4"/>
    </row>
    <row r="51" spans="1:6" ht="15.75">
      <c r="A51" s="4"/>
      <c r="B51" s="331"/>
      <c r="C51" s="349"/>
      <c r="D51" s="349"/>
      <c r="E51" s="349"/>
      <c r="F51" s="4"/>
    </row>
    <row r="52" spans="1:6" ht="15.75">
      <c r="A52" s="4"/>
      <c r="B52" s="331"/>
      <c r="C52" s="349"/>
      <c r="D52" s="349"/>
      <c r="E52" s="349"/>
      <c r="F52" s="4"/>
    </row>
    <row r="53" spans="1:6" ht="15.75">
      <c r="A53" s="4"/>
      <c r="B53" s="331"/>
      <c r="C53" s="349"/>
      <c r="D53" s="349"/>
      <c r="E53" s="349"/>
      <c r="F53" s="4"/>
    </row>
    <row r="54" spans="1:6" ht="15.75">
      <c r="A54" s="4"/>
      <c r="B54" s="331"/>
      <c r="C54" s="349"/>
      <c r="D54" s="349"/>
      <c r="E54" s="349"/>
      <c r="F54" s="4"/>
    </row>
    <row r="55" spans="1:6" ht="15.75">
      <c r="A55" s="4"/>
      <c r="B55" s="331"/>
      <c r="C55" s="349"/>
      <c r="D55" s="349"/>
      <c r="E55" s="349"/>
      <c r="F55" s="4"/>
    </row>
    <row r="56" spans="1:6" ht="15.75">
      <c r="A56" s="4"/>
      <c r="B56" s="331"/>
      <c r="C56" s="349"/>
      <c r="D56" s="349"/>
      <c r="E56" s="349"/>
      <c r="F56" s="4"/>
    </row>
    <row r="57" spans="1:6" ht="15.75">
      <c r="A57" s="4"/>
      <c r="B57" s="331"/>
      <c r="C57" s="349"/>
      <c r="D57" s="349"/>
      <c r="E57" s="349"/>
      <c r="F57" s="4"/>
    </row>
    <row r="58" spans="1:6" ht="15.75">
      <c r="A58" s="4"/>
      <c r="B58" s="331"/>
      <c r="C58" s="349"/>
      <c r="D58" s="349"/>
      <c r="E58" s="349"/>
      <c r="F58" s="4"/>
    </row>
    <row r="59" spans="1:6" ht="15.75">
      <c r="A59" s="4"/>
      <c r="B59" s="331"/>
      <c r="C59" s="349"/>
      <c r="D59" s="349"/>
      <c r="E59" s="349"/>
      <c r="F59" s="4"/>
    </row>
    <row r="60" spans="1:6" ht="15.75">
      <c r="A60" s="4"/>
      <c r="B60" s="331"/>
      <c r="C60" s="349"/>
      <c r="D60" s="349"/>
      <c r="E60" s="349"/>
      <c r="F60" s="4"/>
    </row>
    <row r="61" spans="1:6" ht="15.75">
      <c r="A61" s="4"/>
      <c r="B61" s="331"/>
      <c r="C61" s="349"/>
      <c r="D61" s="349"/>
      <c r="E61" s="349"/>
      <c r="F61" s="4"/>
    </row>
    <row r="62" spans="1:6" ht="15.75">
      <c r="A62" s="4"/>
      <c r="B62" s="331"/>
      <c r="C62" s="349"/>
      <c r="D62" s="349"/>
      <c r="E62" s="349"/>
      <c r="F62" s="4"/>
    </row>
    <row r="63" spans="1:6" ht="15.75">
      <c r="A63" s="4"/>
      <c r="B63" s="331"/>
      <c r="C63" s="349"/>
      <c r="D63" s="349"/>
      <c r="E63" s="349"/>
      <c r="F63" s="4"/>
    </row>
    <row r="64" spans="1:6" ht="15.75">
      <c r="A64" s="4"/>
      <c r="B64" s="331"/>
      <c r="C64" s="349"/>
      <c r="D64" s="349"/>
      <c r="E64" s="349"/>
      <c r="F64" s="4"/>
    </row>
    <row r="65" spans="1:6" ht="15.75">
      <c r="A65" s="4"/>
      <c r="B65" s="331"/>
      <c r="C65" s="349"/>
      <c r="D65" s="349"/>
      <c r="E65" s="349"/>
      <c r="F65" s="4"/>
    </row>
    <row r="66" spans="1:6" ht="15.75">
      <c r="A66" s="4"/>
      <c r="B66" s="331"/>
      <c r="C66" s="349"/>
      <c r="D66" s="349"/>
      <c r="E66" s="349"/>
      <c r="F66" s="4"/>
    </row>
    <row r="67" spans="1:6" ht="15.75">
      <c r="A67" s="4"/>
      <c r="B67" s="331"/>
      <c r="C67" s="349"/>
      <c r="D67" s="349"/>
      <c r="E67" s="349"/>
      <c r="F67" s="4"/>
    </row>
    <row r="68" spans="1:6" ht="15.75">
      <c r="A68" s="4"/>
      <c r="B68" s="331"/>
      <c r="C68" s="349"/>
      <c r="D68" s="349"/>
      <c r="E68" s="349"/>
      <c r="F68" s="4"/>
    </row>
    <row r="69" spans="1:6" ht="15.75">
      <c r="A69" s="4"/>
      <c r="B69" s="331"/>
      <c r="C69" s="349"/>
      <c r="D69" s="349"/>
      <c r="E69" s="349"/>
      <c r="F69" s="4"/>
    </row>
    <row r="70" spans="1:6" ht="15.75">
      <c r="A70" s="4"/>
      <c r="B70" s="331"/>
      <c r="C70" s="349"/>
      <c r="D70" s="349"/>
      <c r="E70" s="349"/>
      <c r="F70" s="4"/>
    </row>
    <row r="71" spans="1:6" ht="15.75">
      <c r="A71" s="4"/>
      <c r="B71" s="331"/>
      <c r="C71" s="349"/>
      <c r="D71" s="349"/>
      <c r="E71" s="349"/>
      <c r="F71" s="4"/>
    </row>
    <row r="72" spans="1:6" ht="15.75">
      <c r="A72" s="4"/>
      <c r="B72" s="331"/>
      <c r="C72" s="349"/>
      <c r="D72" s="349"/>
      <c r="E72" s="349"/>
      <c r="F72" s="4"/>
    </row>
    <row r="73" spans="1:6" ht="15.75">
      <c r="A73" s="4"/>
      <c r="B73" s="331"/>
      <c r="C73" s="349"/>
      <c r="D73" s="349"/>
      <c r="E73" s="349"/>
      <c r="F73" s="4"/>
    </row>
    <row r="74" spans="1:6" ht="15.75">
      <c r="A74" s="4"/>
      <c r="B74" s="331"/>
      <c r="C74" s="349"/>
      <c r="D74" s="349"/>
      <c r="E74" s="349"/>
      <c r="F74" s="4"/>
    </row>
    <row r="75" spans="1:6" ht="15.75">
      <c r="A75" s="4"/>
      <c r="B75" s="331"/>
      <c r="C75" s="349"/>
      <c r="D75" s="349"/>
      <c r="E75" s="349"/>
      <c r="F75" s="4"/>
    </row>
    <row r="76" spans="1:6" ht="15.75">
      <c r="A76" s="4"/>
      <c r="B76" s="331"/>
      <c r="C76" s="349"/>
      <c r="D76" s="349"/>
      <c r="E76" s="349"/>
      <c r="F76" s="4"/>
    </row>
    <row r="77" spans="1:6" ht="15.75">
      <c r="A77" s="4"/>
      <c r="B77" s="331"/>
      <c r="C77" s="349"/>
      <c r="D77" s="349"/>
      <c r="E77" s="349"/>
      <c r="F77" s="4"/>
    </row>
    <row r="78" spans="1:6" ht="15.75">
      <c r="A78" s="4"/>
      <c r="B78" s="331"/>
      <c r="C78" s="349"/>
      <c r="D78" s="349"/>
      <c r="E78" s="349"/>
      <c r="F78" s="4"/>
    </row>
    <row r="79" spans="1:6" ht="15.75">
      <c r="A79" s="4"/>
      <c r="B79" s="331"/>
      <c r="C79" s="349"/>
      <c r="D79" s="349"/>
      <c r="E79" s="349"/>
      <c r="F79" s="4"/>
    </row>
    <row r="80" spans="1:6" ht="15.75">
      <c r="A80" s="4"/>
      <c r="B80" s="331"/>
      <c r="C80" s="349"/>
      <c r="D80" s="349"/>
      <c r="E80" s="349"/>
      <c r="F80" s="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8.140625" style="231" customWidth="1"/>
    <col min="2" max="2" width="41.00390625" style="231" customWidth="1"/>
    <col min="3" max="5" width="32.8515625" style="350" customWidth="1"/>
    <col min="6" max="16384" width="9.140625" style="231" customWidth="1"/>
  </cols>
  <sheetData>
    <row r="2" spans="1:5" ht="49.5" customHeight="1">
      <c r="A2" s="409" t="s">
        <v>937</v>
      </c>
      <c r="B2" s="409"/>
      <c r="C2" s="409"/>
      <c r="D2" s="409"/>
      <c r="E2" s="409"/>
    </row>
    <row r="4" spans="1:5" ht="15.75">
      <c r="A4" s="437" t="s">
        <v>147</v>
      </c>
      <c r="B4" s="437"/>
      <c r="C4" s="437"/>
      <c r="D4" s="437"/>
      <c r="E4" s="437"/>
    </row>
    <row r="5" ht="15">
      <c r="E5" s="351" t="s">
        <v>926</v>
      </c>
    </row>
    <row r="6" ht="15">
      <c r="E6" s="351" t="s">
        <v>830</v>
      </c>
    </row>
    <row r="7" spans="1:5" ht="19.5" customHeight="1">
      <c r="A7" s="435" t="s">
        <v>771</v>
      </c>
      <c r="B7" s="436"/>
      <c r="C7" s="436"/>
      <c r="D7" s="436"/>
      <c r="E7" s="436"/>
    </row>
    <row r="8" spans="1:5" ht="19.5" customHeight="1">
      <c r="A8" s="243"/>
      <c r="B8" s="243" t="s">
        <v>77</v>
      </c>
      <c r="C8" s="352" t="s">
        <v>772</v>
      </c>
      <c r="D8" s="352" t="s">
        <v>773</v>
      </c>
      <c r="E8" s="352" t="s">
        <v>774</v>
      </c>
    </row>
    <row r="9" spans="1:5" ht="15">
      <c r="A9" s="233" t="s">
        <v>763</v>
      </c>
      <c r="B9" s="234" t="s">
        <v>775</v>
      </c>
      <c r="C9" s="353">
        <v>417518312</v>
      </c>
      <c r="D9" s="353">
        <v>0</v>
      </c>
      <c r="E9" s="353">
        <v>435311824</v>
      </c>
    </row>
    <row r="10" spans="1:5" ht="25.5">
      <c r="A10" s="233" t="s">
        <v>764</v>
      </c>
      <c r="B10" s="234" t="s">
        <v>776</v>
      </c>
      <c r="C10" s="353">
        <v>26490689</v>
      </c>
      <c r="D10" s="353">
        <v>0</v>
      </c>
      <c r="E10" s="353">
        <v>18375252</v>
      </c>
    </row>
    <row r="11" spans="1:5" ht="25.5">
      <c r="A11" s="233" t="s">
        <v>765</v>
      </c>
      <c r="B11" s="234" t="s">
        <v>777</v>
      </c>
      <c r="C11" s="353">
        <v>11328324</v>
      </c>
      <c r="D11" s="353">
        <v>0</v>
      </c>
      <c r="E11" s="353">
        <v>11328324</v>
      </c>
    </row>
    <row r="12" spans="1:5" ht="25.5">
      <c r="A12" s="236" t="s">
        <v>766</v>
      </c>
      <c r="B12" s="237" t="s">
        <v>778</v>
      </c>
      <c r="C12" s="354">
        <f>C9+C10+C11</f>
        <v>455337325</v>
      </c>
      <c r="D12" s="354">
        <f>D9+D10+D11</f>
        <v>0</v>
      </c>
      <c r="E12" s="354">
        <f>E9+E10+E11</f>
        <v>465015400</v>
      </c>
    </row>
    <row r="13" spans="1:5" ht="25.5">
      <c r="A13" s="233" t="s">
        <v>779</v>
      </c>
      <c r="B13" s="234" t="s">
        <v>780</v>
      </c>
      <c r="C13" s="353">
        <v>59547193</v>
      </c>
      <c r="D13" s="353">
        <v>0</v>
      </c>
      <c r="E13" s="353">
        <v>66879732</v>
      </c>
    </row>
    <row r="14" spans="1:5" ht="25.5">
      <c r="A14" s="233" t="s">
        <v>781</v>
      </c>
      <c r="B14" s="234" t="s">
        <v>782</v>
      </c>
      <c r="C14" s="353">
        <v>6301103</v>
      </c>
      <c r="D14" s="353">
        <v>0</v>
      </c>
      <c r="E14" s="353">
        <v>26546820</v>
      </c>
    </row>
    <row r="15" spans="1:5" ht="25.5">
      <c r="A15" s="233" t="s">
        <v>783</v>
      </c>
      <c r="B15" s="234" t="s">
        <v>784</v>
      </c>
      <c r="C15" s="353">
        <v>50422179</v>
      </c>
      <c r="D15" s="353">
        <v>0</v>
      </c>
      <c r="E15" s="353">
        <v>66382609</v>
      </c>
    </row>
    <row r="16" spans="1:5" ht="25.5">
      <c r="A16" s="236" t="s">
        <v>785</v>
      </c>
      <c r="B16" s="237" t="s">
        <v>786</v>
      </c>
      <c r="C16" s="354">
        <f>C13+C14+C15</f>
        <v>116270475</v>
      </c>
      <c r="D16" s="354">
        <f>D13+D14+D15</f>
        <v>0</v>
      </c>
      <c r="E16" s="354">
        <f>E13+E14+E15</f>
        <v>159809161</v>
      </c>
    </row>
    <row r="17" spans="1:5" ht="15">
      <c r="A17" s="233" t="s">
        <v>787</v>
      </c>
      <c r="B17" s="234" t="s">
        <v>788</v>
      </c>
      <c r="C17" s="353">
        <v>3593493</v>
      </c>
      <c r="D17" s="353">
        <v>0</v>
      </c>
      <c r="E17" s="353">
        <v>3689410</v>
      </c>
    </row>
    <row r="18" spans="1:5" ht="15">
      <c r="A18" s="233" t="s">
        <v>789</v>
      </c>
      <c r="B18" s="234" t="s">
        <v>790</v>
      </c>
      <c r="C18" s="353">
        <v>56905703</v>
      </c>
      <c r="D18" s="353">
        <v>0</v>
      </c>
      <c r="E18" s="353">
        <v>74791969</v>
      </c>
    </row>
    <row r="19" spans="1:5" ht="15">
      <c r="A19" s="233" t="s">
        <v>769</v>
      </c>
      <c r="B19" s="234" t="s">
        <v>791</v>
      </c>
      <c r="C19" s="353">
        <v>803580</v>
      </c>
      <c r="D19" s="353">
        <v>0</v>
      </c>
      <c r="E19" s="353">
        <v>1481118</v>
      </c>
    </row>
    <row r="20" spans="1:5" ht="25.5">
      <c r="A20" s="236" t="s">
        <v>770</v>
      </c>
      <c r="B20" s="237" t="s">
        <v>792</v>
      </c>
      <c r="C20" s="354">
        <f>C17+C18+C19</f>
        <v>61302776</v>
      </c>
      <c r="D20" s="354">
        <f>D17+D18+D19</f>
        <v>0</v>
      </c>
      <c r="E20" s="354">
        <f>E17+E18+E19</f>
        <v>79962497</v>
      </c>
    </row>
    <row r="21" spans="1:5" ht="15">
      <c r="A21" s="233" t="s">
        <v>793</v>
      </c>
      <c r="B21" s="234" t="s">
        <v>794</v>
      </c>
      <c r="C21" s="353">
        <v>9892888</v>
      </c>
      <c r="D21" s="353">
        <v>0</v>
      </c>
      <c r="E21" s="353">
        <v>16589806</v>
      </c>
    </row>
    <row r="22" spans="1:5" ht="15">
      <c r="A22" s="233" t="s">
        <v>795</v>
      </c>
      <c r="B22" s="234" t="s">
        <v>796</v>
      </c>
      <c r="C22" s="353">
        <v>14692737</v>
      </c>
      <c r="D22" s="353">
        <v>0</v>
      </c>
      <c r="E22" s="353">
        <v>15875679</v>
      </c>
    </row>
    <row r="23" spans="1:5" ht="15">
      <c r="A23" s="233" t="s">
        <v>797</v>
      </c>
      <c r="B23" s="234" t="s">
        <v>798</v>
      </c>
      <c r="C23" s="353">
        <v>7642726</v>
      </c>
      <c r="D23" s="353">
        <v>0</v>
      </c>
      <c r="E23" s="353">
        <v>6780714</v>
      </c>
    </row>
    <row r="24" spans="1:5" ht="25.5">
      <c r="A24" s="236" t="s">
        <v>799</v>
      </c>
      <c r="B24" s="237" t="s">
        <v>800</v>
      </c>
      <c r="C24" s="354">
        <f>C21+C22+C23</f>
        <v>32228351</v>
      </c>
      <c r="D24" s="354">
        <f>D21+D22+D23</f>
        <v>0</v>
      </c>
      <c r="E24" s="354">
        <f>E21+E22+E23</f>
        <v>39246199</v>
      </c>
    </row>
    <row r="25" spans="1:5" ht="12.75">
      <c r="A25" s="236" t="s">
        <v>801</v>
      </c>
      <c r="B25" s="237" t="s">
        <v>802</v>
      </c>
      <c r="C25" s="354">
        <v>67961025</v>
      </c>
      <c r="D25" s="354">
        <v>0</v>
      </c>
      <c r="E25" s="354">
        <v>60603802</v>
      </c>
    </row>
    <row r="26" spans="1:5" ht="12.75">
      <c r="A26" s="236" t="s">
        <v>803</v>
      </c>
      <c r="B26" s="237" t="s">
        <v>804</v>
      </c>
      <c r="C26" s="354">
        <v>261404492</v>
      </c>
      <c r="D26" s="354">
        <v>0</v>
      </c>
      <c r="E26" s="354">
        <v>400399001</v>
      </c>
    </row>
    <row r="27" spans="1:5" ht="25.5">
      <c r="A27" s="236" t="s">
        <v>805</v>
      </c>
      <c r="B27" s="237" t="s">
        <v>806</v>
      </c>
      <c r="C27" s="354">
        <f>C12+C16-C20-C24-C25-C26</f>
        <v>148711156</v>
      </c>
      <c r="D27" s="354">
        <f>D12+D16-D20-D24-D25-D26</f>
        <v>0</v>
      </c>
      <c r="E27" s="354">
        <f>E12+E16-E20-E24-E25-E26</f>
        <v>44613062</v>
      </c>
    </row>
    <row r="28" spans="1:5" ht="15">
      <c r="A28" s="233" t="s">
        <v>807</v>
      </c>
      <c r="B28" s="234" t="s">
        <v>808</v>
      </c>
      <c r="C28" s="353">
        <v>0</v>
      </c>
      <c r="D28" s="353">
        <v>0</v>
      </c>
      <c r="E28" s="353">
        <v>4825732</v>
      </c>
    </row>
    <row r="29" spans="1:5" ht="38.25">
      <c r="A29" s="233" t="s">
        <v>809</v>
      </c>
      <c r="B29" s="234" t="s">
        <v>810</v>
      </c>
      <c r="C29" s="353"/>
      <c r="D29" s="353">
        <v>0</v>
      </c>
      <c r="E29" s="353">
        <v>0</v>
      </c>
    </row>
    <row r="30" spans="1:5" ht="25.5">
      <c r="A30" s="233" t="s">
        <v>811</v>
      </c>
      <c r="B30" s="234" t="s">
        <v>812</v>
      </c>
      <c r="C30" s="353">
        <v>258483</v>
      </c>
      <c r="D30" s="353">
        <v>0</v>
      </c>
      <c r="E30" s="353">
        <v>2166893</v>
      </c>
    </row>
    <row r="31" spans="1:5" ht="38.25">
      <c r="A31" s="236" t="s">
        <v>813</v>
      </c>
      <c r="B31" s="237" t="s">
        <v>814</v>
      </c>
      <c r="C31" s="354">
        <f>SUM(C30)</f>
        <v>258483</v>
      </c>
      <c r="D31" s="354">
        <f>SUM(D30)</f>
        <v>0</v>
      </c>
      <c r="E31" s="354">
        <f>SUM(E30)</f>
        <v>2166893</v>
      </c>
    </row>
    <row r="32" spans="1:5" ht="25.5">
      <c r="A32" s="233" t="s">
        <v>815</v>
      </c>
      <c r="B32" s="234" t="s">
        <v>816</v>
      </c>
      <c r="C32" s="353">
        <v>0</v>
      </c>
      <c r="D32" s="353">
        <v>0</v>
      </c>
      <c r="E32" s="353">
        <v>0</v>
      </c>
    </row>
    <row r="33" spans="1:5" ht="38.25">
      <c r="A33" s="233" t="s">
        <v>817</v>
      </c>
      <c r="B33" s="234" t="s">
        <v>818</v>
      </c>
      <c r="C33" s="353">
        <v>0</v>
      </c>
      <c r="D33" s="353">
        <v>0</v>
      </c>
      <c r="E33" s="353">
        <v>0</v>
      </c>
    </row>
    <row r="34" spans="1:5" ht="25.5">
      <c r="A34" s="233" t="s">
        <v>819</v>
      </c>
      <c r="B34" s="234" t="s">
        <v>820</v>
      </c>
      <c r="C34" s="353">
        <v>0</v>
      </c>
      <c r="D34" s="353">
        <v>0</v>
      </c>
      <c r="E34" s="353">
        <v>114153</v>
      </c>
    </row>
    <row r="35" spans="1:5" ht="25.5">
      <c r="A35" s="236" t="s">
        <v>821</v>
      </c>
      <c r="B35" s="237" t="s">
        <v>822</v>
      </c>
      <c r="C35" s="354">
        <f>C32+C33+C34</f>
        <v>0</v>
      </c>
      <c r="D35" s="354">
        <v>0</v>
      </c>
      <c r="E35" s="354">
        <f>SUM(E32:E34)</f>
        <v>114153</v>
      </c>
    </row>
    <row r="36" spans="1:5" ht="25.5">
      <c r="A36" s="236" t="s">
        <v>823</v>
      </c>
      <c r="B36" s="237" t="s">
        <v>824</v>
      </c>
      <c r="C36" s="354">
        <f>C31+C35</f>
        <v>258483</v>
      </c>
      <c r="D36" s="354">
        <f>D31+D35</f>
        <v>0</v>
      </c>
      <c r="E36" s="354">
        <f>E31-E35</f>
        <v>2052740</v>
      </c>
    </row>
    <row r="37" spans="1:5" ht="12.75">
      <c r="A37" s="236" t="s">
        <v>825</v>
      </c>
      <c r="B37" s="237" t="s">
        <v>826</v>
      </c>
      <c r="C37" s="354">
        <f>C27+C36</f>
        <v>148969639</v>
      </c>
      <c r="D37" s="354">
        <f>D27+D36</f>
        <v>0</v>
      </c>
      <c r="E37" s="354">
        <f>E27+E36</f>
        <v>46665802</v>
      </c>
    </row>
  </sheetData>
  <sheetProtection/>
  <mergeCells count="3">
    <mergeCell ref="A7:E7"/>
    <mergeCell ref="A2:E2"/>
    <mergeCell ref="A4:E4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69-76-327f-53-5063641477-14667d29-6d-36-3-4d-a-2c&amp;C&amp;R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8.140625" style="231" customWidth="1"/>
    <col min="2" max="2" width="41.00390625" style="231" customWidth="1"/>
    <col min="3" max="5" width="32.8515625" style="350" customWidth="1"/>
    <col min="6" max="16384" width="9.140625" style="231" customWidth="1"/>
  </cols>
  <sheetData>
    <row r="1" spans="1:5" ht="18">
      <c r="A1" s="409" t="s">
        <v>937</v>
      </c>
      <c r="B1" s="409"/>
      <c r="C1" s="409"/>
      <c r="D1" s="409"/>
      <c r="E1" s="409"/>
    </row>
    <row r="2" spans="1:5" ht="15.75">
      <c r="A2" s="440" t="s">
        <v>128</v>
      </c>
      <c r="B2" s="440"/>
      <c r="C2" s="440"/>
      <c r="D2" s="440"/>
      <c r="E2" s="440"/>
    </row>
    <row r="3" ht="15">
      <c r="E3" s="351" t="s">
        <v>926</v>
      </c>
    </row>
    <row r="4" ht="15">
      <c r="E4" s="351" t="s">
        <v>828</v>
      </c>
    </row>
    <row r="5" spans="1:5" ht="12.75">
      <c r="A5" s="438" t="s">
        <v>771</v>
      </c>
      <c r="B5" s="439"/>
      <c r="C5" s="439"/>
      <c r="D5" s="439"/>
      <c r="E5" s="439"/>
    </row>
    <row r="6" spans="1:5" ht="15.75">
      <c r="A6" s="232" t="s">
        <v>968</v>
      </c>
      <c r="B6" s="232" t="s">
        <v>77</v>
      </c>
      <c r="C6" s="355" t="s">
        <v>772</v>
      </c>
      <c r="D6" s="355" t="s">
        <v>773</v>
      </c>
      <c r="E6" s="355" t="s">
        <v>774</v>
      </c>
    </row>
    <row r="7" spans="1:5" ht="15.75">
      <c r="A7" s="232">
        <v>1</v>
      </c>
      <c r="B7" s="232">
        <v>2</v>
      </c>
      <c r="C7" s="355">
        <v>3</v>
      </c>
      <c r="D7" s="355">
        <v>4</v>
      </c>
      <c r="E7" s="355">
        <v>5</v>
      </c>
    </row>
    <row r="8" spans="1:5" ht="25.5">
      <c r="A8" s="233" t="s">
        <v>764</v>
      </c>
      <c r="B8" s="234" t="s">
        <v>776</v>
      </c>
      <c r="C8" s="353">
        <v>2345194</v>
      </c>
      <c r="D8" s="353">
        <v>0</v>
      </c>
      <c r="E8" s="353">
        <v>2851733</v>
      </c>
    </row>
    <row r="9" spans="1:5" ht="25.5">
      <c r="A9" s="236" t="s">
        <v>766</v>
      </c>
      <c r="B9" s="237" t="s">
        <v>778</v>
      </c>
      <c r="C9" s="354">
        <v>2345194</v>
      </c>
      <c r="D9" s="354">
        <v>0</v>
      </c>
      <c r="E9" s="354">
        <v>2851733</v>
      </c>
    </row>
    <row r="10" spans="1:5" ht="25.5">
      <c r="A10" s="233" t="s">
        <v>779</v>
      </c>
      <c r="B10" s="234" t="s">
        <v>780</v>
      </c>
      <c r="C10" s="353">
        <v>49518290</v>
      </c>
      <c r="D10" s="353">
        <v>0</v>
      </c>
      <c r="E10" s="353">
        <v>55628069</v>
      </c>
    </row>
    <row r="11" spans="1:5" ht="25.5">
      <c r="A11" s="233" t="s">
        <v>781</v>
      </c>
      <c r="B11" s="234" t="s">
        <v>782</v>
      </c>
      <c r="C11" s="353">
        <v>147060</v>
      </c>
      <c r="D11" s="353">
        <v>0</v>
      </c>
      <c r="E11" s="353">
        <v>0</v>
      </c>
    </row>
    <row r="12" spans="1:5" ht="25.5">
      <c r="A12" s="233" t="s">
        <v>783</v>
      </c>
      <c r="B12" s="234" t="s">
        <v>784</v>
      </c>
      <c r="C12" s="353">
        <v>2</v>
      </c>
      <c r="D12" s="353">
        <v>0</v>
      </c>
      <c r="E12" s="353">
        <v>0</v>
      </c>
    </row>
    <row r="13" spans="1:5" ht="25.5">
      <c r="A13" s="236" t="s">
        <v>785</v>
      </c>
      <c r="B13" s="237" t="s">
        <v>786</v>
      </c>
      <c r="C13" s="354">
        <v>49665352</v>
      </c>
      <c r="D13" s="354">
        <v>0</v>
      </c>
      <c r="E13" s="354">
        <v>55628069</v>
      </c>
    </row>
    <row r="14" spans="1:5" ht="15">
      <c r="A14" s="233" t="s">
        <v>787</v>
      </c>
      <c r="B14" s="234" t="s">
        <v>788</v>
      </c>
      <c r="C14" s="353">
        <v>1287362</v>
      </c>
      <c r="D14" s="353">
        <v>0</v>
      </c>
      <c r="E14" s="353">
        <v>1313150</v>
      </c>
    </row>
    <row r="15" spans="1:5" ht="15">
      <c r="A15" s="233" t="s">
        <v>789</v>
      </c>
      <c r="B15" s="234" t="s">
        <v>790</v>
      </c>
      <c r="C15" s="353">
        <v>10232408</v>
      </c>
      <c r="D15" s="353">
        <v>0</v>
      </c>
      <c r="E15" s="353">
        <v>10401064</v>
      </c>
    </row>
    <row r="16" spans="1:5" ht="25.5">
      <c r="A16" s="236" t="s">
        <v>770</v>
      </c>
      <c r="B16" s="237" t="s">
        <v>792</v>
      </c>
      <c r="C16" s="354">
        <v>11519770</v>
      </c>
      <c r="D16" s="354">
        <v>0</v>
      </c>
      <c r="E16" s="354">
        <v>11714214</v>
      </c>
    </row>
    <row r="17" spans="1:5" ht="15">
      <c r="A17" s="233" t="s">
        <v>793</v>
      </c>
      <c r="B17" s="234" t="s">
        <v>794</v>
      </c>
      <c r="C17" s="353">
        <v>29646661</v>
      </c>
      <c r="D17" s="353">
        <v>0</v>
      </c>
      <c r="E17" s="353">
        <v>33484511</v>
      </c>
    </row>
    <row r="18" spans="1:5" ht="15">
      <c r="A18" s="233" t="s">
        <v>795</v>
      </c>
      <c r="B18" s="234" t="s">
        <v>796</v>
      </c>
      <c r="C18" s="353">
        <v>2405937</v>
      </c>
      <c r="D18" s="353">
        <v>0</v>
      </c>
      <c r="E18" s="353">
        <v>2654667</v>
      </c>
    </row>
    <row r="19" spans="1:5" ht="15">
      <c r="A19" s="233" t="s">
        <v>797</v>
      </c>
      <c r="B19" s="234" t="s">
        <v>798</v>
      </c>
      <c r="C19" s="353">
        <v>7438845</v>
      </c>
      <c r="D19" s="353">
        <v>0</v>
      </c>
      <c r="E19" s="353">
        <v>7548989</v>
      </c>
    </row>
    <row r="20" spans="1:5" ht="25.5">
      <c r="A20" s="236" t="s">
        <v>799</v>
      </c>
      <c r="B20" s="237" t="s">
        <v>800</v>
      </c>
      <c r="C20" s="354">
        <v>39491443</v>
      </c>
      <c r="D20" s="354">
        <v>0</v>
      </c>
      <c r="E20" s="354">
        <v>43688167</v>
      </c>
    </row>
    <row r="21" spans="1:5" ht="12.75">
      <c r="A21" s="236" t="s">
        <v>801</v>
      </c>
      <c r="B21" s="237" t="s">
        <v>802</v>
      </c>
      <c r="C21" s="354">
        <v>122234</v>
      </c>
      <c r="D21" s="354">
        <v>0</v>
      </c>
      <c r="E21" s="354">
        <v>586567</v>
      </c>
    </row>
    <row r="22" spans="1:5" ht="12.75">
      <c r="A22" s="236" t="s">
        <v>803</v>
      </c>
      <c r="B22" s="237" t="s">
        <v>804</v>
      </c>
      <c r="C22" s="354">
        <v>1848427</v>
      </c>
      <c r="D22" s="354">
        <v>0</v>
      </c>
      <c r="E22" s="354">
        <v>1802946</v>
      </c>
    </row>
    <row r="23" spans="1:5" ht="25.5">
      <c r="A23" s="236" t="s">
        <v>805</v>
      </c>
      <c r="B23" s="237" t="s">
        <v>806</v>
      </c>
      <c r="C23" s="354">
        <v>-971328</v>
      </c>
      <c r="D23" s="354">
        <v>0</v>
      </c>
      <c r="E23" s="354">
        <v>687908</v>
      </c>
    </row>
    <row r="24" spans="1:5" ht="25.5">
      <c r="A24" s="233" t="s">
        <v>811</v>
      </c>
      <c r="B24" s="234" t="s">
        <v>812</v>
      </c>
      <c r="C24" s="353">
        <v>16</v>
      </c>
      <c r="D24" s="353">
        <v>0</v>
      </c>
      <c r="E24" s="353">
        <v>1</v>
      </c>
    </row>
    <row r="25" spans="1:5" ht="38.25">
      <c r="A25" s="236" t="s">
        <v>813</v>
      </c>
      <c r="B25" s="237" t="s">
        <v>814</v>
      </c>
      <c r="C25" s="354">
        <v>16</v>
      </c>
      <c r="D25" s="354">
        <v>0</v>
      </c>
      <c r="E25" s="354">
        <v>1</v>
      </c>
    </row>
    <row r="26" spans="1:5" ht="25.5">
      <c r="A26" s="236" t="s">
        <v>823</v>
      </c>
      <c r="B26" s="237" t="s">
        <v>824</v>
      </c>
      <c r="C26" s="354">
        <v>16</v>
      </c>
      <c r="D26" s="354">
        <v>0</v>
      </c>
      <c r="E26" s="354">
        <v>1</v>
      </c>
    </row>
    <row r="27" spans="1:5" ht="12.75">
      <c r="A27" s="236" t="s">
        <v>825</v>
      </c>
      <c r="B27" s="237" t="s">
        <v>826</v>
      </c>
      <c r="C27" s="354">
        <v>-971312</v>
      </c>
      <c r="D27" s="354">
        <v>0</v>
      </c>
      <c r="E27" s="354">
        <v>687909</v>
      </c>
    </row>
  </sheetData>
  <sheetProtection/>
  <mergeCells count="3">
    <mergeCell ref="A5:E5"/>
    <mergeCell ref="A1:E1"/>
    <mergeCell ref="A2:E2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-7e-7b-4d-56-752-3819-764d-715e313c-1d-1111-6-606f&amp;C&amp;R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8.140625" style="231" customWidth="1"/>
    <col min="2" max="2" width="41.00390625" style="231" customWidth="1"/>
    <col min="3" max="5" width="32.8515625" style="350" customWidth="1"/>
    <col min="6" max="16384" width="9.140625" style="231" customWidth="1"/>
  </cols>
  <sheetData>
    <row r="1" spans="1:5" ht="18">
      <c r="A1" s="409" t="s">
        <v>937</v>
      </c>
      <c r="B1" s="409"/>
      <c r="C1" s="409"/>
      <c r="D1" s="409"/>
      <c r="E1" s="409"/>
    </row>
    <row r="2" spans="1:5" ht="18">
      <c r="A2" s="215"/>
      <c r="B2" s="215"/>
      <c r="C2" s="346"/>
      <c r="D2" s="346"/>
      <c r="E2" s="346"/>
    </row>
    <row r="3" spans="1:5" ht="15">
      <c r="A3" s="441" t="s">
        <v>129</v>
      </c>
      <c r="B3" s="441"/>
      <c r="C3" s="441"/>
      <c r="D3" s="441"/>
      <c r="E3" s="441"/>
    </row>
    <row r="4" ht="15">
      <c r="E4" s="351" t="s">
        <v>926</v>
      </c>
    </row>
    <row r="5" spans="1:5" ht="15">
      <c r="A5" s="241"/>
      <c r="B5" s="241"/>
      <c r="C5" s="356"/>
      <c r="D5" s="356"/>
      <c r="E5" s="357" t="s">
        <v>829</v>
      </c>
    </row>
    <row r="6" spans="1:5" ht="12.75">
      <c r="A6" s="438" t="s">
        <v>771</v>
      </c>
      <c r="B6" s="439"/>
      <c r="C6" s="439"/>
      <c r="D6" s="439"/>
      <c r="E6" s="439"/>
    </row>
    <row r="7" spans="1:5" ht="15">
      <c r="A7" s="232" t="s">
        <v>968</v>
      </c>
      <c r="B7" s="232" t="s">
        <v>77</v>
      </c>
      <c r="C7" s="358" t="s">
        <v>772</v>
      </c>
      <c r="D7" s="358" t="s">
        <v>773</v>
      </c>
      <c r="E7" s="358" t="s">
        <v>774</v>
      </c>
    </row>
    <row r="8" spans="1:5" ht="15">
      <c r="A8" s="232">
        <v>1</v>
      </c>
      <c r="B8" s="232">
        <v>2</v>
      </c>
      <c r="C8" s="358">
        <v>3</v>
      </c>
      <c r="D8" s="358">
        <v>4</v>
      </c>
      <c r="E8" s="358">
        <v>5</v>
      </c>
    </row>
    <row r="9" spans="1:5" ht="25.5">
      <c r="A9" s="233" t="s">
        <v>779</v>
      </c>
      <c r="B9" s="234" t="s">
        <v>780</v>
      </c>
      <c r="C9" s="353">
        <v>53771696</v>
      </c>
      <c r="D9" s="353">
        <v>0</v>
      </c>
      <c r="E9" s="353">
        <v>61240013</v>
      </c>
    </row>
    <row r="10" spans="1:5" ht="25.5">
      <c r="A10" s="233" t="s">
        <v>781</v>
      </c>
      <c r="B10" s="234" t="s">
        <v>782</v>
      </c>
      <c r="C10" s="353">
        <v>204000</v>
      </c>
      <c r="D10" s="353">
        <v>0</v>
      </c>
      <c r="E10" s="353">
        <v>2165812</v>
      </c>
    </row>
    <row r="11" spans="1:5" ht="25.5">
      <c r="A11" s="233" t="s">
        <v>783</v>
      </c>
      <c r="B11" s="234" t="s">
        <v>784</v>
      </c>
      <c r="C11" s="353">
        <v>1050</v>
      </c>
      <c r="D11" s="353">
        <v>0</v>
      </c>
      <c r="E11" s="353">
        <v>1591</v>
      </c>
    </row>
    <row r="12" spans="1:5" ht="25.5">
      <c r="A12" s="236" t="s">
        <v>785</v>
      </c>
      <c r="B12" s="237" t="s">
        <v>786</v>
      </c>
      <c r="C12" s="354">
        <v>53976746</v>
      </c>
      <c r="D12" s="354">
        <v>0</v>
      </c>
      <c r="E12" s="354">
        <v>63407416</v>
      </c>
    </row>
    <row r="13" spans="1:5" ht="15">
      <c r="A13" s="233" t="s">
        <v>787</v>
      </c>
      <c r="B13" s="234" t="s">
        <v>788</v>
      </c>
      <c r="C13" s="353">
        <v>911832</v>
      </c>
      <c r="D13" s="353">
        <v>0</v>
      </c>
      <c r="E13" s="353">
        <v>994426</v>
      </c>
    </row>
    <row r="14" spans="1:5" ht="15">
      <c r="A14" s="233" t="s">
        <v>789</v>
      </c>
      <c r="B14" s="234" t="s">
        <v>790</v>
      </c>
      <c r="C14" s="353">
        <v>4434307</v>
      </c>
      <c r="D14" s="353">
        <v>0</v>
      </c>
      <c r="E14" s="353">
        <v>4159044</v>
      </c>
    </row>
    <row r="15" spans="1:5" ht="25.5">
      <c r="A15" s="236" t="s">
        <v>770</v>
      </c>
      <c r="B15" s="237" t="s">
        <v>792</v>
      </c>
      <c r="C15" s="354">
        <v>5346139</v>
      </c>
      <c r="D15" s="354">
        <v>0</v>
      </c>
      <c r="E15" s="354">
        <v>5153470</v>
      </c>
    </row>
    <row r="16" spans="1:5" ht="15">
      <c r="A16" s="233" t="s">
        <v>793</v>
      </c>
      <c r="B16" s="234" t="s">
        <v>794</v>
      </c>
      <c r="C16" s="353">
        <v>35799120</v>
      </c>
      <c r="D16" s="353">
        <v>0</v>
      </c>
      <c r="E16" s="353">
        <v>40921273</v>
      </c>
    </row>
    <row r="17" spans="1:5" ht="15">
      <c r="A17" s="233" t="s">
        <v>795</v>
      </c>
      <c r="B17" s="234" t="s">
        <v>796</v>
      </c>
      <c r="C17" s="353">
        <v>3875467</v>
      </c>
      <c r="D17" s="353">
        <v>0</v>
      </c>
      <c r="E17" s="353">
        <v>7238883</v>
      </c>
    </row>
    <row r="18" spans="1:5" ht="15">
      <c r="A18" s="233" t="s">
        <v>797</v>
      </c>
      <c r="B18" s="234" t="s">
        <v>798</v>
      </c>
      <c r="C18" s="353">
        <v>8900757</v>
      </c>
      <c r="D18" s="353">
        <v>0</v>
      </c>
      <c r="E18" s="353">
        <v>8828461</v>
      </c>
    </row>
    <row r="19" spans="1:5" ht="25.5">
      <c r="A19" s="236" t="s">
        <v>799</v>
      </c>
      <c r="B19" s="237" t="s">
        <v>800</v>
      </c>
      <c r="C19" s="354">
        <v>48575344</v>
      </c>
      <c r="D19" s="354">
        <v>0</v>
      </c>
      <c r="E19" s="354">
        <v>56988617</v>
      </c>
    </row>
    <row r="20" spans="1:5" ht="12.75">
      <c r="A20" s="236" t="s">
        <v>801</v>
      </c>
      <c r="B20" s="237" t="s">
        <v>802</v>
      </c>
      <c r="C20" s="354">
        <v>96331</v>
      </c>
      <c r="D20" s="354">
        <v>0</v>
      </c>
      <c r="E20" s="354">
        <v>0</v>
      </c>
    </row>
    <row r="21" spans="1:5" ht="12.75">
      <c r="A21" s="236" t="s">
        <v>803</v>
      </c>
      <c r="B21" s="237" t="s">
        <v>804</v>
      </c>
      <c r="C21" s="354">
        <v>1189350</v>
      </c>
      <c r="D21" s="354">
        <v>0</v>
      </c>
      <c r="E21" s="354">
        <v>1176973</v>
      </c>
    </row>
    <row r="22" spans="1:5" ht="25.5">
      <c r="A22" s="236" t="s">
        <v>805</v>
      </c>
      <c r="B22" s="237" t="s">
        <v>806</v>
      </c>
      <c r="C22" s="354">
        <v>-1230418</v>
      </c>
      <c r="D22" s="354">
        <v>0</v>
      </c>
      <c r="E22" s="354">
        <v>88356</v>
      </c>
    </row>
    <row r="23" spans="1:5" ht="25.5">
      <c r="A23" s="233" t="s">
        <v>811</v>
      </c>
      <c r="B23" s="234" t="s">
        <v>812</v>
      </c>
      <c r="C23" s="353">
        <v>2939</v>
      </c>
      <c r="D23" s="353">
        <v>0</v>
      </c>
      <c r="E23" s="353">
        <v>2839</v>
      </c>
    </row>
    <row r="24" spans="1:5" ht="38.25">
      <c r="A24" s="236" t="s">
        <v>813</v>
      </c>
      <c r="B24" s="237" t="s">
        <v>814</v>
      </c>
      <c r="C24" s="354">
        <v>2939</v>
      </c>
      <c r="D24" s="354">
        <v>0</v>
      </c>
      <c r="E24" s="354">
        <v>2839</v>
      </c>
    </row>
    <row r="25" spans="1:5" ht="25.5">
      <c r="A25" s="236" t="s">
        <v>823</v>
      </c>
      <c r="B25" s="237" t="s">
        <v>824</v>
      </c>
      <c r="C25" s="354">
        <v>2939</v>
      </c>
      <c r="D25" s="354">
        <v>0</v>
      </c>
      <c r="E25" s="354">
        <v>2839</v>
      </c>
    </row>
    <row r="26" spans="1:5" ht="12.75">
      <c r="A26" s="236" t="s">
        <v>825</v>
      </c>
      <c r="B26" s="237" t="s">
        <v>826</v>
      </c>
      <c r="C26" s="354">
        <v>-1227479</v>
      </c>
      <c r="D26" s="354">
        <v>0</v>
      </c>
      <c r="E26" s="354">
        <v>91195</v>
      </c>
    </row>
  </sheetData>
  <sheetProtection/>
  <mergeCells count="3">
    <mergeCell ref="A6:E6"/>
    <mergeCell ref="A1:E1"/>
    <mergeCell ref="A3:E3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-6c-41f176d-7511-4e-2a7c59-36-4f-46-4b-27-4342-1d-1&amp;C&amp;R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E7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8.140625" style="231" customWidth="1"/>
    <col min="2" max="2" width="41.00390625" style="231" customWidth="1"/>
    <col min="3" max="5" width="32.8515625" style="350" customWidth="1"/>
    <col min="6" max="16384" width="9.140625" style="231" customWidth="1"/>
  </cols>
  <sheetData>
    <row r="2" spans="1:5" ht="39.75" customHeight="1">
      <c r="A2" s="409" t="s">
        <v>937</v>
      </c>
      <c r="B2" s="409"/>
      <c r="C2" s="409"/>
      <c r="D2" s="409"/>
      <c r="E2" s="409"/>
    </row>
    <row r="3" ht="15">
      <c r="E3" s="351" t="s">
        <v>923</v>
      </c>
    </row>
    <row r="4" spans="1:5" ht="15.75" customHeight="1">
      <c r="A4" s="444" t="s">
        <v>147</v>
      </c>
      <c r="B4" s="444"/>
      <c r="C4" s="444"/>
      <c r="D4" s="444"/>
      <c r="E4" s="444"/>
    </row>
    <row r="5" ht="15">
      <c r="E5" s="351" t="s">
        <v>926</v>
      </c>
    </row>
    <row r="6" spans="1:5" s="239" customFormat="1" ht="24.75" customHeight="1">
      <c r="A6" s="442" t="s">
        <v>831</v>
      </c>
      <c r="B6" s="443"/>
      <c r="C6" s="443"/>
      <c r="D6" s="443"/>
      <c r="E6" s="443"/>
    </row>
    <row r="7" spans="1:5" s="239" customFormat="1" ht="24.75" customHeight="1">
      <c r="A7" s="240"/>
      <c r="B7" s="240" t="s">
        <v>77</v>
      </c>
      <c r="C7" s="359" t="s">
        <v>772</v>
      </c>
      <c r="D7" s="359" t="s">
        <v>773</v>
      </c>
      <c r="E7" s="359" t="s">
        <v>774</v>
      </c>
    </row>
    <row r="8" spans="1:5" ht="15">
      <c r="A8" s="233" t="s">
        <v>763</v>
      </c>
      <c r="B8" s="234" t="s">
        <v>884</v>
      </c>
      <c r="C8" s="353">
        <v>17429673</v>
      </c>
      <c r="D8" s="353">
        <v>0</v>
      </c>
      <c r="E8" s="353">
        <v>16432210</v>
      </c>
    </row>
    <row r="9" spans="1:5" ht="15">
      <c r="A9" s="233" t="s">
        <v>764</v>
      </c>
      <c r="B9" s="234" t="s">
        <v>832</v>
      </c>
      <c r="C9" s="353">
        <v>1619264</v>
      </c>
      <c r="D9" s="353">
        <v>0</v>
      </c>
      <c r="E9" s="353">
        <v>2610013</v>
      </c>
    </row>
    <row r="10" spans="1:5" ht="12.75">
      <c r="A10" s="236" t="s">
        <v>766</v>
      </c>
      <c r="B10" s="237" t="s">
        <v>833</v>
      </c>
      <c r="C10" s="354">
        <v>19048937</v>
      </c>
      <c r="D10" s="354">
        <v>0</v>
      </c>
      <c r="E10" s="354">
        <f>SUM(E8:E9)</f>
        <v>19042223</v>
      </c>
    </row>
    <row r="11" spans="1:5" ht="25.5">
      <c r="A11" s="233" t="s">
        <v>767</v>
      </c>
      <c r="B11" s="234" t="s">
        <v>885</v>
      </c>
      <c r="C11" s="353">
        <v>1490244738</v>
      </c>
      <c r="D11" s="353">
        <v>0</v>
      </c>
      <c r="E11" s="353">
        <v>1568512796</v>
      </c>
    </row>
    <row r="12" spans="1:5" ht="25.5">
      <c r="A12" s="233" t="s">
        <v>768</v>
      </c>
      <c r="B12" s="234" t="s">
        <v>834</v>
      </c>
      <c r="C12" s="353">
        <v>69800182</v>
      </c>
      <c r="D12" s="353">
        <v>0</v>
      </c>
      <c r="E12" s="353">
        <v>69107052</v>
      </c>
    </row>
    <row r="13" spans="1:5" ht="15">
      <c r="A13" s="233" t="s">
        <v>779</v>
      </c>
      <c r="B13" s="234" t="s">
        <v>886</v>
      </c>
      <c r="C13" s="353">
        <v>102525524</v>
      </c>
      <c r="D13" s="353">
        <v>0</v>
      </c>
      <c r="E13" s="353">
        <v>285435100</v>
      </c>
    </row>
    <row r="14" spans="1:5" ht="12.75">
      <c r="A14" s="236" t="s">
        <v>827</v>
      </c>
      <c r="B14" s="237" t="s">
        <v>835</v>
      </c>
      <c r="C14" s="354">
        <v>1662570444</v>
      </c>
      <c r="D14" s="354">
        <v>0</v>
      </c>
      <c r="E14" s="354">
        <f>SUM(E11:E13)</f>
        <v>1923054948</v>
      </c>
    </row>
    <row r="15" spans="1:5" ht="25.5">
      <c r="A15" s="233" t="s">
        <v>783</v>
      </c>
      <c r="B15" s="234" t="s">
        <v>887</v>
      </c>
      <c r="C15" s="353">
        <v>4955000</v>
      </c>
      <c r="D15" s="353">
        <v>0</v>
      </c>
      <c r="E15" s="353">
        <v>4955000</v>
      </c>
    </row>
    <row r="16" spans="1:5" ht="25.5">
      <c r="A16" s="233" t="s">
        <v>787</v>
      </c>
      <c r="B16" s="234" t="s">
        <v>888</v>
      </c>
      <c r="C16" s="353">
        <v>4955000</v>
      </c>
      <c r="D16" s="353">
        <v>0</v>
      </c>
      <c r="E16" s="353">
        <v>4955000</v>
      </c>
    </row>
    <row r="17" spans="1:5" ht="25.5">
      <c r="A17" s="233">
        <v>17</v>
      </c>
      <c r="B17" s="234" t="s">
        <v>963</v>
      </c>
      <c r="C17" s="353">
        <v>0</v>
      </c>
      <c r="D17" s="353">
        <v>0</v>
      </c>
      <c r="E17" s="353">
        <v>44880000</v>
      </c>
    </row>
    <row r="18" spans="1:5" ht="15">
      <c r="A18" s="233">
        <v>18</v>
      </c>
      <c r="B18" s="234" t="s">
        <v>964</v>
      </c>
      <c r="C18" s="353">
        <v>0</v>
      </c>
      <c r="D18" s="353"/>
      <c r="E18" s="353">
        <v>4980000</v>
      </c>
    </row>
    <row r="19" spans="1:5" ht="25.5">
      <c r="A19" s="236" t="s">
        <v>799</v>
      </c>
      <c r="B19" s="237" t="s">
        <v>889</v>
      </c>
      <c r="C19" s="354">
        <v>4955000</v>
      </c>
      <c r="D19" s="354">
        <v>0</v>
      </c>
      <c r="E19" s="354">
        <f>E15+E17</f>
        <v>49835000</v>
      </c>
    </row>
    <row r="20" spans="1:5" ht="38.25">
      <c r="A20" s="236" t="s">
        <v>811</v>
      </c>
      <c r="B20" s="237" t="s">
        <v>836</v>
      </c>
      <c r="C20" s="354">
        <v>1686574381</v>
      </c>
      <c r="D20" s="354"/>
      <c r="E20" s="354">
        <f>E10+E14+E19</f>
        <v>1991932171</v>
      </c>
    </row>
    <row r="21" spans="1:5" ht="25.5">
      <c r="A21" s="233" t="s">
        <v>890</v>
      </c>
      <c r="B21" s="234" t="s">
        <v>891</v>
      </c>
      <c r="C21" s="353">
        <v>415190550</v>
      </c>
      <c r="D21" s="353">
        <v>0</v>
      </c>
      <c r="E21" s="353">
        <v>135190550</v>
      </c>
    </row>
    <row r="22" spans="1:5" ht="15">
      <c r="A22" s="233" t="s">
        <v>892</v>
      </c>
      <c r="B22" s="234" t="s">
        <v>893</v>
      </c>
      <c r="C22" s="353">
        <v>415190550</v>
      </c>
      <c r="D22" s="353">
        <v>0</v>
      </c>
      <c r="E22" s="353">
        <v>135190550</v>
      </c>
    </row>
    <row r="23" spans="1:5" ht="12.75">
      <c r="A23" s="236" t="s">
        <v>821</v>
      </c>
      <c r="B23" s="237" t="s">
        <v>894</v>
      </c>
      <c r="C23" s="354">
        <v>415190550</v>
      </c>
      <c r="D23" s="354">
        <v>0</v>
      </c>
      <c r="E23" s="354">
        <f>SUM(E21)</f>
        <v>135190550</v>
      </c>
    </row>
    <row r="24" spans="1:5" ht="25.5">
      <c r="A24" s="236" t="s">
        <v>823</v>
      </c>
      <c r="B24" s="237" t="s">
        <v>895</v>
      </c>
      <c r="C24" s="354">
        <v>415190550</v>
      </c>
      <c r="D24" s="354">
        <v>0</v>
      </c>
      <c r="E24" s="354">
        <f>E23</f>
        <v>135190550</v>
      </c>
    </row>
    <row r="25" spans="1:5" ht="15">
      <c r="A25" s="233" t="s">
        <v>837</v>
      </c>
      <c r="B25" s="234" t="s">
        <v>838</v>
      </c>
      <c r="C25" s="353">
        <v>433695</v>
      </c>
      <c r="D25" s="353">
        <v>0</v>
      </c>
      <c r="E25" s="353">
        <v>449895</v>
      </c>
    </row>
    <row r="26" spans="1:5" ht="25.5">
      <c r="A26" s="236" t="s">
        <v>839</v>
      </c>
      <c r="B26" s="237" t="s">
        <v>840</v>
      </c>
      <c r="C26" s="354">
        <f>SUM(C25)</f>
        <v>433695</v>
      </c>
      <c r="D26" s="354">
        <f>SUM(D25)</f>
        <v>0</v>
      </c>
      <c r="E26" s="354">
        <f>SUM(E25)</f>
        <v>449895</v>
      </c>
    </row>
    <row r="27" spans="1:5" ht="15">
      <c r="A27" s="233" t="s">
        <v>841</v>
      </c>
      <c r="B27" s="234" t="s">
        <v>842</v>
      </c>
      <c r="C27" s="353">
        <v>68013930</v>
      </c>
      <c r="D27" s="353">
        <v>0</v>
      </c>
      <c r="E27" s="353">
        <v>93396415</v>
      </c>
    </row>
    <row r="28" spans="1:5" ht="15">
      <c r="A28" s="233">
        <v>52</v>
      </c>
      <c r="B28" s="234" t="s">
        <v>965</v>
      </c>
      <c r="C28" s="353">
        <v>0</v>
      </c>
      <c r="D28" s="353"/>
      <c r="E28" s="353">
        <v>5847</v>
      </c>
    </row>
    <row r="29" spans="1:5" ht="12.75">
      <c r="A29" s="236" t="s">
        <v>843</v>
      </c>
      <c r="B29" s="237" t="s">
        <v>844</v>
      </c>
      <c r="C29" s="354">
        <f>SUM(C27)</f>
        <v>68013930</v>
      </c>
      <c r="D29" s="354">
        <f>SUM(D27)</f>
        <v>0</v>
      </c>
      <c r="E29" s="354">
        <f>SUM(E27:E28)</f>
        <v>93402262</v>
      </c>
    </row>
    <row r="30" spans="1:5" ht="12.75">
      <c r="A30" s="236" t="s">
        <v>845</v>
      </c>
      <c r="B30" s="237" t="s">
        <v>846</v>
      </c>
      <c r="C30" s="354">
        <f>C26+C29</f>
        <v>68447625</v>
      </c>
      <c r="D30" s="354">
        <f>D26+D29</f>
        <v>0</v>
      </c>
      <c r="E30" s="354">
        <f>E26+E29</f>
        <v>93852157</v>
      </c>
    </row>
    <row r="31" spans="1:5" ht="38.25">
      <c r="A31" s="233" t="s">
        <v>896</v>
      </c>
      <c r="B31" s="234" t="s">
        <v>897</v>
      </c>
      <c r="C31" s="353">
        <f>SUM(C32:C33)</f>
        <v>1697179</v>
      </c>
      <c r="D31" s="353">
        <f>SUM(D32:D33)</f>
        <v>0</v>
      </c>
      <c r="E31" s="353">
        <v>2373361</v>
      </c>
    </row>
    <row r="32" spans="1:5" ht="25.5">
      <c r="A32" s="233" t="s">
        <v>898</v>
      </c>
      <c r="B32" s="234" t="s">
        <v>899</v>
      </c>
      <c r="C32" s="353">
        <v>1303139</v>
      </c>
      <c r="D32" s="353">
        <v>0</v>
      </c>
      <c r="E32" s="353">
        <v>2055265</v>
      </c>
    </row>
    <row r="33" spans="1:5" ht="25.5">
      <c r="A33" s="233" t="s">
        <v>900</v>
      </c>
      <c r="B33" s="234" t="s">
        <v>901</v>
      </c>
      <c r="C33" s="353">
        <v>394040</v>
      </c>
      <c r="D33" s="353">
        <v>0</v>
      </c>
      <c r="E33" s="353">
        <v>318096</v>
      </c>
    </row>
    <row r="34" spans="1:5" ht="38.25">
      <c r="A34" s="233" t="s">
        <v>868</v>
      </c>
      <c r="B34" s="234" t="s">
        <v>869</v>
      </c>
      <c r="C34" s="353">
        <f>SUM(C35:C38)</f>
        <v>438136</v>
      </c>
      <c r="D34" s="353">
        <f>SUM(D35:D38)</f>
        <v>0</v>
      </c>
      <c r="E34" s="353">
        <v>147949</v>
      </c>
    </row>
    <row r="35" spans="1:5" ht="51">
      <c r="A35" s="233" t="s">
        <v>902</v>
      </c>
      <c r="B35" s="234" t="s">
        <v>903</v>
      </c>
      <c r="C35" s="353">
        <v>238432</v>
      </c>
      <c r="D35" s="353">
        <v>0</v>
      </c>
      <c r="E35" s="353">
        <v>0</v>
      </c>
    </row>
    <row r="36" spans="1:5" ht="25.5">
      <c r="A36" s="233" t="s">
        <v>904</v>
      </c>
      <c r="B36" s="234" t="s">
        <v>905</v>
      </c>
      <c r="C36" s="353">
        <v>0</v>
      </c>
      <c r="D36" s="353">
        <v>0</v>
      </c>
      <c r="E36" s="353">
        <v>0</v>
      </c>
    </row>
    <row r="37" spans="1:5" ht="25.5">
      <c r="A37" s="233" t="s">
        <v>906</v>
      </c>
      <c r="B37" s="234" t="s">
        <v>907</v>
      </c>
      <c r="C37" s="353">
        <v>113696</v>
      </c>
      <c r="D37" s="353">
        <v>0</v>
      </c>
      <c r="E37" s="353">
        <v>116495</v>
      </c>
    </row>
    <row r="38" spans="1:5" ht="38.25">
      <c r="A38" s="233" t="s">
        <v>908</v>
      </c>
      <c r="B38" s="234" t="s">
        <v>909</v>
      </c>
      <c r="C38" s="353">
        <v>86008</v>
      </c>
      <c r="D38" s="353">
        <v>0</v>
      </c>
      <c r="E38" s="353">
        <v>31454</v>
      </c>
    </row>
    <row r="39" spans="1:5" ht="25.5">
      <c r="A39" s="236" t="s">
        <v>870</v>
      </c>
      <c r="B39" s="237" t="s">
        <v>871</v>
      </c>
      <c r="C39" s="354">
        <f>C31+C34</f>
        <v>2135315</v>
      </c>
      <c r="D39" s="354">
        <f>D31+D34</f>
        <v>0</v>
      </c>
      <c r="E39" s="354">
        <f>E31+E34</f>
        <v>2521310</v>
      </c>
    </row>
    <row r="40" spans="1:5" ht="38.25">
      <c r="A40" s="233">
        <v>106</v>
      </c>
      <c r="B40" s="234" t="s">
        <v>955</v>
      </c>
      <c r="C40" s="353">
        <f>SUM(C41)</f>
        <v>173091470</v>
      </c>
      <c r="D40" s="353">
        <v>0</v>
      </c>
      <c r="E40" s="353">
        <v>202577713</v>
      </c>
    </row>
    <row r="41" spans="1:5" ht="38.25">
      <c r="A41" s="233">
        <v>111</v>
      </c>
      <c r="B41" s="234" t="s">
        <v>956</v>
      </c>
      <c r="C41" s="353">
        <v>173091470</v>
      </c>
      <c r="D41" s="353"/>
      <c r="E41" s="353">
        <f>SUM(E40)</f>
        <v>202577713</v>
      </c>
    </row>
    <row r="42" spans="1:5" ht="38.25">
      <c r="A42" s="233">
        <v>129</v>
      </c>
      <c r="B42" s="234" t="s">
        <v>957</v>
      </c>
      <c r="C42" s="353">
        <v>112500</v>
      </c>
      <c r="D42" s="353"/>
      <c r="E42" s="353">
        <v>40449</v>
      </c>
    </row>
    <row r="43" spans="1:5" ht="51">
      <c r="A43" s="233">
        <v>132</v>
      </c>
      <c r="B43" s="234" t="s">
        <v>966</v>
      </c>
      <c r="C43" s="353">
        <v>112500</v>
      </c>
      <c r="D43" s="353"/>
      <c r="E43" s="353">
        <v>40449</v>
      </c>
    </row>
    <row r="44" spans="1:5" ht="25.5">
      <c r="A44" s="236" t="s">
        <v>872</v>
      </c>
      <c r="B44" s="237" t="s">
        <v>873</v>
      </c>
      <c r="C44" s="354">
        <f>C40+C42</f>
        <v>173203970</v>
      </c>
      <c r="D44" s="354">
        <f>D40+D42</f>
        <v>0</v>
      </c>
      <c r="E44" s="354">
        <f>E40+E42</f>
        <v>202618162</v>
      </c>
    </row>
    <row r="45" spans="1:5" ht="15">
      <c r="A45" s="233" t="s">
        <v>847</v>
      </c>
      <c r="B45" s="234" t="s">
        <v>848</v>
      </c>
      <c r="C45" s="353">
        <v>10879605</v>
      </c>
      <c r="D45" s="353">
        <v>0</v>
      </c>
      <c r="E45" s="353">
        <v>7579806</v>
      </c>
    </row>
    <row r="46" spans="1:5" ht="25.5">
      <c r="A46" s="233">
        <v>145</v>
      </c>
      <c r="B46" s="234" t="s">
        <v>958</v>
      </c>
      <c r="C46" s="353">
        <v>0</v>
      </c>
      <c r="D46" s="353"/>
      <c r="E46" s="353">
        <v>7421198</v>
      </c>
    </row>
    <row r="47" spans="1:5" ht="25.5">
      <c r="A47" s="233" t="s">
        <v>849</v>
      </c>
      <c r="B47" s="234" t="s">
        <v>850</v>
      </c>
      <c r="C47" s="353">
        <v>10879605</v>
      </c>
      <c r="D47" s="353">
        <v>0</v>
      </c>
      <c r="E47" s="353">
        <v>158608</v>
      </c>
    </row>
    <row r="48" spans="1:5" ht="15">
      <c r="A48" s="233" t="s">
        <v>910</v>
      </c>
      <c r="B48" s="234" t="s">
        <v>911</v>
      </c>
      <c r="C48" s="353">
        <v>35000</v>
      </c>
      <c r="D48" s="353">
        <v>0</v>
      </c>
      <c r="E48" s="353">
        <v>15000</v>
      </c>
    </row>
    <row r="49" spans="1:5" ht="25.5">
      <c r="A49" s="236" t="s">
        <v>851</v>
      </c>
      <c r="B49" s="237" t="s">
        <v>852</v>
      </c>
      <c r="C49" s="354">
        <f>C45+C48</f>
        <v>10914605</v>
      </c>
      <c r="D49" s="354">
        <f>D45+D48</f>
        <v>0</v>
      </c>
      <c r="E49" s="354">
        <f>E45+E48</f>
        <v>7594806</v>
      </c>
    </row>
    <row r="50" spans="1:5" ht="12.75">
      <c r="A50" s="236" t="s">
        <v>853</v>
      </c>
      <c r="B50" s="237" t="s">
        <v>854</v>
      </c>
      <c r="C50" s="354">
        <f>C39+C44+C49</f>
        <v>186253890</v>
      </c>
      <c r="D50" s="354">
        <f>D39+D44+D49</f>
        <v>0</v>
      </c>
      <c r="E50" s="354">
        <f>E39+E44+E49</f>
        <v>212734278</v>
      </c>
    </row>
    <row r="51" spans="1:5" ht="25.5">
      <c r="A51" s="233" t="s">
        <v>874</v>
      </c>
      <c r="B51" s="234" t="s">
        <v>875</v>
      </c>
      <c r="C51" s="353">
        <v>10284138</v>
      </c>
      <c r="D51" s="353">
        <v>0</v>
      </c>
      <c r="E51" s="353">
        <v>40664018</v>
      </c>
    </row>
    <row r="52" spans="1:5" ht="38.25">
      <c r="A52" s="233">
        <v>162</v>
      </c>
      <c r="B52" s="234" t="s">
        <v>967</v>
      </c>
      <c r="C52" s="353">
        <v>0</v>
      </c>
      <c r="D52" s="353"/>
      <c r="E52" s="353">
        <v>149971</v>
      </c>
    </row>
    <row r="53" spans="1:5" ht="25.5">
      <c r="A53" s="236" t="s">
        <v>876</v>
      </c>
      <c r="B53" s="237" t="s">
        <v>877</v>
      </c>
      <c r="C53" s="354">
        <f>C51</f>
        <v>10284138</v>
      </c>
      <c r="D53" s="354">
        <f>D51</f>
        <v>0</v>
      </c>
      <c r="E53" s="354">
        <f>E51+E52</f>
        <v>40813989</v>
      </c>
    </row>
    <row r="54" spans="1:5" ht="15">
      <c r="A54" s="233" t="s">
        <v>878</v>
      </c>
      <c r="B54" s="234" t="s">
        <v>879</v>
      </c>
      <c r="C54" s="353">
        <v>-10731138</v>
      </c>
      <c r="D54" s="353">
        <v>0</v>
      </c>
      <c r="E54" s="353">
        <v>-53652932</v>
      </c>
    </row>
    <row r="55" spans="1:5" ht="25.5">
      <c r="A55" s="236" t="s">
        <v>880</v>
      </c>
      <c r="B55" s="237" t="s">
        <v>881</v>
      </c>
      <c r="C55" s="354">
        <f>SUM(C54)</f>
        <v>-10731138</v>
      </c>
      <c r="D55" s="354">
        <f>SUM(D54)</f>
        <v>0</v>
      </c>
      <c r="E55" s="354">
        <f>SUM(E54)</f>
        <v>-53652932</v>
      </c>
    </row>
    <row r="56" spans="1:5" ht="25.5">
      <c r="A56" s="236" t="s">
        <v>882</v>
      </c>
      <c r="B56" s="237" t="s">
        <v>883</v>
      </c>
      <c r="C56" s="354">
        <f>C53+C55</f>
        <v>-447000</v>
      </c>
      <c r="D56" s="354">
        <f>D53+D55</f>
        <v>0</v>
      </c>
      <c r="E56" s="354">
        <f>E53+E55</f>
        <v>-12838943</v>
      </c>
    </row>
    <row r="57" spans="1:5" ht="25.5">
      <c r="A57" s="236" t="s">
        <v>912</v>
      </c>
      <c r="B57" s="237" t="s">
        <v>913</v>
      </c>
      <c r="C57" s="354">
        <v>0</v>
      </c>
      <c r="D57" s="354">
        <v>0</v>
      </c>
      <c r="E57" s="354">
        <v>0</v>
      </c>
    </row>
    <row r="58" spans="1:5" ht="12.75">
      <c r="A58" s="236" t="s">
        <v>855</v>
      </c>
      <c r="B58" s="237" t="s">
        <v>856</v>
      </c>
      <c r="C58" s="354">
        <f>C20+C24+C30+C50+C56+C57</f>
        <v>2356019446</v>
      </c>
      <c r="D58" s="354">
        <f>D20+D24+D30+D50+D56+D57</f>
        <v>0</v>
      </c>
      <c r="E58" s="354">
        <f>E20+E24+E30+E50+E56+E57</f>
        <v>2420870213</v>
      </c>
    </row>
    <row r="59" spans="1:5" ht="15">
      <c r="A59" s="233" t="s">
        <v>857</v>
      </c>
      <c r="B59" s="234" t="s">
        <v>858</v>
      </c>
      <c r="C59" s="353">
        <v>1499764399</v>
      </c>
      <c r="D59" s="353">
        <v>0</v>
      </c>
      <c r="E59" s="353">
        <v>1499764399</v>
      </c>
    </row>
    <row r="60" spans="1:5" ht="15">
      <c r="A60" s="233" t="s">
        <v>914</v>
      </c>
      <c r="B60" s="234" t="s">
        <v>915</v>
      </c>
      <c r="C60" s="353">
        <v>327290389</v>
      </c>
      <c r="D60" s="353">
        <v>0</v>
      </c>
      <c r="E60" s="353">
        <v>327290389</v>
      </c>
    </row>
    <row r="61" spans="1:5" ht="25.5">
      <c r="A61" s="233">
        <v>179</v>
      </c>
      <c r="B61" s="234" t="s">
        <v>960</v>
      </c>
      <c r="C61" s="353">
        <v>86486482</v>
      </c>
      <c r="D61" s="353"/>
      <c r="E61" s="353">
        <v>86486482</v>
      </c>
    </row>
    <row r="62" spans="1:5" ht="15">
      <c r="A62" s="233">
        <v>180</v>
      </c>
      <c r="B62" s="234" t="s">
        <v>861</v>
      </c>
      <c r="C62" s="353">
        <v>4357961</v>
      </c>
      <c r="D62" s="353"/>
      <c r="E62" s="353">
        <v>153327600</v>
      </c>
    </row>
    <row r="63" spans="1:5" s="284" customFormat="1" ht="15">
      <c r="A63" s="233" t="s">
        <v>859</v>
      </c>
      <c r="B63" s="234" t="s">
        <v>862</v>
      </c>
      <c r="C63" s="353">
        <v>148969639</v>
      </c>
      <c r="D63" s="353">
        <v>0</v>
      </c>
      <c r="E63" s="353">
        <v>46665802</v>
      </c>
    </row>
    <row r="64" spans="1:5" ht="12.75">
      <c r="A64" s="236">
        <v>183</v>
      </c>
      <c r="B64" s="237" t="s">
        <v>863</v>
      </c>
      <c r="C64" s="354">
        <f>C59+C60+C61+C62+C63</f>
        <v>2066868870</v>
      </c>
      <c r="D64" s="354">
        <f>D59+D60+D61+D62+D63</f>
        <v>0</v>
      </c>
      <c r="E64" s="354">
        <f>E59+E60+E61+E62+E63</f>
        <v>2113534672</v>
      </c>
    </row>
    <row r="65" spans="1:5" ht="38.25">
      <c r="A65" s="233">
        <v>222</v>
      </c>
      <c r="B65" s="234" t="s">
        <v>961</v>
      </c>
      <c r="C65" s="353">
        <v>1747983</v>
      </c>
      <c r="D65" s="354">
        <v>0</v>
      </c>
      <c r="E65" s="354">
        <v>2022239</v>
      </c>
    </row>
    <row r="66" spans="1:5" ht="38.25">
      <c r="A66" s="233">
        <v>227</v>
      </c>
      <c r="B66" s="234" t="s">
        <v>916</v>
      </c>
      <c r="C66" s="353">
        <v>1747983</v>
      </c>
      <c r="D66" s="353">
        <v>0</v>
      </c>
      <c r="E66" s="353">
        <f>SUM(E65)</f>
        <v>2022239</v>
      </c>
    </row>
    <row r="67" spans="1:5" ht="25.5">
      <c r="A67" s="236">
        <v>233</v>
      </c>
      <c r="B67" s="237" t="s">
        <v>917</v>
      </c>
      <c r="C67" s="354">
        <f>SUM(C66)</f>
        <v>1747983</v>
      </c>
      <c r="D67" s="354">
        <f>SUM(D66)</f>
        <v>0</v>
      </c>
      <c r="E67" s="354">
        <f>SUM(E66)</f>
        <v>2022239</v>
      </c>
    </row>
    <row r="68" spans="1:5" ht="15">
      <c r="A68" s="233">
        <v>234</v>
      </c>
      <c r="B68" s="234" t="s">
        <v>918</v>
      </c>
      <c r="C68" s="353">
        <v>10681844</v>
      </c>
      <c r="D68" s="353">
        <v>0</v>
      </c>
      <c r="E68" s="353">
        <v>5142974</v>
      </c>
    </row>
    <row r="69" spans="1:5" ht="25.5">
      <c r="A69" s="233">
        <v>236</v>
      </c>
      <c r="B69" s="234" t="s">
        <v>919</v>
      </c>
      <c r="C69" s="353">
        <v>38554</v>
      </c>
      <c r="D69" s="353">
        <v>0</v>
      </c>
      <c r="E69" s="353">
        <v>100540</v>
      </c>
    </row>
    <row r="70" spans="1:5" ht="25.5">
      <c r="A70" s="236">
        <v>243</v>
      </c>
      <c r="B70" s="237" t="s">
        <v>921</v>
      </c>
      <c r="C70" s="354">
        <f>SUM(C68:C69)</f>
        <v>10720398</v>
      </c>
      <c r="D70" s="354">
        <f>SUM(D68:D69)</f>
        <v>0</v>
      </c>
      <c r="E70" s="354">
        <f>SUM(E68:E69)</f>
        <v>5243514</v>
      </c>
    </row>
    <row r="71" spans="1:5" ht="12.75">
      <c r="A71" s="236">
        <v>244</v>
      </c>
      <c r="B71" s="237" t="s">
        <v>864</v>
      </c>
      <c r="C71" s="354">
        <v>12468381</v>
      </c>
      <c r="D71" s="354"/>
      <c r="E71" s="354">
        <f>E67+E70</f>
        <v>7265753</v>
      </c>
    </row>
    <row r="72" spans="1:5" ht="25.5">
      <c r="A72" s="233">
        <v>246</v>
      </c>
      <c r="B72" s="234" t="s">
        <v>962</v>
      </c>
      <c r="C72" s="353">
        <v>173091470</v>
      </c>
      <c r="D72" s="354"/>
      <c r="E72" s="354">
        <v>173091470</v>
      </c>
    </row>
    <row r="73" spans="1:5" ht="25.5">
      <c r="A73" s="233">
        <v>247</v>
      </c>
      <c r="B73" s="234" t="s">
        <v>865</v>
      </c>
      <c r="C73" s="353">
        <v>2642364</v>
      </c>
      <c r="D73" s="353">
        <v>0</v>
      </c>
      <c r="E73" s="353">
        <v>3689787</v>
      </c>
    </row>
    <row r="74" spans="1:5" ht="15">
      <c r="A74" s="233">
        <v>248</v>
      </c>
      <c r="B74" s="234" t="s">
        <v>922</v>
      </c>
      <c r="C74" s="353">
        <v>100948361</v>
      </c>
      <c r="D74" s="353">
        <v>0</v>
      </c>
      <c r="E74" s="353">
        <v>123288531</v>
      </c>
    </row>
    <row r="75" spans="1:5" ht="25.5">
      <c r="A75" s="236">
        <v>249</v>
      </c>
      <c r="B75" s="237" t="s">
        <v>866</v>
      </c>
      <c r="C75" s="354">
        <f>SUM(C72:C74)</f>
        <v>276682195</v>
      </c>
      <c r="D75" s="354">
        <f>SUM(D72:D74)</f>
        <v>0</v>
      </c>
      <c r="E75" s="354">
        <f>SUM(E72:E74)</f>
        <v>300069788</v>
      </c>
    </row>
    <row r="76" spans="1:5" ht="12.75">
      <c r="A76" s="236">
        <v>250</v>
      </c>
      <c r="B76" s="237" t="s">
        <v>867</v>
      </c>
      <c r="C76" s="354">
        <f>C64+C71+C75</f>
        <v>2356019446</v>
      </c>
      <c r="D76" s="354">
        <f>D64+D71+D75</f>
        <v>0</v>
      </c>
      <c r="E76" s="354">
        <f>E64+E71+E75</f>
        <v>2420870213</v>
      </c>
    </row>
  </sheetData>
  <sheetProtection/>
  <mergeCells count="3">
    <mergeCell ref="A6:E6"/>
    <mergeCell ref="A2:E2"/>
    <mergeCell ref="A4:E4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69-76-327f-53-5063641477-14667d29-6d-36-3-4d-a-2c&amp;C&amp;R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3" sqref="C1:E16384"/>
    </sheetView>
  </sheetViews>
  <sheetFormatPr defaultColWidth="9.140625" defaultRowHeight="15"/>
  <cols>
    <col min="1" max="1" width="8.57421875" style="231" customWidth="1"/>
    <col min="2" max="2" width="41.00390625" style="231" customWidth="1"/>
    <col min="3" max="5" width="32.8515625" style="284" customWidth="1"/>
    <col min="6" max="16384" width="9.140625" style="231" customWidth="1"/>
  </cols>
  <sheetData>
    <row r="1" spans="1:5" ht="18">
      <c r="A1" s="409" t="s">
        <v>937</v>
      </c>
      <c r="B1" s="409"/>
      <c r="C1" s="409"/>
      <c r="D1" s="409"/>
      <c r="E1" s="409"/>
    </row>
    <row r="2" spans="1:5" ht="15.75">
      <c r="A2" s="437" t="s">
        <v>924</v>
      </c>
      <c r="B2" s="437"/>
      <c r="C2" s="437"/>
      <c r="D2" s="437"/>
      <c r="E2" s="437"/>
    </row>
    <row r="3" spans="1:5" ht="15.75">
      <c r="A3" s="242"/>
      <c r="B3" s="242"/>
      <c r="C3" s="360"/>
      <c r="D3" s="360"/>
      <c r="E3" s="360"/>
    </row>
    <row r="4" spans="1:5" ht="16.5">
      <c r="A4" s="242"/>
      <c r="B4" s="242"/>
      <c r="C4" s="360"/>
      <c r="D4" s="360"/>
      <c r="E4" s="361" t="s">
        <v>926</v>
      </c>
    </row>
    <row r="5" ht="12.75">
      <c r="E5" s="362" t="s">
        <v>925</v>
      </c>
    </row>
    <row r="7" spans="1:5" ht="12.75">
      <c r="A7" s="445" t="s">
        <v>831</v>
      </c>
      <c r="B7" s="446"/>
      <c r="C7" s="446"/>
      <c r="D7" s="446"/>
      <c r="E7" s="446"/>
    </row>
    <row r="8" spans="1:5" ht="15">
      <c r="A8" s="232" t="s">
        <v>968</v>
      </c>
      <c r="B8" s="232" t="s">
        <v>77</v>
      </c>
      <c r="C8" s="363" t="s">
        <v>772</v>
      </c>
      <c r="D8" s="363" t="s">
        <v>773</v>
      </c>
      <c r="E8" s="363" t="s">
        <v>774</v>
      </c>
    </row>
    <row r="9" spans="1:5" ht="15">
      <c r="A9" s="232">
        <v>1</v>
      </c>
      <c r="B9" s="232">
        <v>2</v>
      </c>
      <c r="C9" s="363">
        <v>3</v>
      </c>
      <c r="D9" s="363">
        <v>4</v>
      </c>
      <c r="E9" s="363">
        <v>5</v>
      </c>
    </row>
    <row r="10" spans="1:5" ht="25.5">
      <c r="A10" s="233" t="s">
        <v>768</v>
      </c>
      <c r="B10" s="234" t="s">
        <v>834</v>
      </c>
      <c r="C10" s="235">
        <v>0</v>
      </c>
      <c r="D10" s="235">
        <v>0</v>
      </c>
      <c r="E10" s="235">
        <v>282410</v>
      </c>
    </row>
    <row r="11" spans="1:5" ht="12.75">
      <c r="A11" s="236" t="s">
        <v>827</v>
      </c>
      <c r="B11" s="237" t="s">
        <v>835</v>
      </c>
      <c r="C11" s="238">
        <v>0</v>
      </c>
      <c r="D11" s="238">
        <v>0</v>
      </c>
      <c r="E11" s="238">
        <v>282410</v>
      </c>
    </row>
    <row r="12" spans="1:5" ht="38.25">
      <c r="A12" s="236" t="s">
        <v>811</v>
      </c>
      <c r="B12" s="237" t="s">
        <v>836</v>
      </c>
      <c r="C12" s="238">
        <v>0</v>
      </c>
      <c r="D12" s="238">
        <v>0</v>
      </c>
      <c r="E12" s="238">
        <v>282410</v>
      </c>
    </row>
    <row r="13" spans="1:5" ht="12.75">
      <c r="A13" s="233" t="s">
        <v>837</v>
      </c>
      <c r="B13" s="234" t="s">
        <v>838</v>
      </c>
      <c r="C13" s="235">
        <v>10010</v>
      </c>
      <c r="D13" s="235">
        <v>0</v>
      </c>
      <c r="E13" s="235">
        <v>22940</v>
      </c>
    </row>
    <row r="14" spans="1:5" ht="25.5">
      <c r="A14" s="236" t="s">
        <v>839</v>
      </c>
      <c r="B14" s="237" t="s">
        <v>840</v>
      </c>
      <c r="C14" s="238">
        <v>10010</v>
      </c>
      <c r="D14" s="238">
        <v>0</v>
      </c>
      <c r="E14" s="238">
        <v>22940</v>
      </c>
    </row>
    <row r="15" spans="1:5" ht="12.75">
      <c r="A15" s="233" t="s">
        <v>841</v>
      </c>
      <c r="B15" s="234" t="s">
        <v>842</v>
      </c>
      <c r="C15" s="235">
        <v>153289</v>
      </c>
      <c r="D15" s="235">
        <v>0</v>
      </c>
      <c r="E15" s="235">
        <v>407337</v>
      </c>
    </row>
    <row r="16" spans="1:5" ht="12.75">
      <c r="A16" s="236" t="s">
        <v>843</v>
      </c>
      <c r="B16" s="237" t="s">
        <v>844</v>
      </c>
      <c r="C16" s="238">
        <v>153289</v>
      </c>
      <c r="D16" s="238">
        <v>0</v>
      </c>
      <c r="E16" s="238">
        <v>407337</v>
      </c>
    </row>
    <row r="17" spans="1:5" ht="12.75">
      <c r="A17" s="236" t="s">
        <v>845</v>
      </c>
      <c r="B17" s="237" t="s">
        <v>846</v>
      </c>
      <c r="C17" s="238">
        <v>163299</v>
      </c>
      <c r="D17" s="238">
        <v>0</v>
      </c>
      <c r="E17" s="238">
        <v>430277</v>
      </c>
    </row>
    <row r="18" spans="1:5" ht="25.5">
      <c r="A18" s="233" t="s">
        <v>874</v>
      </c>
      <c r="B18" s="234" t="s">
        <v>875</v>
      </c>
      <c r="C18" s="235">
        <v>1510953</v>
      </c>
      <c r="D18" s="235">
        <v>0</v>
      </c>
      <c r="E18" s="235">
        <v>2249924</v>
      </c>
    </row>
    <row r="19" spans="1:5" ht="25.5">
      <c r="A19" s="236" t="s">
        <v>876</v>
      </c>
      <c r="B19" s="237" t="s">
        <v>877</v>
      </c>
      <c r="C19" s="238">
        <v>1510953</v>
      </c>
      <c r="D19" s="238">
        <v>0</v>
      </c>
      <c r="E19" s="238">
        <v>2249924</v>
      </c>
    </row>
    <row r="20" spans="1:5" ht="12.75">
      <c r="A20" s="233" t="s">
        <v>878</v>
      </c>
      <c r="B20" s="234" t="s">
        <v>879</v>
      </c>
      <c r="C20" s="235">
        <v>-1060807</v>
      </c>
      <c r="D20" s="235">
        <v>0</v>
      </c>
      <c r="E20" s="235">
        <v>-1834774</v>
      </c>
    </row>
    <row r="21" spans="1:5" ht="25.5">
      <c r="A21" s="236" t="s">
        <v>880</v>
      </c>
      <c r="B21" s="237" t="s">
        <v>881</v>
      </c>
      <c r="C21" s="238">
        <v>-1060807</v>
      </c>
      <c r="D21" s="238">
        <v>0</v>
      </c>
      <c r="E21" s="238">
        <v>-1834774</v>
      </c>
    </row>
    <row r="22" spans="1:5" ht="25.5">
      <c r="A22" s="236" t="s">
        <v>882</v>
      </c>
      <c r="B22" s="237" t="s">
        <v>883</v>
      </c>
      <c r="C22" s="238">
        <v>450146</v>
      </c>
      <c r="D22" s="238">
        <v>0</v>
      </c>
      <c r="E22" s="238">
        <v>415150</v>
      </c>
    </row>
    <row r="23" spans="1:5" ht="12.75">
      <c r="A23" s="236" t="s">
        <v>855</v>
      </c>
      <c r="B23" s="237" t="s">
        <v>856</v>
      </c>
      <c r="C23" s="238">
        <v>613445</v>
      </c>
      <c r="D23" s="238">
        <v>0</v>
      </c>
      <c r="E23" s="238">
        <v>1127837</v>
      </c>
    </row>
    <row r="24" spans="1:5" ht="25.5">
      <c r="A24" s="233" t="s">
        <v>969</v>
      </c>
      <c r="B24" s="234" t="s">
        <v>970</v>
      </c>
      <c r="C24" s="235">
        <v>66816</v>
      </c>
      <c r="D24" s="235">
        <v>0</v>
      </c>
      <c r="E24" s="235">
        <v>66816</v>
      </c>
    </row>
    <row r="25" spans="1:5" ht="12.75">
      <c r="A25" s="233" t="s">
        <v>971</v>
      </c>
      <c r="B25" s="234" t="s">
        <v>861</v>
      </c>
      <c r="C25" s="235">
        <v>-2135388</v>
      </c>
      <c r="D25" s="235">
        <v>0</v>
      </c>
      <c r="E25" s="235">
        <v>-3106700</v>
      </c>
    </row>
    <row r="26" spans="1:5" ht="12.75">
      <c r="A26" s="233" t="s">
        <v>859</v>
      </c>
      <c r="B26" s="234" t="s">
        <v>862</v>
      </c>
      <c r="C26" s="235">
        <v>-971312</v>
      </c>
      <c r="D26" s="235">
        <v>0</v>
      </c>
      <c r="E26" s="235">
        <v>687909</v>
      </c>
    </row>
    <row r="27" spans="1:5" ht="12.75">
      <c r="A27" s="236" t="s">
        <v>860</v>
      </c>
      <c r="B27" s="237" t="s">
        <v>863</v>
      </c>
      <c r="C27" s="238">
        <v>-3039884</v>
      </c>
      <c r="D27" s="238">
        <v>0</v>
      </c>
      <c r="E27" s="238">
        <v>-2351975</v>
      </c>
    </row>
    <row r="28" spans="1:5" ht="25.5">
      <c r="A28" s="233" t="s">
        <v>920</v>
      </c>
      <c r="B28" s="234" t="s">
        <v>865</v>
      </c>
      <c r="C28" s="235">
        <v>3653329</v>
      </c>
      <c r="D28" s="235">
        <v>0</v>
      </c>
      <c r="E28" s="235">
        <v>3479812</v>
      </c>
    </row>
    <row r="29" spans="1:5" ht="25.5">
      <c r="A29" s="236" t="s">
        <v>972</v>
      </c>
      <c r="B29" s="237" t="s">
        <v>866</v>
      </c>
      <c r="C29" s="238">
        <v>3653329</v>
      </c>
      <c r="D29" s="238">
        <v>0</v>
      </c>
      <c r="E29" s="238">
        <v>3479812</v>
      </c>
    </row>
    <row r="30" spans="1:5" ht="12.75">
      <c r="A30" s="236" t="s">
        <v>973</v>
      </c>
      <c r="B30" s="237" t="s">
        <v>867</v>
      </c>
      <c r="C30" s="238">
        <v>613445</v>
      </c>
      <c r="D30" s="238">
        <v>0</v>
      </c>
      <c r="E30" s="238">
        <v>1127837</v>
      </c>
    </row>
  </sheetData>
  <sheetProtection/>
  <mergeCells count="3">
    <mergeCell ref="A7:E7"/>
    <mergeCell ref="A1:E1"/>
    <mergeCell ref="A2:E2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-7e-7b-4d-56-752-3819-764d-715e313c-1d-1111-6-606f&amp;C&amp;R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A74">
      <selection activeCell="D79" sqref="D79"/>
    </sheetView>
  </sheetViews>
  <sheetFormatPr defaultColWidth="9.140625" defaultRowHeight="15"/>
  <cols>
    <col min="1" max="1" width="83.421875" style="0" customWidth="1"/>
    <col min="3" max="5" width="13.7109375" style="270" customWidth="1"/>
    <col min="6" max="7" width="10.28125" style="270" customWidth="1"/>
    <col min="8" max="8" width="12.00390625" style="270" customWidth="1"/>
    <col min="9" max="9" width="12.8515625" style="270" customWidth="1"/>
    <col min="10" max="10" width="13.421875" style="270" customWidth="1"/>
    <col min="11" max="11" width="11.57421875" style="270" customWidth="1"/>
    <col min="12" max="12" width="17.00390625" style="270" customWidth="1"/>
    <col min="13" max="13" width="15.8515625" style="270" customWidth="1"/>
    <col min="14" max="14" width="16.57421875" style="270" customWidth="1"/>
  </cols>
  <sheetData>
    <row r="1" spans="1:14" ht="21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18.75" customHeight="1">
      <c r="A2" s="380" t="s">
        <v>746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  <c r="M2" s="383"/>
      <c r="N2" s="383"/>
    </row>
    <row r="3" ht="18.75">
      <c r="A3" s="41"/>
    </row>
    <row r="4" spans="1:14" ht="15.75">
      <c r="A4" s="209" t="s">
        <v>742</v>
      </c>
      <c r="N4" s="270" t="s">
        <v>164</v>
      </c>
    </row>
    <row r="5" spans="1:14" ht="25.5" customHeight="1">
      <c r="A5" s="384" t="s">
        <v>237</v>
      </c>
      <c r="B5" s="386" t="s">
        <v>238</v>
      </c>
      <c r="C5" s="388" t="s">
        <v>20</v>
      </c>
      <c r="D5" s="389"/>
      <c r="E5" s="390"/>
      <c r="F5" s="388" t="s">
        <v>21</v>
      </c>
      <c r="G5" s="389"/>
      <c r="H5" s="390"/>
      <c r="I5" s="388" t="s">
        <v>22</v>
      </c>
      <c r="J5" s="389"/>
      <c r="K5" s="390"/>
      <c r="L5" s="377" t="s">
        <v>118</v>
      </c>
      <c r="M5" s="392"/>
      <c r="N5" s="392"/>
    </row>
    <row r="6" spans="1:14" ht="25.5">
      <c r="A6" s="385"/>
      <c r="B6" s="387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78" t="s">
        <v>120</v>
      </c>
      <c r="M6" s="178" t="s">
        <v>185</v>
      </c>
      <c r="N6" s="266" t="s">
        <v>186</v>
      </c>
    </row>
    <row r="7" spans="1:14" ht="15.75">
      <c r="A7" s="28" t="s">
        <v>239</v>
      </c>
      <c r="B7" s="29" t="s">
        <v>240</v>
      </c>
      <c r="C7" s="179">
        <v>35779000</v>
      </c>
      <c r="D7" s="179">
        <v>33712681</v>
      </c>
      <c r="E7" s="194">
        <v>33712681</v>
      </c>
      <c r="F7" s="194"/>
      <c r="G7" s="194"/>
      <c r="H7" s="194"/>
      <c r="I7" s="194"/>
      <c r="J7" s="194"/>
      <c r="K7" s="194"/>
      <c r="L7" s="179">
        <f>C7+F7+I7</f>
        <v>35779000</v>
      </c>
      <c r="M7" s="179">
        <f>D7+G7+J7</f>
        <v>33712681</v>
      </c>
      <c r="N7" s="179">
        <f>E7+H7+K7</f>
        <v>33712681</v>
      </c>
    </row>
    <row r="8" spans="1:14" ht="15.75">
      <c r="A8" s="28" t="s">
        <v>241</v>
      </c>
      <c r="B8" s="30" t="s">
        <v>242</v>
      </c>
      <c r="C8" s="271"/>
      <c r="D8" s="271"/>
      <c r="E8" s="271">
        <v>0</v>
      </c>
      <c r="F8" s="194"/>
      <c r="G8" s="194"/>
      <c r="H8" s="194"/>
      <c r="I8" s="194"/>
      <c r="J8" s="194"/>
      <c r="K8" s="194"/>
      <c r="L8" s="179">
        <f aca="true" t="shared" si="0" ref="L8:L51">C8+F8+I8</f>
        <v>0</v>
      </c>
      <c r="M8" s="179">
        <f aca="true" t="shared" si="1" ref="M8:M51">D8+G8+J8</f>
        <v>0</v>
      </c>
      <c r="N8" s="179">
        <f aca="true" t="shared" si="2" ref="N8:N51">E8+H8+K8</f>
        <v>0</v>
      </c>
    </row>
    <row r="9" spans="1:14" ht="15.75">
      <c r="A9" s="28" t="s">
        <v>243</v>
      </c>
      <c r="B9" s="30" t="s">
        <v>244</v>
      </c>
      <c r="C9" s="271"/>
      <c r="D9" s="271"/>
      <c r="E9" s="271"/>
      <c r="F9" s="194"/>
      <c r="G9" s="194"/>
      <c r="H9" s="194"/>
      <c r="I9" s="194"/>
      <c r="J9" s="194"/>
      <c r="K9" s="194"/>
      <c r="L9" s="179"/>
      <c r="M9" s="179"/>
      <c r="N9" s="179"/>
    </row>
    <row r="10" spans="1:14" ht="15.75">
      <c r="A10" s="31" t="s">
        <v>245</v>
      </c>
      <c r="B10" s="30" t="s">
        <v>246</v>
      </c>
      <c r="C10" s="271"/>
      <c r="D10" s="271"/>
      <c r="E10" s="271"/>
      <c r="F10" s="194"/>
      <c r="G10" s="194"/>
      <c r="H10" s="194"/>
      <c r="I10" s="194"/>
      <c r="J10" s="194"/>
      <c r="K10" s="194"/>
      <c r="L10" s="179"/>
      <c r="M10" s="179"/>
      <c r="N10" s="179"/>
    </row>
    <row r="11" spans="1:14" ht="15.75">
      <c r="A11" s="31" t="s">
        <v>247</v>
      </c>
      <c r="B11" s="30" t="s">
        <v>248</v>
      </c>
      <c r="C11" s="271"/>
      <c r="D11" s="271"/>
      <c r="E11" s="271"/>
      <c r="F11" s="194"/>
      <c r="G11" s="194"/>
      <c r="H11" s="194"/>
      <c r="I11" s="194"/>
      <c r="J11" s="194"/>
      <c r="K11" s="194"/>
      <c r="L11" s="179"/>
      <c r="M11" s="179"/>
      <c r="N11" s="179"/>
    </row>
    <row r="12" spans="1:14" ht="15.75">
      <c r="A12" s="31" t="s">
        <v>249</v>
      </c>
      <c r="B12" s="30" t="s">
        <v>250</v>
      </c>
      <c r="C12" s="271"/>
      <c r="D12" s="271"/>
      <c r="E12" s="271"/>
      <c r="F12" s="194"/>
      <c r="G12" s="194"/>
      <c r="H12" s="194"/>
      <c r="I12" s="194"/>
      <c r="J12" s="194"/>
      <c r="K12" s="194"/>
      <c r="L12" s="179"/>
      <c r="M12" s="179"/>
      <c r="N12" s="179"/>
    </row>
    <row r="13" spans="1:14" ht="15.75">
      <c r="A13" s="31" t="s">
        <v>251</v>
      </c>
      <c r="B13" s="30" t="s">
        <v>252</v>
      </c>
      <c r="C13" s="271">
        <v>2157000</v>
      </c>
      <c r="D13" s="271">
        <v>2156585</v>
      </c>
      <c r="E13" s="271">
        <v>2156585</v>
      </c>
      <c r="F13" s="194"/>
      <c r="G13" s="194"/>
      <c r="H13" s="194"/>
      <c r="I13" s="194"/>
      <c r="J13" s="194"/>
      <c r="K13" s="194"/>
      <c r="L13" s="179">
        <f t="shared" si="0"/>
        <v>2157000</v>
      </c>
      <c r="M13" s="179">
        <f t="shared" si="1"/>
        <v>2156585</v>
      </c>
      <c r="N13" s="179">
        <f t="shared" si="2"/>
        <v>2156585</v>
      </c>
    </row>
    <row r="14" spans="1:14" ht="15.75">
      <c r="A14" s="31" t="s">
        <v>253</v>
      </c>
      <c r="B14" s="30" t="s">
        <v>254</v>
      </c>
      <c r="C14" s="271"/>
      <c r="D14" s="271"/>
      <c r="E14" s="271"/>
      <c r="F14" s="194"/>
      <c r="G14" s="194"/>
      <c r="H14" s="194"/>
      <c r="I14" s="194"/>
      <c r="J14" s="194"/>
      <c r="K14" s="194"/>
      <c r="L14" s="179"/>
      <c r="M14" s="179"/>
      <c r="N14" s="179"/>
    </row>
    <row r="15" spans="1:14" ht="15.75">
      <c r="A15" s="5" t="s">
        <v>255</v>
      </c>
      <c r="B15" s="30" t="s">
        <v>256</v>
      </c>
      <c r="C15" s="271">
        <v>92400</v>
      </c>
      <c r="D15" s="271">
        <v>92040</v>
      </c>
      <c r="E15" s="271">
        <v>92040</v>
      </c>
      <c r="F15" s="194"/>
      <c r="G15" s="194"/>
      <c r="H15" s="194"/>
      <c r="I15" s="194"/>
      <c r="J15" s="194"/>
      <c r="K15" s="194"/>
      <c r="L15" s="179">
        <f t="shared" si="0"/>
        <v>92400</v>
      </c>
      <c r="M15" s="179">
        <f t="shared" si="1"/>
        <v>92040</v>
      </c>
      <c r="N15" s="179">
        <f t="shared" si="2"/>
        <v>92040</v>
      </c>
    </row>
    <row r="16" spans="1:14" ht="15.75">
      <c r="A16" s="5" t="s">
        <v>257</v>
      </c>
      <c r="B16" s="30" t="s">
        <v>258</v>
      </c>
      <c r="C16" s="271"/>
      <c r="D16" s="271"/>
      <c r="E16" s="271"/>
      <c r="F16" s="194"/>
      <c r="G16" s="194"/>
      <c r="H16" s="194"/>
      <c r="I16" s="194"/>
      <c r="J16" s="194"/>
      <c r="K16" s="194"/>
      <c r="L16" s="179"/>
      <c r="M16" s="179"/>
      <c r="N16" s="179"/>
    </row>
    <row r="17" spans="1:14" ht="15.75">
      <c r="A17" s="5" t="s">
        <v>259</v>
      </c>
      <c r="B17" s="30" t="s">
        <v>260</v>
      </c>
      <c r="C17" s="271"/>
      <c r="D17" s="271"/>
      <c r="E17" s="271"/>
      <c r="F17" s="194"/>
      <c r="G17" s="194"/>
      <c r="H17" s="194"/>
      <c r="I17" s="194"/>
      <c r="J17" s="194"/>
      <c r="K17" s="194"/>
      <c r="L17" s="179"/>
      <c r="M17" s="179"/>
      <c r="N17" s="179"/>
    </row>
    <row r="18" spans="1:14" ht="15.75">
      <c r="A18" s="5" t="s">
        <v>261</v>
      </c>
      <c r="B18" s="30" t="s">
        <v>262</v>
      </c>
      <c r="C18" s="271"/>
      <c r="D18" s="271"/>
      <c r="E18" s="271"/>
      <c r="F18" s="194"/>
      <c r="G18" s="194"/>
      <c r="H18" s="194"/>
      <c r="I18" s="194"/>
      <c r="J18" s="194"/>
      <c r="K18" s="194"/>
      <c r="L18" s="179"/>
      <c r="M18" s="179"/>
      <c r="N18" s="179"/>
    </row>
    <row r="19" spans="1:14" ht="15.75">
      <c r="A19" s="5" t="s">
        <v>601</v>
      </c>
      <c r="B19" s="30" t="s">
        <v>263</v>
      </c>
      <c r="C19" s="271"/>
      <c r="D19" s="271">
        <v>300384</v>
      </c>
      <c r="E19" s="271">
        <v>300384</v>
      </c>
      <c r="F19" s="194"/>
      <c r="G19" s="194"/>
      <c r="H19" s="194"/>
      <c r="I19" s="194"/>
      <c r="J19" s="194"/>
      <c r="K19" s="194"/>
      <c r="L19" s="179">
        <f t="shared" si="0"/>
        <v>0</v>
      </c>
      <c r="M19" s="179">
        <f t="shared" si="1"/>
        <v>300384</v>
      </c>
      <c r="N19" s="179">
        <f t="shared" si="2"/>
        <v>300384</v>
      </c>
    </row>
    <row r="20" spans="1:14" s="218" customFormat="1" ht="15">
      <c r="A20" s="32" t="s">
        <v>540</v>
      </c>
      <c r="B20" s="33" t="s">
        <v>264</v>
      </c>
      <c r="C20" s="219">
        <f>SUM(C7:C19)</f>
        <v>38028400</v>
      </c>
      <c r="D20" s="219">
        <f>SUM(D7:D19)</f>
        <v>36261690</v>
      </c>
      <c r="E20" s="219">
        <f>SUM(E7:E19)</f>
        <v>36261690</v>
      </c>
      <c r="F20" s="220"/>
      <c r="G20" s="220"/>
      <c r="H20" s="220"/>
      <c r="I20" s="220"/>
      <c r="J20" s="220"/>
      <c r="K20" s="220"/>
      <c r="L20" s="217">
        <f t="shared" si="0"/>
        <v>38028400</v>
      </c>
      <c r="M20" s="217">
        <f t="shared" si="1"/>
        <v>36261690</v>
      </c>
      <c r="N20" s="217">
        <f t="shared" si="2"/>
        <v>36261690</v>
      </c>
    </row>
    <row r="21" spans="1:14" ht="15.75">
      <c r="A21" s="5" t="s">
        <v>265</v>
      </c>
      <c r="B21" s="30" t="s">
        <v>266</v>
      </c>
      <c r="C21" s="271"/>
      <c r="D21" s="271"/>
      <c r="E21" s="271"/>
      <c r="F21" s="194"/>
      <c r="G21" s="194"/>
      <c r="H21" s="194"/>
      <c r="I21" s="194"/>
      <c r="J21" s="194"/>
      <c r="K21" s="194"/>
      <c r="L21" s="179"/>
      <c r="M21" s="179"/>
      <c r="N21" s="179"/>
    </row>
    <row r="22" spans="1:14" ht="33.75" customHeight="1">
      <c r="A22" s="5" t="s">
        <v>267</v>
      </c>
      <c r="B22" s="30" t="s">
        <v>268</v>
      </c>
      <c r="C22" s="271"/>
      <c r="D22" s="271"/>
      <c r="E22" s="271"/>
      <c r="F22" s="194"/>
      <c r="G22" s="194"/>
      <c r="H22" s="194"/>
      <c r="I22" s="194"/>
      <c r="J22" s="194"/>
      <c r="K22" s="194"/>
      <c r="L22" s="179">
        <f t="shared" si="0"/>
        <v>0</v>
      </c>
      <c r="M22" s="179">
        <f t="shared" si="1"/>
        <v>0</v>
      </c>
      <c r="N22" s="179">
        <f t="shared" si="2"/>
        <v>0</v>
      </c>
    </row>
    <row r="23" spans="1:14" ht="15.75">
      <c r="A23" s="6" t="s">
        <v>269</v>
      </c>
      <c r="B23" s="30" t="s">
        <v>270</v>
      </c>
      <c r="C23" s="271">
        <v>50000</v>
      </c>
      <c r="D23" s="271">
        <v>61217</v>
      </c>
      <c r="E23" s="271">
        <v>61217</v>
      </c>
      <c r="F23" s="194"/>
      <c r="G23" s="194"/>
      <c r="H23" s="194"/>
      <c r="I23" s="194"/>
      <c r="J23" s="194"/>
      <c r="K23" s="194"/>
      <c r="L23" s="179">
        <f t="shared" si="0"/>
        <v>50000</v>
      </c>
      <c r="M23" s="179">
        <f t="shared" si="1"/>
        <v>61217</v>
      </c>
      <c r="N23" s="179">
        <f t="shared" si="2"/>
        <v>61217</v>
      </c>
    </row>
    <row r="24" spans="1:14" ht="15.75">
      <c r="A24" s="7" t="s">
        <v>541</v>
      </c>
      <c r="B24" s="33" t="s">
        <v>271</v>
      </c>
      <c r="C24" s="271">
        <f>SUM(C21:C23)</f>
        <v>50000</v>
      </c>
      <c r="D24" s="271">
        <f>SUM(D21:D23)</f>
        <v>61217</v>
      </c>
      <c r="E24" s="271">
        <f>SUM(E21:E23)</f>
        <v>61217</v>
      </c>
      <c r="F24" s="194"/>
      <c r="G24" s="194"/>
      <c r="H24" s="194"/>
      <c r="I24" s="194"/>
      <c r="J24" s="194"/>
      <c r="K24" s="194"/>
      <c r="L24" s="179">
        <f t="shared" si="0"/>
        <v>50000</v>
      </c>
      <c r="M24" s="179">
        <f t="shared" si="1"/>
        <v>61217</v>
      </c>
      <c r="N24" s="179">
        <f t="shared" si="2"/>
        <v>61217</v>
      </c>
    </row>
    <row r="25" spans="1:14" s="218" customFormat="1" ht="15">
      <c r="A25" s="44" t="s">
        <v>631</v>
      </c>
      <c r="B25" s="45" t="s">
        <v>272</v>
      </c>
      <c r="C25" s="219">
        <f>C20+C24</f>
        <v>38078400</v>
      </c>
      <c r="D25" s="219">
        <f>D20+D24</f>
        <v>36322907</v>
      </c>
      <c r="E25" s="219">
        <f>E20+E24</f>
        <v>36322907</v>
      </c>
      <c r="F25" s="220"/>
      <c r="G25" s="220"/>
      <c r="H25" s="220"/>
      <c r="I25" s="220"/>
      <c r="J25" s="220"/>
      <c r="K25" s="220"/>
      <c r="L25" s="217">
        <f t="shared" si="0"/>
        <v>38078400</v>
      </c>
      <c r="M25" s="217">
        <f t="shared" si="1"/>
        <v>36322907</v>
      </c>
      <c r="N25" s="217">
        <f t="shared" si="2"/>
        <v>36322907</v>
      </c>
    </row>
    <row r="26" spans="1:14" s="218" customFormat="1" ht="15">
      <c r="A26" s="37" t="s">
        <v>602</v>
      </c>
      <c r="B26" s="45" t="s">
        <v>273</v>
      </c>
      <c r="C26" s="219">
        <v>8679000</v>
      </c>
      <c r="D26" s="219">
        <v>7538777</v>
      </c>
      <c r="E26" s="219">
        <v>7538777</v>
      </c>
      <c r="F26" s="220"/>
      <c r="G26" s="220"/>
      <c r="H26" s="220"/>
      <c r="I26" s="220"/>
      <c r="J26" s="220"/>
      <c r="K26" s="220"/>
      <c r="L26" s="217">
        <f t="shared" si="0"/>
        <v>8679000</v>
      </c>
      <c r="M26" s="217">
        <f t="shared" si="1"/>
        <v>7538777</v>
      </c>
      <c r="N26" s="217">
        <f t="shared" si="2"/>
        <v>7538777</v>
      </c>
    </row>
    <row r="27" spans="1:14" ht="15.75">
      <c r="A27" s="5" t="s">
        <v>274</v>
      </c>
      <c r="B27" s="30" t="s">
        <v>275</v>
      </c>
      <c r="C27" s="271">
        <v>560000</v>
      </c>
      <c r="D27" s="271">
        <v>714061</v>
      </c>
      <c r="E27" s="271">
        <v>714061</v>
      </c>
      <c r="F27" s="194"/>
      <c r="G27" s="194"/>
      <c r="H27" s="194"/>
      <c r="I27" s="194"/>
      <c r="J27" s="194"/>
      <c r="K27" s="194"/>
      <c r="L27" s="179">
        <f t="shared" si="0"/>
        <v>560000</v>
      </c>
      <c r="M27" s="179">
        <f t="shared" si="1"/>
        <v>714061</v>
      </c>
      <c r="N27" s="179">
        <f t="shared" si="2"/>
        <v>714061</v>
      </c>
    </row>
    <row r="28" spans="1:14" ht="15.75">
      <c r="A28" s="5" t="s">
        <v>276</v>
      </c>
      <c r="B28" s="30" t="s">
        <v>277</v>
      </c>
      <c r="C28" s="271">
        <v>936000</v>
      </c>
      <c r="D28" s="271">
        <v>599089</v>
      </c>
      <c r="E28" s="271">
        <v>599089</v>
      </c>
      <c r="F28" s="194"/>
      <c r="G28" s="194"/>
      <c r="H28" s="194"/>
      <c r="I28" s="194"/>
      <c r="J28" s="194"/>
      <c r="K28" s="194"/>
      <c r="L28" s="179">
        <f t="shared" si="0"/>
        <v>936000</v>
      </c>
      <c r="M28" s="179">
        <f t="shared" si="1"/>
        <v>599089</v>
      </c>
      <c r="N28" s="179">
        <f t="shared" si="2"/>
        <v>599089</v>
      </c>
    </row>
    <row r="29" spans="1:14" ht="15.75">
      <c r="A29" s="5" t="s">
        <v>278</v>
      </c>
      <c r="B29" s="30" t="s">
        <v>279</v>
      </c>
      <c r="C29" s="271"/>
      <c r="D29" s="271"/>
      <c r="E29" s="271"/>
      <c r="F29" s="194"/>
      <c r="G29" s="194"/>
      <c r="H29" s="194"/>
      <c r="I29" s="194"/>
      <c r="J29" s="194"/>
      <c r="K29" s="194"/>
      <c r="L29" s="179"/>
      <c r="M29" s="179"/>
      <c r="N29" s="179"/>
    </row>
    <row r="30" spans="1:14" s="218" customFormat="1" ht="15">
      <c r="A30" s="7" t="s">
        <v>542</v>
      </c>
      <c r="B30" s="33" t="s">
        <v>280</v>
      </c>
      <c r="C30" s="219">
        <f>SUM(C27:C29)</f>
        <v>1496000</v>
      </c>
      <c r="D30" s="219">
        <f>SUM(D27:D29)</f>
        <v>1313150</v>
      </c>
      <c r="E30" s="219">
        <f>SUM(E27:E29)</f>
        <v>1313150</v>
      </c>
      <c r="F30" s="220"/>
      <c r="G30" s="220"/>
      <c r="H30" s="220"/>
      <c r="I30" s="220"/>
      <c r="J30" s="220"/>
      <c r="K30" s="220"/>
      <c r="L30" s="217">
        <f t="shared" si="0"/>
        <v>1496000</v>
      </c>
      <c r="M30" s="217">
        <f t="shared" si="1"/>
        <v>1313150</v>
      </c>
      <c r="N30" s="217">
        <f t="shared" si="2"/>
        <v>1313150</v>
      </c>
    </row>
    <row r="31" spans="1:14" ht="15.75">
      <c r="A31" s="5" t="s">
        <v>281</v>
      </c>
      <c r="B31" s="30" t="s">
        <v>282</v>
      </c>
      <c r="C31" s="271">
        <v>15000</v>
      </c>
      <c r="D31" s="271">
        <v>0</v>
      </c>
      <c r="E31" s="271">
        <v>0</v>
      </c>
      <c r="F31" s="194"/>
      <c r="G31" s="194"/>
      <c r="H31" s="194"/>
      <c r="I31" s="194"/>
      <c r="J31" s="194"/>
      <c r="K31" s="194"/>
      <c r="L31" s="179">
        <f t="shared" si="0"/>
        <v>15000</v>
      </c>
      <c r="M31" s="179">
        <f t="shared" si="1"/>
        <v>0</v>
      </c>
      <c r="N31" s="179">
        <f t="shared" si="2"/>
        <v>0</v>
      </c>
    </row>
    <row r="32" spans="1:14" ht="15.75">
      <c r="A32" s="5" t="s">
        <v>283</v>
      </c>
      <c r="B32" s="30" t="s">
        <v>284</v>
      </c>
      <c r="C32" s="271">
        <v>180000</v>
      </c>
      <c r="D32" s="271">
        <v>169000</v>
      </c>
      <c r="E32" s="271">
        <v>169000</v>
      </c>
      <c r="F32" s="194"/>
      <c r="G32" s="194"/>
      <c r="H32" s="194"/>
      <c r="I32" s="194"/>
      <c r="J32" s="194"/>
      <c r="K32" s="194"/>
      <c r="L32" s="179">
        <f t="shared" si="0"/>
        <v>180000</v>
      </c>
      <c r="M32" s="179">
        <f t="shared" si="1"/>
        <v>169000</v>
      </c>
      <c r="N32" s="179">
        <f t="shared" si="2"/>
        <v>169000</v>
      </c>
    </row>
    <row r="33" spans="1:14" s="218" customFormat="1" ht="15" customHeight="1">
      <c r="A33" s="7" t="s">
        <v>632</v>
      </c>
      <c r="B33" s="33" t="s">
        <v>285</v>
      </c>
      <c r="C33" s="219">
        <f>SUM(C31:C32)</f>
        <v>195000</v>
      </c>
      <c r="D33" s="219">
        <f>SUM(D31:D32)</f>
        <v>169000</v>
      </c>
      <c r="E33" s="219">
        <f>SUM(E31:E32)</f>
        <v>169000</v>
      </c>
      <c r="F33" s="220"/>
      <c r="G33" s="220"/>
      <c r="H33" s="220"/>
      <c r="I33" s="220"/>
      <c r="J33" s="220"/>
      <c r="K33" s="220"/>
      <c r="L33" s="217">
        <f t="shared" si="0"/>
        <v>195000</v>
      </c>
      <c r="M33" s="217">
        <f t="shared" si="1"/>
        <v>169000</v>
      </c>
      <c r="N33" s="217">
        <f t="shared" si="2"/>
        <v>169000</v>
      </c>
    </row>
    <row r="34" spans="1:14" ht="15.75">
      <c r="A34" s="5" t="s">
        <v>286</v>
      </c>
      <c r="B34" s="30" t="s">
        <v>287</v>
      </c>
      <c r="C34" s="271">
        <v>2030000</v>
      </c>
      <c r="D34" s="271">
        <v>1565046</v>
      </c>
      <c r="E34" s="271">
        <v>1423235</v>
      </c>
      <c r="F34" s="194"/>
      <c r="G34" s="194"/>
      <c r="H34" s="194"/>
      <c r="I34" s="194"/>
      <c r="J34" s="194"/>
      <c r="K34" s="194"/>
      <c r="L34" s="179">
        <f t="shared" si="0"/>
        <v>2030000</v>
      </c>
      <c r="M34" s="179">
        <f t="shared" si="1"/>
        <v>1565046</v>
      </c>
      <c r="N34" s="179">
        <f t="shared" si="2"/>
        <v>1423235</v>
      </c>
    </row>
    <row r="35" spans="1:14" ht="15.75">
      <c r="A35" s="5" t="s">
        <v>288</v>
      </c>
      <c r="B35" s="30" t="s">
        <v>289</v>
      </c>
      <c r="C35" s="271">
        <v>8000000</v>
      </c>
      <c r="D35" s="271">
        <v>8028000</v>
      </c>
      <c r="E35" s="271">
        <v>8027696</v>
      </c>
      <c r="F35" s="194"/>
      <c r="G35" s="194"/>
      <c r="H35" s="194"/>
      <c r="I35" s="194"/>
      <c r="J35" s="194"/>
      <c r="K35" s="194"/>
      <c r="L35" s="179">
        <f t="shared" si="0"/>
        <v>8000000</v>
      </c>
      <c r="M35" s="179">
        <f t="shared" si="1"/>
        <v>8028000</v>
      </c>
      <c r="N35" s="179">
        <f t="shared" si="2"/>
        <v>8027696</v>
      </c>
    </row>
    <row r="36" spans="1:14" ht="15.75">
      <c r="A36" s="5" t="s">
        <v>603</v>
      </c>
      <c r="B36" s="30" t="s">
        <v>290</v>
      </c>
      <c r="C36" s="271"/>
      <c r="D36" s="271"/>
      <c r="E36" s="271"/>
      <c r="F36" s="194"/>
      <c r="G36" s="194"/>
      <c r="H36" s="194"/>
      <c r="I36" s="194"/>
      <c r="J36" s="194"/>
      <c r="K36" s="194"/>
      <c r="L36" s="179"/>
      <c r="M36" s="179"/>
      <c r="N36" s="179"/>
    </row>
    <row r="37" spans="1:14" ht="15.75">
      <c r="A37" s="5" t="s">
        <v>291</v>
      </c>
      <c r="B37" s="30" t="s">
        <v>292</v>
      </c>
      <c r="C37" s="271">
        <v>400000</v>
      </c>
      <c r="D37" s="271">
        <v>64335</v>
      </c>
      <c r="E37" s="271">
        <v>64335</v>
      </c>
      <c r="F37" s="194"/>
      <c r="G37" s="194"/>
      <c r="H37" s="194"/>
      <c r="I37" s="194"/>
      <c r="J37" s="194"/>
      <c r="K37" s="194"/>
      <c r="L37" s="179">
        <f t="shared" si="0"/>
        <v>400000</v>
      </c>
      <c r="M37" s="179">
        <f t="shared" si="1"/>
        <v>64335</v>
      </c>
      <c r="N37" s="179">
        <f t="shared" si="2"/>
        <v>64335</v>
      </c>
    </row>
    <row r="38" spans="1:14" ht="15.75">
      <c r="A38" s="9" t="s">
        <v>604</v>
      </c>
      <c r="B38" s="30" t="s">
        <v>293</v>
      </c>
      <c r="C38" s="271"/>
      <c r="D38" s="271"/>
      <c r="E38" s="271"/>
      <c r="F38" s="194"/>
      <c r="G38" s="194"/>
      <c r="H38" s="194"/>
      <c r="I38" s="194"/>
      <c r="J38" s="194"/>
      <c r="K38" s="194"/>
      <c r="L38" s="179"/>
      <c r="M38" s="179"/>
      <c r="N38" s="179"/>
    </row>
    <row r="39" spans="1:14" ht="15.75">
      <c r="A39" s="6" t="s">
        <v>294</v>
      </c>
      <c r="B39" s="30" t="s">
        <v>295</v>
      </c>
      <c r="C39" s="271">
        <v>100000</v>
      </c>
      <c r="D39" s="271">
        <v>154800</v>
      </c>
      <c r="E39" s="271">
        <v>154800</v>
      </c>
      <c r="F39" s="194"/>
      <c r="G39" s="194"/>
      <c r="H39" s="194"/>
      <c r="I39" s="194"/>
      <c r="J39" s="194"/>
      <c r="K39" s="194"/>
      <c r="L39" s="179">
        <f t="shared" si="0"/>
        <v>100000</v>
      </c>
      <c r="M39" s="179">
        <f t="shared" si="1"/>
        <v>154800</v>
      </c>
      <c r="N39" s="179">
        <f t="shared" si="2"/>
        <v>154800</v>
      </c>
    </row>
    <row r="40" spans="1:14" ht="15.75">
      <c r="A40" s="5" t="s">
        <v>605</v>
      </c>
      <c r="B40" s="30" t="s">
        <v>296</v>
      </c>
      <c r="C40" s="271">
        <v>400000</v>
      </c>
      <c r="D40" s="271">
        <v>513033</v>
      </c>
      <c r="E40" s="271">
        <v>513033</v>
      </c>
      <c r="F40" s="194"/>
      <c r="G40" s="194"/>
      <c r="H40" s="194"/>
      <c r="I40" s="194"/>
      <c r="J40" s="194"/>
      <c r="K40" s="194"/>
      <c r="L40" s="179">
        <f t="shared" si="0"/>
        <v>400000</v>
      </c>
      <c r="M40" s="179">
        <f t="shared" si="1"/>
        <v>513033</v>
      </c>
      <c r="N40" s="179">
        <f t="shared" si="2"/>
        <v>513033</v>
      </c>
    </row>
    <row r="41" spans="1:14" s="218" customFormat="1" ht="15">
      <c r="A41" s="7" t="s">
        <v>543</v>
      </c>
      <c r="B41" s="33" t="s">
        <v>297</v>
      </c>
      <c r="C41" s="219">
        <f>SUM(C34:C40)</f>
        <v>10930000</v>
      </c>
      <c r="D41" s="219">
        <f>SUM(D34:D40)</f>
        <v>10325214</v>
      </c>
      <c r="E41" s="219">
        <f>SUM(E34:E40)</f>
        <v>10183099</v>
      </c>
      <c r="F41" s="220"/>
      <c r="G41" s="220"/>
      <c r="H41" s="220"/>
      <c r="I41" s="220"/>
      <c r="J41" s="220"/>
      <c r="K41" s="220"/>
      <c r="L41" s="217">
        <f t="shared" si="0"/>
        <v>10930000</v>
      </c>
      <c r="M41" s="217">
        <f t="shared" si="1"/>
        <v>10325214</v>
      </c>
      <c r="N41" s="217">
        <f t="shared" si="2"/>
        <v>10183099</v>
      </c>
    </row>
    <row r="42" spans="1:14" ht="15.75">
      <c r="A42" s="5" t="s">
        <v>298</v>
      </c>
      <c r="B42" s="30" t="s">
        <v>299</v>
      </c>
      <c r="C42" s="271">
        <v>30000</v>
      </c>
      <c r="D42" s="271">
        <v>48965</v>
      </c>
      <c r="E42" s="271">
        <v>48965</v>
      </c>
      <c r="F42" s="194"/>
      <c r="G42" s="194"/>
      <c r="H42" s="194"/>
      <c r="I42" s="194"/>
      <c r="J42" s="194"/>
      <c r="K42" s="194"/>
      <c r="L42" s="179">
        <f t="shared" si="0"/>
        <v>30000</v>
      </c>
      <c r="M42" s="179">
        <f t="shared" si="1"/>
        <v>48965</v>
      </c>
      <c r="N42" s="179">
        <f t="shared" si="2"/>
        <v>48965</v>
      </c>
    </row>
    <row r="43" spans="1:14" ht="15.75">
      <c r="A43" s="5" t="s">
        <v>300</v>
      </c>
      <c r="B43" s="30" t="s">
        <v>301</v>
      </c>
      <c r="C43" s="271"/>
      <c r="D43" s="271"/>
      <c r="E43" s="271"/>
      <c r="F43" s="194"/>
      <c r="G43" s="194"/>
      <c r="H43" s="194"/>
      <c r="I43" s="194"/>
      <c r="J43" s="194"/>
      <c r="K43" s="194"/>
      <c r="L43" s="179"/>
      <c r="M43" s="179"/>
      <c r="N43" s="179"/>
    </row>
    <row r="44" spans="1:14" s="218" customFormat="1" ht="15">
      <c r="A44" s="7" t="s">
        <v>544</v>
      </c>
      <c r="B44" s="33" t="s">
        <v>302</v>
      </c>
      <c r="C44" s="219">
        <f>SUM(C42:C43)</f>
        <v>30000</v>
      </c>
      <c r="D44" s="219">
        <f>SUM(D42:D43)</f>
        <v>48965</v>
      </c>
      <c r="E44" s="219">
        <f>SUM(E42:E43)</f>
        <v>48965</v>
      </c>
      <c r="F44" s="220"/>
      <c r="G44" s="220"/>
      <c r="H44" s="220"/>
      <c r="I44" s="220"/>
      <c r="J44" s="220"/>
      <c r="K44" s="220"/>
      <c r="L44" s="217">
        <f t="shared" si="0"/>
        <v>30000</v>
      </c>
      <c r="M44" s="217">
        <f t="shared" si="1"/>
        <v>48965</v>
      </c>
      <c r="N44" s="217">
        <f t="shared" si="2"/>
        <v>48965</v>
      </c>
    </row>
    <row r="45" spans="1:14" ht="15.75">
      <c r="A45" s="5" t="s">
        <v>303</v>
      </c>
      <c r="B45" s="30" t="s">
        <v>304</v>
      </c>
      <c r="C45" s="271">
        <v>3258000</v>
      </c>
      <c r="D45" s="271">
        <v>3262842</v>
      </c>
      <c r="E45" s="271">
        <v>2974680</v>
      </c>
      <c r="F45" s="194"/>
      <c r="G45" s="194"/>
      <c r="H45" s="194"/>
      <c r="I45" s="194"/>
      <c r="J45" s="194"/>
      <c r="K45" s="194"/>
      <c r="L45" s="179">
        <f t="shared" si="0"/>
        <v>3258000</v>
      </c>
      <c r="M45" s="179">
        <f t="shared" si="1"/>
        <v>3262842</v>
      </c>
      <c r="N45" s="179">
        <f t="shared" si="2"/>
        <v>2974680</v>
      </c>
    </row>
    <row r="46" spans="1:14" ht="15.75">
      <c r="A46" s="5" t="s">
        <v>305</v>
      </c>
      <c r="B46" s="30" t="s">
        <v>306</v>
      </c>
      <c r="C46" s="271"/>
      <c r="D46" s="271"/>
      <c r="E46" s="271"/>
      <c r="F46" s="194"/>
      <c r="G46" s="194"/>
      <c r="H46" s="194"/>
      <c r="I46" s="194"/>
      <c r="J46" s="194"/>
      <c r="K46" s="194"/>
      <c r="L46" s="179"/>
      <c r="M46" s="179"/>
      <c r="N46" s="179"/>
    </row>
    <row r="47" spans="1:14" ht="15.75">
      <c r="A47" s="5" t="s">
        <v>606</v>
      </c>
      <c r="B47" s="30" t="s">
        <v>307</v>
      </c>
      <c r="C47" s="271"/>
      <c r="D47" s="271"/>
      <c r="E47" s="271"/>
      <c r="F47" s="194"/>
      <c r="G47" s="194"/>
      <c r="H47" s="194"/>
      <c r="I47" s="194"/>
      <c r="J47" s="194"/>
      <c r="K47" s="194"/>
      <c r="L47" s="179"/>
      <c r="M47" s="179"/>
      <c r="N47" s="179"/>
    </row>
    <row r="48" spans="1:14" ht="15.75">
      <c r="A48" s="5" t="s">
        <v>607</v>
      </c>
      <c r="B48" s="30" t="s">
        <v>308</v>
      </c>
      <c r="C48" s="271"/>
      <c r="D48" s="271"/>
      <c r="E48" s="271"/>
      <c r="F48" s="194"/>
      <c r="G48" s="194"/>
      <c r="H48" s="194"/>
      <c r="I48" s="194"/>
      <c r="J48" s="194"/>
      <c r="K48" s="194"/>
      <c r="L48" s="179"/>
      <c r="M48" s="179"/>
      <c r="N48" s="179"/>
    </row>
    <row r="49" spans="1:14" ht="15.75">
      <c r="A49" s="5" t="s">
        <v>309</v>
      </c>
      <c r="B49" s="30" t="s">
        <v>310</v>
      </c>
      <c r="C49" s="271"/>
      <c r="D49" s="271"/>
      <c r="E49" s="271"/>
      <c r="F49" s="194"/>
      <c r="G49" s="194"/>
      <c r="H49" s="194"/>
      <c r="I49" s="194"/>
      <c r="J49" s="194"/>
      <c r="K49" s="194"/>
      <c r="L49" s="179"/>
      <c r="M49" s="179"/>
      <c r="N49" s="179"/>
    </row>
    <row r="50" spans="1:14" ht="15.75">
      <c r="A50" s="7" t="s">
        <v>545</v>
      </c>
      <c r="B50" s="33" t="s">
        <v>311</v>
      </c>
      <c r="C50" s="271">
        <f>SUM(C45:C49)</f>
        <v>3258000</v>
      </c>
      <c r="D50" s="271">
        <f>SUM(D45:D49)</f>
        <v>3262842</v>
      </c>
      <c r="E50" s="271">
        <f>SUM(E45:E49)</f>
        <v>2974680</v>
      </c>
      <c r="F50" s="194"/>
      <c r="G50" s="194"/>
      <c r="H50" s="194"/>
      <c r="I50" s="194"/>
      <c r="J50" s="194"/>
      <c r="K50" s="194"/>
      <c r="L50" s="179">
        <f t="shared" si="0"/>
        <v>3258000</v>
      </c>
      <c r="M50" s="179">
        <f t="shared" si="1"/>
        <v>3262842</v>
      </c>
      <c r="N50" s="179">
        <f t="shared" si="2"/>
        <v>2974680</v>
      </c>
    </row>
    <row r="51" spans="1:14" s="218" customFormat="1" ht="15">
      <c r="A51" s="37" t="s">
        <v>546</v>
      </c>
      <c r="B51" s="45" t="s">
        <v>312</v>
      </c>
      <c r="C51" s="219">
        <f>C30+C33+C41+C44+C50</f>
        <v>15909000</v>
      </c>
      <c r="D51" s="219">
        <f>D30+D33+D41+D44+D50</f>
        <v>15119171</v>
      </c>
      <c r="E51" s="219">
        <f>E30+E33+E41+E44+E50</f>
        <v>14688894</v>
      </c>
      <c r="F51" s="220"/>
      <c r="G51" s="220"/>
      <c r="H51" s="220"/>
      <c r="I51" s="220"/>
      <c r="J51" s="220"/>
      <c r="K51" s="220"/>
      <c r="L51" s="217">
        <f t="shared" si="0"/>
        <v>15909000</v>
      </c>
      <c r="M51" s="217">
        <f t="shared" si="1"/>
        <v>15119171</v>
      </c>
      <c r="N51" s="217">
        <f t="shared" si="2"/>
        <v>14688894</v>
      </c>
    </row>
    <row r="52" spans="1:14" ht="15.75">
      <c r="A52" s="12" t="s">
        <v>313</v>
      </c>
      <c r="B52" s="30" t="s">
        <v>314</v>
      </c>
      <c r="C52" s="271"/>
      <c r="D52" s="271"/>
      <c r="E52" s="271"/>
      <c r="F52" s="194"/>
      <c r="G52" s="194"/>
      <c r="H52" s="194"/>
      <c r="I52" s="194"/>
      <c r="J52" s="194"/>
      <c r="K52" s="194"/>
      <c r="L52" s="179"/>
      <c r="M52" s="179"/>
      <c r="N52" s="179"/>
    </row>
    <row r="53" spans="1:14" ht="15.75">
      <c r="A53" s="12" t="s">
        <v>547</v>
      </c>
      <c r="B53" s="30" t="s">
        <v>315</v>
      </c>
      <c r="C53" s="271"/>
      <c r="D53" s="271"/>
      <c r="E53" s="271"/>
      <c r="F53" s="194"/>
      <c r="G53" s="194"/>
      <c r="H53" s="194"/>
      <c r="I53" s="194"/>
      <c r="J53" s="194"/>
      <c r="K53" s="194"/>
      <c r="L53" s="179"/>
      <c r="M53" s="179"/>
      <c r="N53" s="179"/>
    </row>
    <row r="54" spans="1:14" ht="15.75">
      <c r="A54" s="16" t="s">
        <v>608</v>
      </c>
      <c r="B54" s="30" t="s">
        <v>316</v>
      </c>
      <c r="C54" s="271"/>
      <c r="D54" s="271"/>
      <c r="E54" s="271"/>
      <c r="F54" s="194"/>
      <c r="G54" s="194"/>
      <c r="H54" s="194"/>
      <c r="I54" s="194"/>
      <c r="J54" s="194"/>
      <c r="K54" s="194"/>
      <c r="L54" s="179"/>
      <c r="M54" s="179"/>
      <c r="N54" s="179"/>
    </row>
    <row r="55" spans="1:14" ht="15.75">
      <c r="A55" s="16" t="s">
        <v>609</v>
      </c>
      <c r="B55" s="30" t="s">
        <v>317</v>
      </c>
      <c r="C55" s="271"/>
      <c r="D55" s="271"/>
      <c r="E55" s="271"/>
      <c r="F55" s="194"/>
      <c r="G55" s="194"/>
      <c r="H55" s="194"/>
      <c r="I55" s="194"/>
      <c r="J55" s="194"/>
      <c r="K55" s="194"/>
      <c r="L55" s="179"/>
      <c r="M55" s="179"/>
      <c r="N55" s="179"/>
    </row>
    <row r="56" spans="1:14" ht="15.75">
      <c r="A56" s="16" t="s">
        <v>610</v>
      </c>
      <c r="B56" s="30" t="s">
        <v>318</v>
      </c>
      <c r="C56" s="271"/>
      <c r="D56" s="271"/>
      <c r="E56" s="271"/>
      <c r="F56" s="194"/>
      <c r="G56" s="194"/>
      <c r="H56" s="194"/>
      <c r="I56" s="194"/>
      <c r="J56" s="194"/>
      <c r="K56" s="194"/>
      <c r="L56" s="179"/>
      <c r="M56" s="179"/>
      <c r="N56" s="179"/>
    </row>
    <row r="57" spans="1:14" ht="15.75">
      <c r="A57" s="12" t="s">
        <v>611</v>
      </c>
      <c r="B57" s="30" t="s">
        <v>319</v>
      </c>
      <c r="C57" s="271"/>
      <c r="D57" s="271"/>
      <c r="E57" s="271"/>
      <c r="F57" s="194"/>
      <c r="G57" s="194"/>
      <c r="H57" s="194"/>
      <c r="I57" s="194"/>
      <c r="J57" s="194"/>
      <c r="K57" s="194"/>
      <c r="L57" s="179"/>
      <c r="M57" s="179"/>
      <c r="N57" s="179"/>
    </row>
    <row r="58" spans="1:14" ht="15.75">
      <c r="A58" s="12" t="s">
        <v>612</v>
      </c>
      <c r="B58" s="30" t="s">
        <v>320</v>
      </c>
      <c r="C58" s="271"/>
      <c r="D58" s="271"/>
      <c r="E58" s="271"/>
      <c r="F58" s="194"/>
      <c r="G58" s="194"/>
      <c r="H58" s="194"/>
      <c r="I58" s="194"/>
      <c r="J58" s="194"/>
      <c r="K58" s="194"/>
      <c r="L58" s="179"/>
      <c r="M58" s="179"/>
      <c r="N58" s="179"/>
    </row>
    <row r="59" spans="1:14" ht="15.75">
      <c r="A59" s="12" t="s">
        <v>613</v>
      </c>
      <c r="B59" s="30" t="s">
        <v>321</v>
      </c>
      <c r="C59" s="271"/>
      <c r="D59" s="271"/>
      <c r="E59" s="271"/>
      <c r="F59" s="194"/>
      <c r="G59" s="194"/>
      <c r="H59" s="194"/>
      <c r="I59" s="194"/>
      <c r="J59" s="194"/>
      <c r="K59" s="194"/>
      <c r="L59" s="179"/>
      <c r="M59" s="179"/>
      <c r="N59" s="179"/>
    </row>
    <row r="60" spans="1:14" s="218" customFormat="1" ht="15">
      <c r="A60" s="42" t="s">
        <v>575</v>
      </c>
      <c r="B60" s="45" t="s">
        <v>322</v>
      </c>
      <c r="C60" s="219"/>
      <c r="D60" s="219"/>
      <c r="E60" s="219"/>
      <c r="F60" s="220"/>
      <c r="G60" s="220"/>
      <c r="H60" s="220"/>
      <c r="I60" s="220"/>
      <c r="J60" s="220"/>
      <c r="K60" s="220"/>
      <c r="L60" s="217"/>
      <c r="M60" s="217"/>
      <c r="N60" s="217"/>
    </row>
    <row r="61" spans="1:14" ht="15.75">
      <c r="A61" s="11" t="s">
        <v>614</v>
      </c>
      <c r="B61" s="30" t="s">
        <v>323</v>
      </c>
      <c r="C61" s="271"/>
      <c r="D61" s="271"/>
      <c r="E61" s="271"/>
      <c r="F61" s="194"/>
      <c r="G61" s="194"/>
      <c r="H61" s="194"/>
      <c r="I61" s="194"/>
      <c r="J61" s="194"/>
      <c r="K61" s="194"/>
      <c r="L61" s="179"/>
      <c r="M61" s="179"/>
      <c r="N61" s="179"/>
    </row>
    <row r="62" spans="1:14" ht="15.75">
      <c r="A62" s="11" t="s">
        <v>324</v>
      </c>
      <c r="B62" s="30" t="s">
        <v>325</v>
      </c>
      <c r="C62" s="271"/>
      <c r="D62" s="271"/>
      <c r="E62" s="271"/>
      <c r="F62" s="194"/>
      <c r="G62" s="194"/>
      <c r="H62" s="194"/>
      <c r="I62" s="194"/>
      <c r="J62" s="194"/>
      <c r="K62" s="194"/>
      <c r="L62" s="179"/>
      <c r="M62" s="179"/>
      <c r="N62" s="179"/>
    </row>
    <row r="63" spans="1:14" ht="30">
      <c r="A63" s="11" t="s">
        <v>326</v>
      </c>
      <c r="B63" s="30" t="s">
        <v>327</v>
      </c>
      <c r="C63" s="271"/>
      <c r="D63" s="271"/>
      <c r="E63" s="271"/>
      <c r="F63" s="194"/>
      <c r="G63" s="194"/>
      <c r="H63" s="194"/>
      <c r="I63" s="194"/>
      <c r="J63" s="194"/>
      <c r="K63" s="194"/>
      <c r="L63" s="179"/>
      <c r="M63" s="179"/>
      <c r="N63" s="179"/>
    </row>
    <row r="64" spans="1:14" ht="30">
      <c r="A64" s="11" t="s">
        <v>576</v>
      </c>
      <c r="B64" s="30" t="s">
        <v>328</v>
      </c>
      <c r="C64" s="271"/>
      <c r="D64" s="271"/>
      <c r="E64" s="271"/>
      <c r="F64" s="194"/>
      <c r="G64" s="194"/>
      <c r="H64" s="194"/>
      <c r="I64" s="194"/>
      <c r="J64" s="194"/>
      <c r="K64" s="194"/>
      <c r="L64" s="179"/>
      <c r="M64" s="179"/>
      <c r="N64" s="179"/>
    </row>
    <row r="65" spans="1:14" ht="30">
      <c r="A65" s="11" t="s">
        <v>615</v>
      </c>
      <c r="B65" s="30" t="s">
        <v>329</v>
      </c>
      <c r="C65" s="271"/>
      <c r="D65" s="271"/>
      <c r="E65" s="271"/>
      <c r="F65" s="194"/>
      <c r="G65" s="194"/>
      <c r="H65" s="194"/>
      <c r="I65" s="194"/>
      <c r="J65" s="194"/>
      <c r="K65" s="194"/>
      <c r="L65" s="179"/>
      <c r="M65" s="179"/>
      <c r="N65" s="179"/>
    </row>
    <row r="66" spans="1:14" ht="15.75">
      <c r="A66" s="11" t="s">
        <v>578</v>
      </c>
      <c r="B66" s="30" t="s">
        <v>330</v>
      </c>
      <c r="C66" s="271"/>
      <c r="D66" s="271"/>
      <c r="E66" s="271"/>
      <c r="F66" s="194"/>
      <c r="G66" s="194"/>
      <c r="H66" s="194"/>
      <c r="I66" s="194"/>
      <c r="J66" s="194"/>
      <c r="K66" s="194"/>
      <c r="L66" s="179"/>
      <c r="M66" s="179"/>
      <c r="N66" s="179"/>
    </row>
    <row r="67" spans="1:14" ht="30">
      <c r="A67" s="11" t="s">
        <v>616</v>
      </c>
      <c r="B67" s="30" t="s">
        <v>331</v>
      </c>
      <c r="C67" s="271"/>
      <c r="D67" s="271"/>
      <c r="E67" s="271"/>
      <c r="F67" s="194"/>
      <c r="G67" s="194"/>
      <c r="H67" s="194"/>
      <c r="I67" s="194"/>
      <c r="J67" s="194"/>
      <c r="K67" s="194"/>
      <c r="L67" s="179"/>
      <c r="M67" s="179"/>
      <c r="N67" s="179"/>
    </row>
    <row r="68" spans="1:14" ht="30">
      <c r="A68" s="11" t="s">
        <v>617</v>
      </c>
      <c r="B68" s="30" t="s">
        <v>332</v>
      </c>
      <c r="C68" s="271"/>
      <c r="D68" s="271"/>
      <c r="E68" s="271"/>
      <c r="F68" s="194"/>
      <c r="G68" s="194"/>
      <c r="H68" s="194"/>
      <c r="I68" s="194"/>
      <c r="J68" s="194"/>
      <c r="K68" s="194"/>
      <c r="L68" s="179"/>
      <c r="M68" s="179"/>
      <c r="N68" s="179"/>
    </row>
    <row r="69" spans="1:14" ht="15.75">
      <c r="A69" s="11" t="s">
        <v>333</v>
      </c>
      <c r="B69" s="30" t="s">
        <v>334</v>
      </c>
      <c r="C69" s="271"/>
      <c r="D69" s="271"/>
      <c r="E69" s="271"/>
      <c r="F69" s="194"/>
      <c r="G69" s="194"/>
      <c r="H69" s="194"/>
      <c r="I69" s="194"/>
      <c r="J69" s="194"/>
      <c r="K69" s="194"/>
      <c r="L69" s="179"/>
      <c r="M69" s="179"/>
      <c r="N69" s="179"/>
    </row>
    <row r="70" spans="1:14" ht="15.75">
      <c r="A70" s="18" t="s">
        <v>335</v>
      </c>
      <c r="B70" s="30" t="s">
        <v>336</v>
      </c>
      <c r="C70" s="271"/>
      <c r="D70" s="271"/>
      <c r="E70" s="271"/>
      <c r="F70" s="194"/>
      <c r="G70" s="194"/>
      <c r="H70" s="194"/>
      <c r="I70" s="194"/>
      <c r="J70" s="194"/>
      <c r="K70" s="194"/>
      <c r="L70" s="179"/>
      <c r="M70" s="179"/>
      <c r="N70" s="179"/>
    </row>
    <row r="71" spans="1:14" ht="15.75">
      <c r="A71" s="11" t="s">
        <v>618</v>
      </c>
      <c r="B71" s="30" t="s">
        <v>337</v>
      </c>
      <c r="C71" s="271"/>
      <c r="D71" s="271"/>
      <c r="E71" s="271"/>
      <c r="F71" s="194"/>
      <c r="G71" s="194"/>
      <c r="H71" s="194"/>
      <c r="I71" s="194"/>
      <c r="J71" s="194"/>
      <c r="K71" s="194"/>
      <c r="L71" s="179"/>
      <c r="M71" s="179"/>
      <c r="N71" s="179"/>
    </row>
    <row r="72" spans="1:14" ht="15.75">
      <c r="A72" s="18" t="s">
        <v>73</v>
      </c>
      <c r="B72" s="30" t="s">
        <v>338</v>
      </c>
      <c r="C72" s="271"/>
      <c r="D72" s="271"/>
      <c r="E72" s="271"/>
      <c r="F72" s="194"/>
      <c r="G72" s="194"/>
      <c r="H72" s="194"/>
      <c r="I72" s="194"/>
      <c r="J72" s="194"/>
      <c r="K72" s="194"/>
      <c r="L72" s="179"/>
      <c r="M72" s="179"/>
      <c r="N72" s="179"/>
    </row>
    <row r="73" spans="1:14" ht="15.75">
      <c r="A73" s="18" t="s">
        <v>74</v>
      </c>
      <c r="B73" s="30" t="s">
        <v>338</v>
      </c>
      <c r="C73" s="271"/>
      <c r="D73" s="271"/>
      <c r="E73" s="271"/>
      <c r="F73" s="194"/>
      <c r="G73" s="194"/>
      <c r="H73" s="194"/>
      <c r="I73" s="194"/>
      <c r="J73" s="194"/>
      <c r="K73" s="194"/>
      <c r="L73" s="179"/>
      <c r="M73" s="179"/>
      <c r="N73" s="179"/>
    </row>
    <row r="74" spans="1:14" ht="15.75">
      <c r="A74" s="42" t="s">
        <v>581</v>
      </c>
      <c r="B74" s="45" t="s">
        <v>339</v>
      </c>
      <c r="C74" s="271"/>
      <c r="D74" s="271"/>
      <c r="E74" s="271"/>
      <c r="F74" s="194"/>
      <c r="G74" s="194"/>
      <c r="H74" s="194"/>
      <c r="I74" s="194"/>
      <c r="J74" s="194"/>
      <c r="K74" s="194"/>
      <c r="L74" s="179"/>
      <c r="M74" s="179"/>
      <c r="N74" s="179"/>
    </row>
    <row r="75" spans="1:14" s="218" customFormat="1" ht="15.75">
      <c r="A75" s="90" t="s">
        <v>19</v>
      </c>
      <c r="B75" s="91"/>
      <c r="C75" s="272">
        <f>C25+C26+C51+C60+C74</f>
        <v>62666400</v>
      </c>
      <c r="D75" s="272">
        <f>D25+D26+D51+D60+D74</f>
        <v>58980855</v>
      </c>
      <c r="E75" s="272">
        <f>E25+E26+E51+E60+E74</f>
        <v>58550578</v>
      </c>
      <c r="F75" s="223"/>
      <c r="G75" s="223"/>
      <c r="H75" s="223"/>
      <c r="I75" s="223"/>
      <c r="J75" s="223"/>
      <c r="K75" s="223"/>
      <c r="L75" s="223">
        <f>C75+F75+I75</f>
        <v>62666400</v>
      </c>
      <c r="M75" s="223">
        <f>D75+G75+J75</f>
        <v>58980855</v>
      </c>
      <c r="N75" s="223">
        <f>E75+H75+K75</f>
        <v>58550578</v>
      </c>
    </row>
    <row r="76" spans="1:14" ht="15.75">
      <c r="A76" s="34" t="s">
        <v>340</v>
      </c>
      <c r="B76" s="30" t="s">
        <v>341</v>
      </c>
      <c r="C76" s="271"/>
      <c r="D76" s="271"/>
      <c r="E76" s="271"/>
      <c r="F76" s="194"/>
      <c r="G76" s="194"/>
      <c r="H76" s="194"/>
      <c r="I76" s="194"/>
      <c r="J76" s="194"/>
      <c r="K76" s="194"/>
      <c r="L76" s="179"/>
      <c r="M76" s="179"/>
      <c r="N76" s="179"/>
    </row>
    <row r="77" spans="1:14" ht="15.75">
      <c r="A77" s="34" t="s">
        <v>619</v>
      </c>
      <c r="B77" s="30" t="s">
        <v>342</v>
      </c>
      <c r="C77" s="271"/>
      <c r="D77" s="271"/>
      <c r="E77" s="271"/>
      <c r="F77" s="194"/>
      <c r="G77" s="194"/>
      <c r="H77" s="194"/>
      <c r="I77" s="194"/>
      <c r="J77" s="194"/>
      <c r="K77" s="194"/>
      <c r="L77" s="179"/>
      <c r="M77" s="179"/>
      <c r="N77" s="179"/>
    </row>
    <row r="78" spans="1:14" ht="15.75">
      <c r="A78" s="34" t="s">
        <v>343</v>
      </c>
      <c r="B78" s="30" t="s">
        <v>344</v>
      </c>
      <c r="C78" s="271"/>
      <c r="D78" s="271"/>
      <c r="E78" s="271"/>
      <c r="F78" s="194"/>
      <c r="G78" s="194"/>
      <c r="H78" s="194"/>
      <c r="I78" s="194"/>
      <c r="J78" s="194"/>
      <c r="K78" s="194"/>
      <c r="L78" s="179"/>
      <c r="M78" s="179"/>
      <c r="N78" s="179"/>
    </row>
    <row r="79" spans="1:14" ht="15.75">
      <c r="A79" s="34" t="s">
        <v>345</v>
      </c>
      <c r="B79" s="30" t="s">
        <v>346</v>
      </c>
      <c r="C79" s="271">
        <v>100000</v>
      </c>
      <c r="D79" s="271">
        <v>868977</v>
      </c>
      <c r="E79" s="271">
        <v>868977</v>
      </c>
      <c r="F79" s="194"/>
      <c r="G79" s="194"/>
      <c r="H79" s="194"/>
      <c r="I79" s="194"/>
      <c r="J79" s="194"/>
      <c r="K79" s="194"/>
      <c r="L79" s="179">
        <f aca="true" t="shared" si="3" ref="L79:N80">C79+F79+I79</f>
        <v>100000</v>
      </c>
      <c r="M79" s="179">
        <f t="shared" si="3"/>
        <v>868977</v>
      </c>
      <c r="N79" s="179">
        <f t="shared" si="3"/>
        <v>868977</v>
      </c>
    </row>
    <row r="80" spans="1:14" ht="15.75">
      <c r="A80" s="6" t="s">
        <v>347</v>
      </c>
      <c r="B80" s="30" t="s">
        <v>348</v>
      </c>
      <c r="C80" s="271"/>
      <c r="D80" s="271"/>
      <c r="E80" s="271"/>
      <c r="F80" s="194"/>
      <c r="G80" s="194"/>
      <c r="H80" s="194"/>
      <c r="I80" s="194"/>
      <c r="J80" s="194"/>
      <c r="K80" s="194"/>
      <c r="L80" s="179">
        <f t="shared" si="3"/>
        <v>0</v>
      </c>
      <c r="M80" s="179">
        <f t="shared" si="3"/>
        <v>0</v>
      </c>
      <c r="N80" s="179">
        <f t="shared" si="3"/>
        <v>0</v>
      </c>
    </row>
    <row r="81" spans="1:14" ht="15.75">
      <c r="A81" s="6" t="s">
        <v>349</v>
      </c>
      <c r="B81" s="30" t="s">
        <v>350</v>
      </c>
      <c r="C81" s="271"/>
      <c r="D81" s="271"/>
      <c r="E81" s="271"/>
      <c r="F81" s="194"/>
      <c r="G81" s="194"/>
      <c r="H81" s="194"/>
      <c r="I81" s="194"/>
      <c r="J81" s="194"/>
      <c r="K81" s="194"/>
      <c r="L81" s="179"/>
      <c r="M81" s="179"/>
      <c r="N81" s="179"/>
    </row>
    <row r="82" spans="1:14" ht="15.75">
      <c r="A82" s="6" t="s">
        <v>351</v>
      </c>
      <c r="B82" s="30" t="s">
        <v>352</v>
      </c>
      <c r="C82" s="271">
        <v>27000</v>
      </c>
      <c r="D82" s="271">
        <v>191237</v>
      </c>
      <c r="E82" s="271">
        <v>191237</v>
      </c>
      <c r="F82" s="194"/>
      <c r="G82" s="194"/>
      <c r="H82" s="194"/>
      <c r="I82" s="194"/>
      <c r="J82" s="194"/>
      <c r="K82" s="194"/>
      <c r="L82" s="179"/>
      <c r="M82" s="179"/>
      <c r="N82" s="179"/>
    </row>
    <row r="83" spans="1:14" s="218" customFormat="1" ht="15">
      <c r="A83" s="43" t="s">
        <v>583</v>
      </c>
      <c r="B83" s="45" t="s">
        <v>353</v>
      </c>
      <c r="C83" s="219">
        <f>SUM(C79:C82)</f>
        <v>127000</v>
      </c>
      <c r="D83" s="219">
        <f>SUM(D78:D82)</f>
        <v>1060214</v>
      </c>
      <c r="E83" s="219">
        <f>SUM(E78:E82)</f>
        <v>1060214</v>
      </c>
      <c r="F83" s="220"/>
      <c r="G83" s="220"/>
      <c r="H83" s="220"/>
      <c r="I83" s="220"/>
      <c r="J83" s="220"/>
      <c r="K83" s="220"/>
      <c r="L83" s="217">
        <f>C83+F83+I83</f>
        <v>127000</v>
      </c>
      <c r="M83" s="217">
        <f>D83+G83+J83</f>
        <v>1060214</v>
      </c>
      <c r="N83" s="217">
        <f>E83+H83+K83</f>
        <v>1060214</v>
      </c>
    </row>
    <row r="84" spans="1:14" ht="15.75">
      <c r="A84" s="12" t="s">
        <v>354</v>
      </c>
      <c r="B84" s="30" t="s">
        <v>355</v>
      </c>
      <c r="C84" s="271"/>
      <c r="D84" s="271"/>
      <c r="E84" s="271"/>
      <c r="F84" s="194"/>
      <c r="G84" s="194"/>
      <c r="H84" s="194"/>
      <c r="I84" s="194"/>
      <c r="J84" s="194"/>
      <c r="K84" s="194"/>
      <c r="L84" s="179"/>
      <c r="M84" s="179"/>
      <c r="N84" s="179"/>
    </row>
    <row r="85" spans="1:14" ht="15.75">
      <c r="A85" s="12" t="s">
        <v>356</v>
      </c>
      <c r="B85" s="30" t="s">
        <v>357</v>
      </c>
      <c r="C85" s="271"/>
      <c r="D85" s="271"/>
      <c r="E85" s="271"/>
      <c r="F85" s="194"/>
      <c r="G85" s="194"/>
      <c r="H85" s="194"/>
      <c r="I85" s="194"/>
      <c r="J85" s="194"/>
      <c r="K85" s="194"/>
      <c r="L85" s="179"/>
      <c r="M85" s="179"/>
      <c r="N85" s="179"/>
    </row>
    <row r="86" spans="1:14" ht="15.75">
      <c r="A86" s="12" t="s">
        <v>358</v>
      </c>
      <c r="B86" s="30" t="s">
        <v>359</v>
      </c>
      <c r="C86" s="271"/>
      <c r="D86" s="271"/>
      <c r="E86" s="271"/>
      <c r="F86" s="194"/>
      <c r="G86" s="194"/>
      <c r="H86" s="194"/>
      <c r="I86" s="194"/>
      <c r="J86" s="194"/>
      <c r="K86" s="194"/>
      <c r="L86" s="179"/>
      <c r="M86" s="179"/>
      <c r="N86" s="179"/>
    </row>
    <row r="87" spans="1:14" ht="15.75">
      <c r="A87" s="12" t="s">
        <v>360</v>
      </c>
      <c r="B87" s="30" t="s">
        <v>361</v>
      </c>
      <c r="C87" s="271"/>
      <c r="D87" s="271"/>
      <c r="E87" s="271"/>
      <c r="F87" s="194"/>
      <c r="G87" s="194"/>
      <c r="H87" s="194"/>
      <c r="I87" s="194"/>
      <c r="J87" s="194"/>
      <c r="K87" s="194"/>
      <c r="L87" s="179"/>
      <c r="M87" s="179"/>
      <c r="N87" s="179"/>
    </row>
    <row r="88" spans="1:14" s="218" customFormat="1" ht="15">
      <c r="A88" s="42" t="s">
        <v>584</v>
      </c>
      <c r="B88" s="45" t="s">
        <v>362</v>
      </c>
      <c r="C88" s="219"/>
      <c r="D88" s="219"/>
      <c r="E88" s="219"/>
      <c r="F88" s="220"/>
      <c r="G88" s="220"/>
      <c r="H88" s="220"/>
      <c r="I88" s="220"/>
      <c r="J88" s="220"/>
      <c r="K88" s="220"/>
      <c r="L88" s="217"/>
      <c r="M88" s="217"/>
      <c r="N88" s="217"/>
    </row>
    <row r="89" spans="1:14" ht="30">
      <c r="A89" s="12" t="s">
        <v>363</v>
      </c>
      <c r="B89" s="30" t="s">
        <v>364</v>
      </c>
      <c r="C89" s="271"/>
      <c r="D89" s="271"/>
      <c r="E89" s="271"/>
      <c r="F89" s="194"/>
      <c r="G89" s="194"/>
      <c r="H89" s="194"/>
      <c r="I89" s="194"/>
      <c r="J89" s="194"/>
      <c r="K89" s="194"/>
      <c r="L89" s="179"/>
      <c r="M89" s="179"/>
      <c r="N89" s="179"/>
    </row>
    <row r="90" spans="1:14" ht="30">
      <c r="A90" s="12" t="s">
        <v>620</v>
      </c>
      <c r="B90" s="30" t="s">
        <v>365</v>
      </c>
      <c r="C90" s="271"/>
      <c r="D90" s="271"/>
      <c r="E90" s="271"/>
      <c r="F90" s="194"/>
      <c r="G90" s="194"/>
      <c r="H90" s="194"/>
      <c r="I90" s="194"/>
      <c r="J90" s="194"/>
      <c r="K90" s="194"/>
      <c r="L90" s="179"/>
      <c r="M90" s="179"/>
      <c r="N90" s="179"/>
    </row>
    <row r="91" spans="1:14" ht="30">
      <c r="A91" s="12" t="s">
        <v>621</v>
      </c>
      <c r="B91" s="30" t="s">
        <v>366</v>
      </c>
      <c r="C91" s="271"/>
      <c r="D91" s="271"/>
      <c r="E91" s="271"/>
      <c r="F91" s="194"/>
      <c r="G91" s="194"/>
      <c r="H91" s="194"/>
      <c r="I91" s="194"/>
      <c r="J91" s="194"/>
      <c r="K91" s="194"/>
      <c r="L91" s="179"/>
      <c r="M91" s="179"/>
      <c r="N91" s="179"/>
    </row>
    <row r="92" spans="1:14" ht="15.75">
      <c r="A92" s="12" t="s">
        <v>622</v>
      </c>
      <c r="B92" s="30" t="s">
        <v>367</v>
      </c>
      <c r="C92" s="271"/>
      <c r="D92" s="271"/>
      <c r="E92" s="271"/>
      <c r="F92" s="194"/>
      <c r="G92" s="194"/>
      <c r="H92" s="194"/>
      <c r="I92" s="194"/>
      <c r="J92" s="194"/>
      <c r="K92" s="194"/>
      <c r="L92" s="179"/>
      <c r="M92" s="179"/>
      <c r="N92" s="179"/>
    </row>
    <row r="93" spans="1:14" ht="30">
      <c r="A93" s="12" t="s">
        <v>623</v>
      </c>
      <c r="B93" s="30" t="s">
        <v>368</v>
      </c>
      <c r="C93" s="271"/>
      <c r="D93" s="271"/>
      <c r="E93" s="271"/>
      <c r="F93" s="194"/>
      <c r="G93" s="194"/>
      <c r="H93" s="194"/>
      <c r="I93" s="194"/>
      <c r="J93" s="194"/>
      <c r="K93" s="194"/>
      <c r="L93" s="179"/>
      <c r="M93" s="179"/>
      <c r="N93" s="179"/>
    </row>
    <row r="94" spans="1:14" ht="30">
      <c r="A94" s="12" t="s">
        <v>624</v>
      </c>
      <c r="B94" s="30" t="s">
        <v>369</v>
      </c>
      <c r="C94" s="271"/>
      <c r="D94" s="271"/>
      <c r="E94" s="271"/>
      <c r="F94" s="194"/>
      <c r="G94" s="194"/>
      <c r="H94" s="194"/>
      <c r="I94" s="194"/>
      <c r="J94" s="194"/>
      <c r="K94" s="194"/>
      <c r="L94" s="179"/>
      <c r="M94" s="179"/>
      <c r="N94" s="179"/>
    </row>
    <row r="95" spans="1:14" ht="15.75">
      <c r="A95" s="12" t="s">
        <v>370</v>
      </c>
      <c r="B95" s="30" t="s">
        <v>371</v>
      </c>
      <c r="C95" s="271"/>
      <c r="D95" s="271"/>
      <c r="E95" s="271"/>
      <c r="F95" s="194"/>
      <c r="G95" s="194"/>
      <c r="H95" s="194"/>
      <c r="I95" s="194"/>
      <c r="J95" s="194"/>
      <c r="K95" s="194"/>
      <c r="L95" s="179"/>
      <c r="M95" s="179"/>
      <c r="N95" s="179"/>
    </row>
    <row r="96" spans="1:14" ht="15.75">
      <c r="A96" s="12" t="s">
        <v>625</v>
      </c>
      <c r="B96" s="30" t="s">
        <v>372</v>
      </c>
      <c r="C96" s="271"/>
      <c r="D96" s="271"/>
      <c r="E96" s="271"/>
      <c r="F96" s="194"/>
      <c r="G96" s="194"/>
      <c r="H96" s="194"/>
      <c r="I96" s="194"/>
      <c r="J96" s="194"/>
      <c r="K96" s="194"/>
      <c r="L96" s="179"/>
      <c r="M96" s="179"/>
      <c r="N96" s="179"/>
    </row>
    <row r="97" spans="1:14" ht="15.75">
      <c r="A97" s="42" t="s">
        <v>585</v>
      </c>
      <c r="B97" s="45" t="s">
        <v>373</v>
      </c>
      <c r="C97" s="271"/>
      <c r="D97" s="271"/>
      <c r="E97" s="271"/>
      <c r="F97" s="194"/>
      <c r="G97" s="194"/>
      <c r="H97" s="194"/>
      <c r="I97" s="194"/>
      <c r="J97" s="194"/>
      <c r="K97" s="194"/>
      <c r="L97" s="179"/>
      <c r="M97" s="179"/>
      <c r="N97" s="179"/>
    </row>
    <row r="98" spans="1:14" s="218" customFormat="1" ht="15.75">
      <c r="A98" s="90" t="s">
        <v>18</v>
      </c>
      <c r="B98" s="91"/>
      <c r="C98" s="272">
        <f>C83+C88+C97</f>
        <v>127000</v>
      </c>
      <c r="D98" s="272">
        <f>D83+D88+D97</f>
        <v>1060214</v>
      </c>
      <c r="E98" s="272">
        <f>E83+E88+E97</f>
        <v>1060214</v>
      </c>
      <c r="F98" s="223"/>
      <c r="G98" s="223"/>
      <c r="H98" s="223"/>
      <c r="I98" s="223"/>
      <c r="J98" s="223"/>
      <c r="K98" s="223"/>
      <c r="L98" s="223">
        <f aca="true" t="shared" si="4" ref="L98:N99">C98+F98+I98</f>
        <v>127000</v>
      </c>
      <c r="M98" s="223">
        <f t="shared" si="4"/>
        <v>1060214</v>
      </c>
      <c r="N98" s="223">
        <f t="shared" si="4"/>
        <v>1060214</v>
      </c>
    </row>
    <row r="99" spans="1:14" s="218" customFormat="1" ht="15.75">
      <c r="A99" s="92" t="s">
        <v>633</v>
      </c>
      <c r="B99" s="93" t="s">
        <v>374</v>
      </c>
      <c r="C99" s="273">
        <f>C75+C98</f>
        <v>62793400</v>
      </c>
      <c r="D99" s="273">
        <f>D75+D98</f>
        <v>60041069</v>
      </c>
      <c r="E99" s="273">
        <f>E75+E98</f>
        <v>59610792</v>
      </c>
      <c r="F99" s="268"/>
      <c r="G99" s="268"/>
      <c r="H99" s="268"/>
      <c r="I99" s="268"/>
      <c r="J99" s="268"/>
      <c r="K99" s="268"/>
      <c r="L99" s="268">
        <f t="shared" si="4"/>
        <v>62793400</v>
      </c>
      <c r="M99" s="268">
        <f t="shared" si="4"/>
        <v>60041069</v>
      </c>
      <c r="N99" s="268">
        <f t="shared" si="4"/>
        <v>59610792</v>
      </c>
    </row>
    <row r="100" spans="1:31" ht="15">
      <c r="A100" s="12" t="s">
        <v>626</v>
      </c>
      <c r="B100" s="5" t="s">
        <v>375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79"/>
      <c r="M100" s="179"/>
      <c r="N100" s="179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378</v>
      </c>
      <c r="B101" s="5" t="s">
        <v>379</v>
      </c>
      <c r="C101" s="183"/>
      <c r="D101" s="183"/>
      <c r="E101" s="183"/>
      <c r="F101" s="183"/>
      <c r="G101" s="183"/>
      <c r="H101" s="183"/>
      <c r="I101" s="183"/>
      <c r="J101" s="183"/>
      <c r="K101" s="183"/>
      <c r="L101" s="179"/>
      <c r="M101" s="179"/>
      <c r="N101" s="179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627</v>
      </c>
      <c r="B102" s="5" t="s">
        <v>380</v>
      </c>
      <c r="C102" s="183"/>
      <c r="D102" s="183"/>
      <c r="E102" s="183"/>
      <c r="F102" s="183"/>
      <c r="G102" s="183"/>
      <c r="H102" s="183"/>
      <c r="I102" s="183"/>
      <c r="J102" s="183"/>
      <c r="K102" s="183"/>
      <c r="L102" s="179"/>
      <c r="M102" s="179"/>
      <c r="N102" s="179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5">
      <c r="A103" s="14" t="s">
        <v>590</v>
      </c>
      <c r="B103" s="7" t="s">
        <v>382</v>
      </c>
      <c r="C103" s="184"/>
      <c r="D103" s="184"/>
      <c r="E103" s="184"/>
      <c r="F103" s="184"/>
      <c r="G103" s="184"/>
      <c r="H103" s="184"/>
      <c r="I103" s="184"/>
      <c r="J103" s="184"/>
      <c r="K103" s="184"/>
      <c r="L103" s="179"/>
      <c r="M103" s="179"/>
      <c r="N103" s="179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5">
      <c r="A104" s="35" t="s">
        <v>628</v>
      </c>
      <c r="B104" s="5" t="s">
        <v>383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79"/>
      <c r="M104" s="179"/>
      <c r="N104" s="179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596</v>
      </c>
      <c r="B105" s="5" t="s">
        <v>386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79"/>
      <c r="M105" s="179"/>
      <c r="N105" s="179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387</v>
      </c>
      <c r="B106" s="5" t="s">
        <v>388</v>
      </c>
      <c r="C106" s="183"/>
      <c r="D106" s="183"/>
      <c r="E106" s="183"/>
      <c r="F106" s="183"/>
      <c r="G106" s="183"/>
      <c r="H106" s="183"/>
      <c r="I106" s="183"/>
      <c r="J106" s="183"/>
      <c r="K106" s="183"/>
      <c r="L106" s="179"/>
      <c r="M106" s="179"/>
      <c r="N106" s="179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629</v>
      </c>
      <c r="B107" s="5" t="s">
        <v>389</v>
      </c>
      <c r="C107" s="183"/>
      <c r="D107" s="183"/>
      <c r="E107" s="183"/>
      <c r="F107" s="183"/>
      <c r="G107" s="183"/>
      <c r="H107" s="183"/>
      <c r="I107" s="183"/>
      <c r="J107" s="183"/>
      <c r="K107" s="183"/>
      <c r="L107" s="179"/>
      <c r="M107" s="179"/>
      <c r="N107" s="179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5">
      <c r="A108" s="13" t="s">
        <v>593</v>
      </c>
      <c r="B108" s="7" t="s">
        <v>390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79"/>
      <c r="M108" s="179"/>
      <c r="N108" s="179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5">
      <c r="A109" s="35" t="s">
        <v>391</v>
      </c>
      <c r="B109" s="5" t="s">
        <v>392</v>
      </c>
      <c r="C109" s="185"/>
      <c r="D109" s="185"/>
      <c r="E109" s="185"/>
      <c r="F109" s="185"/>
      <c r="G109" s="185"/>
      <c r="H109" s="185"/>
      <c r="I109" s="185"/>
      <c r="J109" s="185"/>
      <c r="K109" s="185"/>
      <c r="L109" s="179"/>
      <c r="M109" s="179"/>
      <c r="N109" s="179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393</v>
      </c>
      <c r="B110" s="5" t="s">
        <v>394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79"/>
      <c r="M110" s="179"/>
      <c r="N110" s="179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13" t="s">
        <v>395</v>
      </c>
      <c r="B111" s="7" t="s">
        <v>396</v>
      </c>
      <c r="C111" s="185"/>
      <c r="D111" s="185"/>
      <c r="E111" s="185"/>
      <c r="F111" s="185"/>
      <c r="G111" s="185"/>
      <c r="H111" s="185"/>
      <c r="I111" s="185"/>
      <c r="J111" s="185"/>
      <c r="K111" s="185"/>
      <c r="L111" s="179"/>
      <c r="M111" s="179"/>
      <c r="N111" s="179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397</v>
      </c>
      <c r="B112" s="5" t="s">
        <v>398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79"/>
      <c r="M112" s="179"/>
      <c r="N112" s="179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399</v>
      </c>
      <c r="B113" s="5" t="s">
        <v>400</v>
      </c>
      <c r="C113" s="185"/>
      <c r="D113" s="185"/>
      <c r="E113" s="185"/>
      <c r="F113" s="185"/>
      <c r="G113" s="185"/>
      <c r="H113" s="185"/>
      <c r="I113" s="185"/>
      <c r="J113" s="185"/>
      <c r="K113" s="185"/>
      <c r="L113" s="179"/>
      <c r="M113" s="179"/>
      <c r="N113" s="179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401</v>
      </c>
      <c r="B114" s="5" t="s">
        <v>402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79"/>
      <c r="M114" s="179"/>
      <c r="N114" s="179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5">
      <c r="A115" s="36" t="s">
        <v>594</v>
      </c>
      <c r="B115" s="37" t="s">
        <v>403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79"/>
      <c r="M115" s="179"/>
      <c r="N115" s="179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5">
      <c r="A116" s="35" t="s">
        <v>404</v>
      </c>
      <c r="B116" s="5" t="s">
        <v>405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79"/>
      <c r="M116" s="179"/>
      <c r="N116" s="179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406</v>
      </c>
      <c r="B117" s="5" t="s">
        <v>407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79"/>
      <c r="M117" s="179"/>
      <c r="N117" s="179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630</v>
      </c>
      <c r="B118" s="5" t="s">
        <v>408</v>
      </c>
      <c r="C118" s="185"/>
      <c r="D118" s="185"/>
      <c r="E118" s="185"/>
      <c r="F118" s="185"/>
      <c r="G118" s="185"/>
      <c r="H118" s="185"/>
      <c r="I118" s="185"/>
      <c r="J118" s="185"/>
      <c r="K118" s="185"/>
      <c r="L118" s="179"/>
      <c r="M118" s="179"/>
      <c r="N118" s="179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599</v>
      </c>
      <c r="B119" s="5" t="s">
        <v>409</v>
      </c>
      <c r="C119" s="185"/>
      <c r="D119" s="185"/>
      <c r="E119" s="185"/>
      <c r="F119" s="185"/>
      <c r="G119" s="185"/>
      <c r="H119" s="185"/>
      <c r="I119" s="185"/>
      <c r="J119" s="185"/>
      <c r="K119" s="185"/>
      <c r="L119" s="179"/>
      <c r="M119" s="179"/>
      <c r="N119" s="179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600</v>
      </c>
      <c r="B120" s="37" t="s">
        <v>413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79"/>
      <c r="M120" s="179"/>
      <c r="N120" s="179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414</v>
      </c>
      <c r="B121" s="5" t="s">
        <v>415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79"/>
      <c r="M121" s="179"/>
      <c r="N121" s="179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5" t="s">
        <v>634</v>
      </c>
      <c r="B122" s="96" t="s">
        <v>416</v>
      </c>
      <c r="C122" s="190">
        <v>0</v>
      </c>
      <c r="D122" s="190">
        <v>0</v>
      </c>
      <c r="E122" s="190">
        <v>0</v>
      </c>
      <c r="F122" s="190"/>
      <c r="G122" s="190"/>
      <c r="H122" s="190"/>
      <c r="I122" s="190"/>
      <c r="J122" s="190"/>
      <c r="K122" s="190"/>
      <c r="L122" s="190"/>
      <c r="M122" s="190"/>
      <c r="N122" s="190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6.5">
      <c r="A123" s="101" t="s">
        <v>670</v>
      </c>
      <c r="B123" s="105"/>
      <c r="C123" s="274">
        <f>C99+C122</f>
        <v>62793400</v>
      </c>
      <c r="D123" s="274">
        <f>D99+D122</f>
        <v>60041069</v>
      </c>
      <c r="E123" s="274">
        <f>E99+E122</f>
        <v>59610792</v>
      </c>
      <c r="F123" s="274"/>
      <c r="G123" s="274"/>
      <c r="H123" s="274"/>
      <c r="I123" s="274"/>
      <c r="J123" s="274"/>
      <c r="K123" s="274"/>
      <c r="L123" s="274">
        <f>C123+F123+I123</f>
        <v>62793400</v>
      </c>
      <c r="M123" s="274">
        <f>D123+G123+J123</f>
        <v>60041069</v>
      </c>
      <c r="N123" s="274">
        <f>E123+H123+K123</f>
        <v>59610792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.75">
      <c r="B124" s="23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.75">
      <c r="B125" s="23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.75">
      <c r="B126" s="23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.75">
      <c r="B127" s="23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.75">
      <c r="B128" s="23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.75">
      <c r="B129" s="23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.75">
      <c r="B130" s="23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.75">
      <c r="B131" s="23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.75">
      <c r="B132" s="23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.75">
      <c r="B133" s="23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.75">
      <c r="B134" s="23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.75">
      <c r="B135" s="23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.75">
      <c r="B136" s="23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.75">
      <c r="B137" s="23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.75">
      <c r="B138" s="23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.75">
      <c r="B139" s="23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.75">
      <c r="B140" s="23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.75">
      <c r="B141" s="23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.75">
      <c r="B142" s="23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.75">
      <c r="B143" s="23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.75">
      <c r="B144" s="23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.75">
      <c r="B145" s="23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.75">
      <c r="B146" s="23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.75">
      <c r="B147" s="23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.75">
      <c r="B148" s="23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.75">
      <c r="B149" s="23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.75">
      <c r="B150" s="23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.75">
      <c r="B151" s="23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.75">
      <c r="B152" s="23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.75">
      <c r="B153" s="23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.75">
      <c r="B154" s="23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.75">
      <c r="B155" s="23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.75">
      <c r="B156" s="23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.75">
      <c r="B157" s="23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.75">
      <c r="B158" s="23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.75">
      <c r="B159" s="23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.75">
      <c r="B160" s="23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.75">
      <c r="B161" s="23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.75">
      <c r="B162" s="23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.75">
      <c r="B163" s="23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.75">
      <c r="B164" s="23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.75">
      <c r="B165" s="23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.75">
      <c r="B166" s="23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.75">
      <c r="B167" s="23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.75">
      <c r="B168" s="23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.75">
      <c r="B169" s="23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.75">
      <c r="B170" s="23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.75">
      <c r="B171" s="23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.75">
      <c r="B172" s="23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C5:E5"/>
    <mergeCell ref="F5:H5"/>
    <mergeCell ref="I5:K5"/>
    <mergeCell ref="L5:N5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8.140625" style="231" customWidth="1"/>
    <col min="2" max="2" width="41.00390625" style="350" customWidth="1"/>
    <col min="3" max="5" width="32.8515625" style="350" customWidth="1"/>
    <col min="6" max="16384" width="9.140625" style="231" customWidth="1"/>
  </cols>
  <sheetData>
    <row r="2" spans="1:5" ht="18">
      <c r="A2" s="409" t="s">
        <v>937</v>
      </c>
      <c r="B2" s="409"/>
      <c r="C2" s="409"/>
      <c r="D2" s="409"/>
      <c r="E2" s="409"/>
    </row>
    <row r="4" spans="1:5" ht="15.75">
      <c r="A4" s="444" t="s">
        <v>740</v>
      </c>
      <c r="B4" s="444"/>
      <c r="C4" s="444"/>
      <c r="D4" s="444"/>
      <c r="E4" s="444"/>
    </row>
    <row r="5" spans="1:5" ht="15.75">
      <c r="A5" s="244"/>
      <c r="B5" s="244"/>
      <c r="C5" s="244"/>
      <c r="D5" s="244"/>
      <c r="E5" s="245" t="s">
        <v>926</v>
      </c>
    </row>
    <row r="7" spans="1:5" ht="12.75">
      <c r="A7" s="438" t="s">
        <v>831</v>
      </c>
      <c r="B7" s="439"/>
      <c r="C7" s="439"/>
      <c r="D7" s="439"/>
      <c r="E7" s="439"/>
    </row>
    <row r="8" spans="1:5" ht="15.75">
      <c r="A8" s="232" t="s">
        <v>968</v>
      </c>
      <c r="B8" s="355" t="s">
        <v>77</v>
      </c>
      <c r="C8" s="355" t="s">
        <v>772</v>
      </c>
      <c r="D8" s="355" t="s">
        <v>773</v>
      </c>
      <c r="E8" s="355" t="s">
        <v>774</v>
      </c>
    </row>
    <row r="9" spans="1:5" ht="15.75">
      <c r="A9" s="232">
        <v>1</v>
      </c>
      <c r="B9" s="355">
        <v>2</v>
      </c>
      <c r="C9" s="355">
        <v>3</v>
      </c>
      <c r="D9" s="355">
        <v>4</v>
      </c>
      <c r="E9" s="355">
        <v>5</v>
      </c>
    </row>
    <row r="10" spans="1:5" ht="15">
      <c r="A10" s="233" t="s">
        <v>837</v>
      </c>
      <c r="B10" s="364" t="s">
        <v>838</v>
      </c>
      <c r="C10" s="353">
        <v>386355</v>
      </c>
      <c r="D10" s="353">
        <v>0</v>
      </c>
      <c r="E10" s="353">
        <v>283855</v>
      </c>
    </row>
    <row r="11" spans="1:5" ht="25.5">
      <c r="A11" s="236" t="s">
        <v>839</v>
      </c>
      <c r="B11" s="365" t="s">
        <v>840</v>
      </c>
      <c r="C11" s="354">
        <v>386355</v>
      </c>
      <c r="D11" s="354">
        <v>0</v>
      </c>
      <c r="E11" s="354">
        <v>283855</v>
      </c>
    </row>
    <row r="12" spans="1:5" ht="15">
      <c r="A12" s="233" t="s">
        <v>841</v>
      </c>
      <c r="B12" s="364" t="s">
        <v>842</v>
      </c>
      <c r="C12" s="353">
        <v>665103</v>
      </c>
      <c r="D12" s="353">
        <v>0</v>
      </c>
      <c r="E12" s="353">
        <v>442586</v>
      </c>
    </row>
    <row r="13" spans="1:5" ht="12.75">
      <c r="A13" s="236" t="s">
        <v>843</v>
      </c>
      <c r="B13" s="365" t="s">
        <v>844</v>
      </c>
      <c r="C13" s="354">
        <v>665103</v>
      </c>
      <c r="D13" s="354">
        <v>0</v>
      </c>
      <c r="E13" s="354">
        <v>442586</v>
      </c>
    </row>
    <row r="14" spans="1:5" ht="12.75">
      <c r="A14" s="236" t="s">
        <v>845</v>
      </c>
      <c r="B14" s="365" t="s">
        <v>846</v>
      </c>
      <c r="C14" s="354">
        <v>1051458</v>
      </c>
      <c r="D14" s="354">
        <v>0</v>
      </c>
      <c r="E14" s="354">
        <v>726441</v>
      </c>
    </row>
    <row r="15" spans="1:5" ht="12.75">
      <c r="A15" s="236" t="s">
        <v>855</v>
      </c>
      <c r="B15" s="365" t="s">
        <v>856</v>
      </c>
      <c r="C15" s="354">
        <v>1051458</v>
      </c>
      <c r="D15" s="354">
        <v>0</v>
      </c>
      <c r="E15" s="354">
        <v>726441</v>
      </c>
    </row>
    <row r="16" spans="1:5" ht="15">
      <c r="A16" s="233" t="s">
        <v>857</v>
      </c>
      <c r="B16" s="364" t="s">
        <v>858</v>
      </c>
      <c r="C16" s="353">
        <v>1370457</v>
      </c>
      <c r="D16" s="353">
        <v>0</v>
      </c>
      <c r="E16" s="353">
        <v>1370457</v>
      </c>
    </row>
    <row r="17" spans="1:5" ht="30">
      <c r="A17" s="233" t="s">
        <v>969</v>
      </c>
      <c r="B17" s="364" t="s">
        <v>970</v>
      </c>
      <c r="C17" s="353">
        <v>83705</v>
      </c>
      <c r="D17" s="353">
        <v>0</v>
      </c>
      <c r="E17" s="353">
        <v>83705</v>
      </c>
    </row>
    <row r="18" spans="1:5" ht="15">
      <c r="A18" s="233" t="s">
        <v>971</v>
      </c>
      <c r="B18" s="364" t="s">
        <v>861</v>
      </c>
      <c r="C18" s="353">
        <v>-4876022</v>
      </c>
      <c r="D18" s="353">
        <v>0</v>
      </c>
      <c r="E18" s="353">
        <v>-6103501</v>
      </c>
    </row>
    <row r="19" spans="1:5" ht="15">
      <c r="A19" s="233" t="s">
        <v>859</v>
      </c>
      <c r="B19" s="364" t="s">
        <v>862</v>
      </c>
      <c r="C19" s="353">
        <v>-1227479</v>
      </c>
      <c r="D19" s="353">
        <v>0</v>
      </c>
      <c r="E19" s="353">
        <v>91195</v>
      </c>
    </row>
    <row r="20" spans="1:5" ht="12.75">
      <c r="A20" s="236" t="s">
        <v>860</v>
      </c>
      <c r="B20" s="365" t="s">
        <v>863</v>
      </c>
      <c r="C20" s="354">
        <v>-4649339</v>
      </c>
      <c r="D20" s="354">
        <v>0</v>
      </c>
      <c r="E20" s="354">
        <v>-4558144</v>
      </c>
    </row>
    <row r="21" spans="1:5" ht="30">
      <c r="A21" s="233" t="s">
        <v>920</v>
      </c>
      <c r="B21" s="364" t="s">
        <v>865</v>
      </c>
      <c r="C21" s="353">
        <v>5700797</v>
      </c>
      <c r="D21" s="353">
        <v>0</v>
      </c>
      <c r="E21" s="353">
        <v>5284585</v>
      </c>
    </row>
    <row r="22" spans="1:5" ht="25.5">
      <c r="A22" s="236" t="s">
        <v>972</v>
      </c>
      <c r="B22" s="365" t="s">
        <v>866</v>
      </c>
      <c r="C22" s="354">
        <v>5700797</v>
      </c>
      <c r="D22" s="354">
        <v>0</v>
      </c>
      <c r="E22" s="354">
        <v>5284585</v>
      </c>
    </row>
    <row r="23" spans="1:5" ht="12.75">
      <c r="A23" s="236" t="s">
        <v>973</v>
      </c>
      <c r="B23" s="365" t="s">
        <v>867</v>
      </c>
      <c r="C23" s="354">
        <v>1051458</v>
      </c>
      <c r="D23" s="354">
        <v>0</v>
      </c>
      <c r="E23" s="354">
        <v>726441</v>
      </c>
    </row>
  </sheetData>
  <sheetProtection/>
  <mergeCells count="3">
    <mergeCell ref="A7:E7"/>
    <mergeCell ref="A2:E2"/>
    <mergeCell ref="A4:E4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-6c-41f176d-7511-4e-2a7c59-36-4f-46-4b-27-4342-1d-1&amp;C&amp;R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1">
      <selection activeCell="F53" sqref="F53"/>
    </sheetView>
  </sheetViews>
  <sheetFormatPr defaultColWidth="9.140625" defaultRowHeight="15"/>
  <cols>
    <col min="1" max="1" width="48.57421875" style="193" customWidth="1"/>
    <col min="2" max="2" width="15.421875" style="193" customWidth="1"/>
    <col min="3" max="3" width="17.421875" style="193" customWidth="1"/>
    <col min="4" max="4" width="19.00390625" style="193" customWidth="1"/>
    <col min="5" max="5" width="14.7109375" style="193" customWidth="1"/>
    <col min="6" max="6" width="17.28125" style="193" customWidth="1"/>
    <col min="7" max="7" width="14.28125" style="193" bestFit="1" customWidth="1"/>
  </cols>
  <sheetData>
    <row r="1" spans="1:6" ht="15.75">
      <c r="A1" s="447" t="s">
        <v>1038</v>
      </c>
      <c r="B1" s="447"/>
      <c r="C1" s="447"/>
      <c r="D1" s="447"/>
      <c r="E1" s="447"/>
      <c r="F1" s="447"/>
    </row>
    <row r="2" spans="1:6" ht="15.75">
      <c r="A2" s="448" t="s">
        <v>975</v>
      </c>
      <c r="B2" s="448"/>
      <c r="C2" s="448"/>
      <c r="D2" s="448"/>
      <c r="E2" s="448"/>
      <c r="F2" s="448"/>
    </row>
    <row r="4" spans="1:6" ht="16.5" thickBot="1">
      <c r="A4" s="331" t="s">
        <v>976</v>
      </c>
      <c r="B4" s="331"/>
      <c r="C4" s="331"/>
      <c r="D4" s="331"/>
      <c r="E4" s="331"/>
      <c r="F4" s="331" t="s">
        <v>1042</v>
      </c>
    </row>
    <row r="5" spans="1:6" ht="63.75">
      <c r="A5" s="366" t="s">
        <v>77</v>
      </c>
      <c r="B5" s="286" t="s">
        <v>977</v>
      </c>
      <c r="C5" s="286" t="s">
        <v>978</v>
      </c>
      <c r="D5" s="286" t="s">
        <v>979</v>
      </c>
      <c r="E5" s="287" t="s">
        <v>980</v>
      </c>
      <c r="F5" s="288" t="s">
        <v>981</v>
      </c>
    </row>
    <row r="6" spans="1:6" ht="15" customHeight="1">
      <c r="A6" s="289" t="s">
        <v>982</v>
      </c>
      <c r="B6" s="194">
        <f>SUM(B24+B39+B53+B54+B59+B60+B61)</f>
        <v>0</v>
      </c>
      <c r="C6" s="194">
        <f>SUM(C24+C39+C53+C54+C59+C60+C61)</f>
        <v>614041638</v>
      </c>
      <c r="D6" s="194">
        <f>SUM(D24+D39+D53+D54+D59+D60+D61)</f>
        <v>963901440</v>
      </c>
      <c r="E6" s="194">
        <f>SUM(E24+E39+E53+E54+E59+E60+E61)</f>
        <v>643031800</v>
      </c>
      <c r="F6" s="194">
        <f>SUM(B6:E6)</f>
        <v>2220974878</v>
      </c>
    </row>
    <row r="7" spans="1:6" ht="15" customHeight="1">
      <c r="A7" s="290" t="s">
        <v>983</v>
      </c>
      <c r="B7" s="82"/>
      <c r="C7" s="82"/>
      <c r="D7" s="82">
        <v>16432210</v>
      </c>
      <c r="E7" s="82"/>
      <c r="F7" s="194">
        <f aca="true" t="shared" si="0" ref="F7:F61">SUM(B7:E7)</f>
        <v>16432210</v>
      </c>
    </row>
    <row r="8" spans="1:6" ht="15" customHeight="1">
      <c r="A8" s="290" t="s">
        <v>984</v>
      </c>
      <c r="B8" s="82"/>
      <c r="C8" s="82"/>
      <c r="D8" s="82">
        <v>2610013</v>
      </c>
      <c r="E8" s="82"/>
      <c r="F8" s="194">
        <f t="shared" si="0"/>
        <v>2610013</v>
      </c>
    </row>
    <row r="9" spans="1:6" ht="15" customHeight="1">
      <c r="A9" s="290" t="s">
        <v>985</v>
      </c>
      <c r="B9" s="82"/>
      <c r="C9" s="82"/>
      <c r="D9" s="82"/>
      <c r="E9" s="82"/>
      <c r="F9" s="194">
        <f t="shared" si="0"/>
        <v>0</v>
      </c>
    </row>
    <row r="10" spans="1:6" ht="15" customHeight="1">
      <c r="A10" s="289" t="s">
        <v>986</v>
      </c>
      <c r="B10" s="84">
        <f>SUM(B7:B9)</f>
        <v>0</v>
      </c>
      <c r="C10" s="84">
        <f>SUM(C7:C9)</f>
        <v>0</v>
      </c>
      <c r="D10" s="84">
        <f>SUM(D7:D9)</f>
        <v>19042223</v>
      </c>
      <c r="E10" s="84">
        <f>SUM(E7:E9)</f>
        <v>0</v>
      </c>
      <c r="F10" s="220">
        <f t="shared" si="0"/>
        <v>19042223</v>
      </c>
    </row>
    <row r="11" spans="1:7" ht="15" customHeight="1">
      <c r="A11" s="290" t="s">
        <v>987</v>
      </c>
      <c r="B11" s="82">
        <v>0</v>
      </c>
      <c r="C11" s="82">
        <v>614019271</v>
      </c>
      <c r="D11" s="82">
        <v>904229827</v>
      </c>
      <c r="E11" s="82">
        <v>50263698</v>
      </c>
      <c r="F11" s="194">
        <f t="shared" si="0"/>
        <v>1568512796</v>
      </c>
      <c r="G11" s="370"/>
    </row>
    <row r="12" spans="1:7" ht="15" customHeight="1">
      <c r="A12" s="290" t="s">
        <v>988</v>
      </c>
      <c r="B12" s="82"/>
      <c r="C12" s="82">
        <v>22367</v>
      </c>
      <c r="D12" s="82">
        <v>40629390</v>
      </c>
      <c r="E12" s="82">
        <v>28455295</v>
      </c>
      <c r="F12" s="194">
        <f t="shared" si="0"/>
        <v>69107052</v>
      </c>
      <c r="G12" s="370"/>
    </row>
    <row r="13" spans="1:6" ht="15" customHeight="1">
      <c r="A13" s="290" t="s">
        <v>989</v>
      </c>
      <c r="B13" s="82"/>
      <c r="C13" s="82"/>
      <c r="D13" s="82"/>
      <c r="E13" s="82"/>
      <c r="F13" s="194">
        <f t="shared" si="0"/>
        <v>0</v>
      </c>
    </row>
    <row r="14" spans="1:6" ht="15" customHeight="1">
      <c r="A14" s="290" t="s">
        <v>990</v>
      </c>
      <c r="B14" s="82"/>
      <c r="C14" s="82"/>
      <c r="D14" s="82"/>
      <c r="E14" s="82">
        <v>285435100</v>
      </c>
      <c r="F14" s="194">
        <f t="shared" si="0"/>
        <v>285435100</v>
      </c>
    </row>
    <row r="15" spans="1:6" ht="15" customHeight="1">
      <c r="A15" s="290" t="s">
        <v>991</v>
      </c>
      <c r="B15" s="82"/>
      <c r="C15" s="82"/>
      <c r="D15" s="82"/>
      <c r="E15" s="82"/>
      <c r="F15" s="194">
        <f t="shared" si="0"/>
        <v>0</v>
      </c>
    </row>
    <row r="16" spans="1:6" ht="15" customHeight="1">
      <c r="A16" s="289" t="s">
        <v>992</v>
      </c>
      <c r="B16" s="84">
        <f>SUM(B11:B15)</f>
        <v>0</v>
      </c>
      <c r="C16" s="84">
        <f>SUM(C11:C15)</f>
        <v>614041638</v>
      </c>
      <c r="D16" s="84">
        <f>SUM(D11:D15)</f>
        <v>944859217</v>
      </c>
      <c r="E16" s="84">
        <f>SUM(E11:E15)</f>
        <v>364154093</v>
      </c>
      <c r="F16" s="220">
        <f t="shared" si="0"/>
        <v>1923054948</v>
      </c>
    </row>
    <row r="17" spans="1:6" ht="15" customHeight="1">
      <c r="A17" s="290" t="s">
        <v>993</v>
      </c>
      <c r="B17" s="82"/>
      <c r="C17" s="82"/>
      <c r="D17" s="82"/>
      <c r="E17" s="82">
        <v>4955000</v>
      </c>
      <c r="F17" s="194">
        <f t="shared" si="0"/>
        <v>4955000</v>
      </c>
    </row>
    <row r="18" spans="1:6" ht="15" customHeight="1">
      <c r="A18" s="290" t="s">
        <v>994</v>
      </c>
      <c r="B18" s="82"/>
      <c r="C18" s="82"/>
      <c r="D18" s="82"/>
      <c r="E18" s="82">
        <v>44880000</v>
      </c>
      <c r="F18" s="194">
        <f t="shared" si="0"/>
        <v>44880000</v>
      </c>
    </row>
    <row r="19" spans="1:6" ht="15" customHeight="1">
      <c r="A19" s="290" t="s">
        <v>995</v>
      </c>
      <c r="B19" s="82"/>
      <c r="C19" s="82"/>
      <c r="D19" s="82"/>
      <c r="E19" s="82"/>
      <c r="F19" s="194">
        <f t="shared" si="0"/>
        <v>0</v>
      </c>
    </row>
    <row r="20" spans="1:6" ht="15" customHeight="1">
      <c r="A20" s="289" t="s">
        <v>996</v>
      </c>
      <c r="B20" s="84">
        <f>SUM(B17:B19)</f>
        <v>0</v>
      </c>
      <c r="C20" s="84">
        <f>SUM(C17:C19)</f>
        <v>0</v>
      </c>
      <c r="D20" s="84">
        <f>SUM(D17:D19)</f>
        <v>0</v>
      </c>
      <c r="E20" s="84">
        <f>SUM(E17:E19)</f>
        <v>49835000</v>
      </c>
      <c r="F20" s="220">
        <f t="shared" si="0"/>
        <v>49835000</v>
      </c>
    </row>
    <row r="21" spans="1:6" ht="15" customHeight="1">
      <c r="A21" s="290" t="s">
        <v>997</v>
      </c>
      <c r="B21" s="82"/>
      <c r="C21" s="82"/>
      <c r="D21" s="82"/>
      <c r="E21" s="82"/>
      <c r="F21" s="194">
        <f t="shared" si="0"/>
        <v>0</v>
      </c>
    </row>
    <row r="22" spans="1:6" ht="15" customHeight="1">
      <c r="A22" s="290" t="s">
        <v>998</v>
      </c>
      <c r="B22" s="82"/>
      <c r="C22" s="82"/>
      <c r="D22" s="82"/>
      <c r="E22" s="82"/>
      <c r="F22" s="194">
        <f t="shared" si="0"/>
        <v>0</v>
      </c>
    </row>
    <row r="23" spans="1:6" ht="15" customHeight="1">
      <c r="A23" s="289" t="s">
        <v>999</v>
      </c>
      <c r="B23" s="84">
        <f>SUM(B21:B22)</f>
        <v>0</v>
      </c>
      <c r="C23" s="84">
        <f>SUM(C21:C22)</f>
        <v>0</v>
      </c>
      <c r="D23" s="84">
        <f>SUM(D21:D22)</f>
        <v>0</v>
      </c>
      <c r="E23" s="84">
        <f>SUM(E21:E22)</f>
        <v>0</v>
      </c>
      <c r="F23" s="194">
        <f t="shared" si="0"/>
        <v>0</v>
      </c>
    </row>
    <row r="24" spans="1:6" ht="15" customHeight="1">
      <c r="A24" s="289" t="s">
        <v>1000</v>
      </c>
      <c r="B24" s="84">
        <f>SUM(B23,B20,B16,B10)</f>
        <v>0</v>
      </c>
      <c r="C24" s="84">
        <f>SUM(C23,C20,C16,C10)</f>
        <v>614041638</v>
      </c>
      <c r="D24" s="84">
        <f>SUM(D23,D20,D16,D10)</f>
        <v>963901440</v>
      </c>
      <c r="E24" s="84">
        <f>SUM(E23,E20,E16,E10)</f>
        <v>413989093</v>
      </c>
      <c r="F24" s="220">
        <f t="shared" si="0"/>
        <v>1991932171</v>
      </c>
    </row>
    <row r="25" spans="1:6" ht="15" customHeight="1">
      <c r="A25" s="290" t="s">
        <v>1001</v>
      </c>
      <c r="B25" s="82"/>
      <c r="C25" s="82"/>
      <c r="D25" s="82"/>
      <c r="E25" s="82"/>
      <c r="F25" s="194">
        <f t="shared" si="0"/>
        <v>0</v>
      </c>
    </row>
    <row r="26" spans="1:6" ht="15" customHeight="1">
      <c r="A26" s="290" t="s">
        <v>1002</v>
      </c>
      <c r="B26" s="82"/>
      <c r="C26" s="82"/>
      <c r="D26" s="82"/>
      <c r="E26" s="82"/>
      <c r="F26" s="194">
        <f t="shared" si="0"/>
        <v>0</v>
      </c>
    </row>
    <row r="27" spans="1:6" ht="15" customHeight="1">
      <c r="A27" s="290" t="s">
        <v>1003</v>
      </c>
      <c r="B27" s="82"/>
      <c r="C27" s="82"/>
      <c r="D27" s="82"/>
      <c r="E27" s="82"/>
      <c r="F27" s="194">
        <f t="shared" si="0"/>
        <v>0</v>
      </c>
    </row>
    <row r="28" spans="1:6" ht="15" customHeight="1">
      <c r="A28" s="290" t="s">
        <v>1004</v>
      </c>
      <c r="B28" s="82"/>
      <c r="C28" s="82"/>
      <c r="D28" s="82"/>
      <c r="E28" s="82"/>
      <c r="F28" s="194">
        <f t="shared" si="0"/>
        <v>0</v>
      </c>
    </row>
    <row r="29" spans="1:6" ht="15" customHeight="1">
      <c r="A29" s="290" t="s">
        <v>1005</v>
      </c>
      <c r="B29" s="82"/>
      <c r="C29" s="82"/>
      <c r="D29" s="82"/>
      <c r="E29" s="82"/>
      <c r="F29" s="194">
        <f t="shared" si="0"/>
        <v>0</v>
      </c>
    </row>
    <row r="30" spans="1:6" ht="15" customHeight="1">
      <c r="A30" s="289" t="s">
        <v>1006</v>
      </c>
      <c r="B30" s="84">
        <f>SUM(B25:B29)</f>
        <v>0</v>
      </c>
      <c r="C30" s="84">
        <f>SUM(C25:C29)</f>
        <v>0</v>
      </c>
      <c r="D30" s="84">
        <f>SUM(D25:D29)</f>
        <v>0</v>
      </c>
      <c r="E30" s="84">
        <f>SUM(E25:E29)</f>
        <v>0</v>
      </c>
      <c r="F30" s="194">
        <f t="shared" si="0"/>
        <v>0</v>
      </c>
    </row>
    <row r="31" spans="1:6" ht="15" customHeight="1">
      <c r="A31" s="290" t="s">
        <v>1007</v>
      </c>
      <c r="B31" s="82"/>
      <c r="C31" s="82"/>
      <c r="D31" s="82"/>
      <c r="E31" s="82"/>
      <c r="F31" s="194">
        <f t="shared" si="0"/>
        <v>0</v>
      </c>
    </row>
    <row r="32" spans="1:6" ht="15" customHeight="1">
      <c r="A32" s="290" t="s">
        <v>1008</v>
      </c>
      <c r="B32" s="82"/>
      <c r="C32" s="82"/>
      <c r="D32" s="82"/>
      <c r="E32" s="82">
        <v>135190550</v>
      </c>
      <c r="F32" s="194">
        <f t="shared" si="0"/>
        <v>135190550</v>
      </c>
    </row>
    <row r="33" spans="1:6" ht="15" customHeight="1">
      <c r="A33" s="290" t="s">
        <v>1009</v>
      </c>
      <c r="B33" s="82"/>
      <c r="C33" s="82"/>
      <c r="D33" s="82"/>
      <c r="E33" s="82"/>
      <c r="F33" s="194">
        <f t="shared" si="0"/>
        <v>0</v>
      </c>
    </row>
    <row r="34" spans="1:6" ht="15" customHeight="1">
      <c r="A34" s="290" t="s">
        <v>1010</v>
      </c>
      <c r="B34" s="82"/>
      <c r="C34" s="82"/>
      <c r="D34" s="82"/>
      <c r="E34" s="82"/>
      <c r="F34" s="194">
        <f t="shared" si="0"/>
        <v>0</v>
      </c>
    </row>
    <row r="35" spans="1:6" ht="15" customHeight="1">
      <c r="A35" s="290" t="s">
        <v>1011</v>
      </c>
      <c r="B35" s="82"/>
      <c r="C35" s="82"/>
      <c r="D35" s="82"/>
      <c r="E35" s="82"/>
      <c r="F35" s="194">
        <f t="shared" si="0"/>
        <v>0</v>
      </c>
    </row>
    <row r="36" spans="1:6" ht="15" customHeight="1">
      <c r="A36" s="290" t="s">
        <v>1012</v>
      </c>
      <c r="B36" s="82"/>
      <c r="C36" s="82"/>
      <c r="D36" s="82"/>
      <c r="E36" s="82"/>
      <c r="F36" s="194">
        <f t="shared" si="0"/>
        <v>0</v>
      </c>
    </row>
    <row r="37" spans="1:6" ht="15" customHeight="1">
      <c r="A37" s="290" t="s">
        <v>1013</v>
      </c>
      <c r="B37" s="82"/>
      <c r="C37" s="82"/>
      <c r="D37" s="82"/>
      <c r="E37" s="82">
        <v>135190550</v>
      </c>
      <c r="F37" s="194">
        <f t="shared" si="0"/>
        <v>135190550</v>
      </c>
    </row>
    <row r="38" spans="1:6" ht="15" customHeight="1">
      <c r="A38" s="289" t="s">
        <v>1014</v>
      </c>
      <c r="B38" s="84">
        <f>SUM(B31:B37)</f>
        <v>0</v>
      </c>
      <c r="C38" s="84">
        <f>SUM(C31:C37)</f>
        <v>0</v>
      </c>
      <c r="D38" s="84">
        <f>SUM(D31:D37)</f>
        <v>0</v>
      </c>
      <c r="E38" s="84">
        <f>SUM(E37)</f>
        <v>135190550</v>
      </c>
      <c r="F38" s="220">
        <f t="shared" si="0"/>
        <v>135190550</v>
      </c>
    </row>
    <row r="39" spans="1:6" ht="15" customHeight="1">
      <c r="A39" s="289" t="s">
        <v>1015</v>
      </c>
      <c r="B39" s="84">
        <f>SUM(B38,B30)</f>
        <v>0</v>
      </c>
      <c r="C39" s="84">
        <f>SUM(C38,C30)</f>
        <v>0</v>
      </c>
      <c r="D39" s="84">
        <f>SUM(D38,D30)</f>
        <v>0</v>
      </c>
      <c r="E39" s="84">
        <f>SUM(E38,E30)</f>
        <v>135190550</v>
      </c>
      <c r="F39" s="220">
        <f t="shared" si="0"/>
        <v>135190550</v>
      </c>
    </row>
    <row r="40" spans="1:6" ht="15" customHeight="1">
      <c r="A40" s="290" t="s">
        <v>1016</v>
      </c>
      <c r="B40" s="84"/>
      <c r="C40" s="84"/>
      <c r="D40" s="84"/>
      <c r="E40" s="84"/>
      <c r="F40" s="194">
        <f t="shared" si="0"/>
        <v>0</v>
      </c>
    </row>
    <row r="41" spans="1:6" ht="15" customHeight="1">
      <c r="A41" s="290" t="s">
        <v>1017</v>
      </c>
      <c r="B41" s="84"/>
      <c r="C41" s="84"/>
      <c r="D41" s="84"/>
      <c r="E41" s="84"/>
      <c r="F41" s="194">
        <f t="shared" si="0"/>
        <v>0</v>
      </c>
    </row>
    <row r="42" spans="1:6" ht="15" customHeight="1">
      <c r="A42" s="289" t="s">
        <v>1018</v>
      </c>
      <c r="B42" s="82">
        <f>SUM(B40:B41)</f>
        <v>0</v>
      </c>
      <c r="C42" s="82">
        <f>SUM(C40:C41)</f>
        <v>0</v>
      </c>
      <c r="D42" s="82">
        <f>SUM(D40:D41)</f>
        <v>0</v>
      </c>
      <c r="E42" s="82">
        <f>SUM(E40:E41)</f>
        <v>0</v>
      </c>
      <c r="F42" s="194">
        <f t="shared" si="0"/>
        <v>0</v>
      </c>
    </row>
    <row r="43" spans="1:6" ht="15" customHeight="1">
      <c r="A43" s="290" t="s">
        <v>1019</v>
      </c>
      <c r="B43" s="82"/>
      <c r="C43" s="82"/>
      <c r="D43" s="82"/>
      <c r="E43" s="82">
        <v>449895</v>
      </c>
      <c r="F43" s="194">
        <f t="shared" si="0"/>
        <v>449895</v>
      </c>
    </row>
    <row r="44" spans="1:6" ht="15" customHeight="1">
      <c r="A44" s="290" t="s">
        <v>1020</v>
      </c>
      <c r="B44" s="82"/>
      <c r="C44" s="82"/>
      <c r="D44" s="82"/>
      <c r="E44" s="82"/>
      <c r="F44" s="194">
        <f t="shared" si="0"/>
        <v>0</v>
      </c>
    </row>
    <row r="45" spans="1:6" ht="15" customHeight="1">
      <c r="A45" s="290" t="s">
        <v>1021</v>
      </c>
      <c r="B45" s="82"/>
      <c r="C45" s="82"/>
      <c r="D45" s="82"/>
      <c r="E45" s="82"/>
      <c r="F45" s="194">
        <f t="shared" si="0"/>
        <v>0</v>
      </c>
    </row>
    <row r="46" spans="1:6" ht="15" customHeight="1">
      <c r="A46" s="289" t="s">
        <v>1022</v>
      </c>
      <c r="B46" s="82">
        <f>SUM(B43:B45)</f>
        <v>0</v>
      </c>
      <c r="C46" s="82">
        <f>SUM(C43:C45)</f>
        <v>0</v>
      </c>
      <c r="D46" s="82">
        <f>SUM(D43:D45)</f>
        <v>0</v>
      </c>
      <c r="E46" s="82">
        <f>SUM(E43:E45)</f>
        <v>449895</v>
      </c>
      <c r="F46" s="194">
        <f t="shared" si="0"/>
        <v>449895</v>
      </c>
    </row>
    <row r="47" spans="1:6" ht="15" customHeight="1">
      <c r="A47" s="290" t="s">
        <v>1023</v>
      </c>
      <c r="B47" s="82"/>
      <c r="C47" s="82"/>
      <c r="D47" s="82"/>
      <c r="E47" s="82">
        <v>93396415</v>
      </c>
      <c r="F47" s="194">
        <f t="shared" si="0"/>
        <v>93396415</v>
      </c>
    </row>
    <row r="48" spans="1:6" ht="15" customHeight="1">
      <c r="A48" s="290" t="s">
        <v>1024</v>
      </c>
      <c r="B48" s="82"/>
      <c r="C48" s="82"/>
      <c r="D48" s="82"/>
      <c r="E48" s="82">
        <v>5847</v>
      </c>
      <c r="F48" s="194">
        <f t="shared" si="0"/>
        <v>5847</v>
      </c>
    </row>
    <row r="49" spans="1:6" ht="15" customHeight="1">
      <c r="A49" s="289" t="s">
        <v>1025</v>
      </c>
      <c r="B49" s="82">
        <f>SUM(B47:B48)</f>
        <v>0</v>
      </c>
      <c r="C49" s="82">
        <f>SUM(C47:C48)</f>
        <v>0</v>
      </c>
      <c r="D49" s="82">
        <f>SUM(D47:D48)</f>
        <v>0</v>
      </c>
      <c r="E49" s="82">
        <f>SUM(E47:E48)</f>
        <v>93402262</v>
      </c>
      <c r="F49" s="194">
        <f t="shared" si="0"/>
        <v>93402262</v>
      </c>
    </row>
    <row r="50" spans="1:6" ht="15" customHeight="1">
      <c r="A50" s="290" t="s">
        <v>1026</v>
      </c>
      <c r="B50" s="82"/>
      <c r="C50" s="82"/>
      <c r="D50" s="82"/>
      <c r="E50" s="82"/>
      <c r="F50" s="194">
        <f t="shared" si="0"/>
        <v>0</v>
      </c>
    </row>
    <row r="51" spans="1:6" ht="15" customHeight="1">
      <c r="A51" s="290" t="s">
        <v>1027</v>
      </c>
      <c r="B51" s="82"/>
      <c r="C51" s="82"/>
      <c r="D51" s="82"/>
      <c r="E51" s="82"/>
      <c r="F51" s="194">
        <f t="shared" si="0"/>
        <v>0</v>
      </c>
    </row>
    <row r="52" spans="1:6" ht="15" customHeight="1">
      <c r="A52" s="289" t="s">
        <v>1028</v>
      </c>
      <c r="B52" s="82">
        <f>SUM(B50:B51)</f>
        <v>0</v>
      </c>
      <c r="C52" s="82">
        <f>SUM(C50:C51)</f>
        <v>0</v>
      </c>
      <c r="D52" s="82">
        <f>SUM(D50:D51)</f>
        <v>0</v>
      </c>
      <c r="E52" s="82">
        <f>SUM(E50:E51)</f>
        <v>0</v>
      </c>
      <c r="F52" s="194">
        <f t="shared" si="0"/>
        <v>0</v>
      </c>
    </row>
    <row r="53" spans="1:6" ht="15" customHeight="1">
      <c r="A53" s="289" t="s">
        <v>1029</v>
      </c>
      <c r="B53" s="84">
        <f>SUM(B52,B49,B46,B42)</f>
        <v>0</v>
      </c>
      <c r="C53" s="84">
        <f>SUM(C52,C49,C46,C42)</f>
        <v>0</v>
      </c>
      <c r="D53" s="84">
        <f>SUM(D52,D49,D46,D42)</f>
        <v>0</v>
      </c>
      <c r="E53" s="84">
        <f>SUM(E52,E49,E46,E42)</f>
        <v>93852157</v>
      </c>
      <c r="F53" s="220">
        <f t="shared" si="0"/>
        <v>93852157</v>
      </c>
    </row>
    <row r="54" spans="1:6" ht="15.75">
      <c r="A54" s="291" t="s">
        <v>1030</v>
      </c>
      <c r="B54" s="201"/>
      <c r="C54" s="201"/>
      <c r="D54" s="201"/>
      <c r="E54" s="201"/>
      <c r="F54" s="194">
        <f t="shared" si="0"/>
        <v>0</v>
      </c>
    </row>
    <row r="55" spans="1:6" ht="15.75">
      <c r="A55" s="292" t="s">
        <v>1031</v>
      </c>
      <c r="B55" s="201"/>
      <c r="C55" s="201"/>
      <c r="D55" s="201"/>
      <c r="E55" s="201"/>
      <c r="F55" s="194">
        <f t="shared" si="0"/>
        <v>0</v>
      </c>
    </row>
    <row r="56" spans="1:6" ht="15.75">
      <c r="A56" s="292" t="s">
        <v>1032</v>
      </c>
      <c r="B56" s="201"/>
      <c r="C56" s="201"/>
      <c r="D56" s="201"/>
      <c r="E56" s="201"/>
      <c r="F56" s="194">
        <f t="shared" si="0"/>
        <v>0</v>
      </c>
    </row>
    <row r="57" spans="1:6" ht="15.75">
      <c r="A57" s="292" t="s">
        <v>1033</v>
      </c>
      <c r="B57" s="201"/>
      <c r="C57" s="201"/>
      <c r="D57" s="201"/>
      <c r="E57" s="201"/>
      <c r="F57" s="194">
        <f t="shared" si="0"/>
        <v>0</v>
      </c>
    </row>
    <row r="58" spans="1:6" ht="15.75">
      <c r="A58" s="292" t="s">
        <v>1034</v>
      </c>
      <c r="B58" s="201"/>
      <c r="C58" s="201"/>
      <c r="D58" s="201"/>
      <c r="E58" s="201"/>
      <c r="F58" s="194">
        <f t="shared" si="0"/>
        <v>0</v>
      </c>
    </row>
    <row r="59" spans="1:6" ht="15.75">
      <c r="A59" s="291" t="s">
        <v>1035</v>
      </c>
      <c r="B59" s="201">
        <f>SUM(B55:B58)</f>
        <v>0</v>
      </c>
      <c r="C59" s="201">
        <f>SUM(C55:C58)</f>
        <v>0</v>
      </c>
      <c r="D59" s="201">
        <f>SUM(D55:D58)</f>
        <v>0</v>
      </c>
      <c r="E59" s="201">
        <f>SUM(E55:E58)</f>
        <v>0</v>
      </c>
      <c r="F59" s="194">
        <f t="shared" si="0"/>
        <v>0</v>
      </c>
    </row>
    <row r="60" spans="1:6" ht="15.75">
      <c r="A60" s="291" t="s">
        <v>1036</v>
      </c>
      <c r="B60" s="201"/>
      <c r="C60" s="201"/>
      <c r="D60" s="201"/>
      <c r="E60" s="201"/>
      <c r="F60" s="194">
        <f t="shared" si="0"/>
        <v>0</v>
      </c>
    </row>
    <row r="61" spans="1:6" ht="16.5" thickBot="1">
      <c r="A61" s="293" t="s">
        <v>1037</v>
      </c>
      <c r="B61" s="367"/>
      <c r="C61" s="367"/>
      <c r="D61" s="367"/>
      <c r="E61" s="367"/>
      <c r="F61" s="194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4">
      <selection activeCell="I8" sqref="I8"/>
    </sheetView>
  </sheetViews>
  <sheetFormatPr defaultColWidth="9.140625" defaultRowHeight="15"/>
  <cols>
    <col min="1" max="1" width="48.57421875" style="193" customWidth="1"/>
    <col min="2" max="2" width="15.421875" style="193" customWidth="1"/>
    <col min="3" max="3" width="14.421875" style="193" customWidth="1"/>
    <col min="4" max="4" width="15.8515625" style="193" customWidth="1"/>
    <col min="5" max="5" width="14.7109375" style="193" customWidth="1"/>
    <col min="6" max="6" width="17.28125" style="193" customWidth="1"/>
    <col min="7" max="16384" width="9.140625" style="285" customWidth="1"/>
  </cols>
  <sheetData>
    <row r="1" spans="1:6" ht="15">
      <c r="A1" s="447" t="s">
        <v>1038</v>
      </c>
      <c r="B1" s="447"/>
      <c r="C1" s="447"/>
      <c r="D1" s="447"/>
      <c r="E1" s="447"/>
      <c r="F1" s="447"/>
    </row>
    <row r="2" spans="1:6" ht="15">
      <c r="A2" s="448" t="s">
        <v>975</v>
      </c>
      <c r="B2" s="448"/>
      <c r="C2" s="448"/>
      <c r="D2" s="448"/>
      <c r="E2" s="448"/>
      <c r="F2" s="448"/>
    </row>
    <row r="4" spans="1:6" ht="16.5" thickBot="1">
      <c r="A4" s="331" t="s">
        <v>976</v>
      </c>
      <c r="B4" s="331"/>
      <c r="C4" s="331"/>
      <c r="D4" s="331"/>
      <c r="E4" s="331"/>
      <c r="F4" s="331" t="s">
        <v>1041</v>
      </c>
    </row>
    <row r="5" spans="1:6" ht="76.5">
      <c r="A5" s="366" t="s">
        <v>77</v>
      </c>
      <c r="B5" s="286" t="s">
        <v>977</v>
      </c>
      <c r="C5" s="286" t="s">
        <v>978</v>
      </c>
      <c r="D5" s="286" t="s">
        <v>979</v>
      </c>
      <c r="E5" s="287" t="s">
        <v>980</v>
      </c>
      <c r="F5" s="288" t="s">
        <v>981</v>
      </c>
    </row>
    <row r="6" spans="1:6" ht="15" customHeight="1">
      <c r="A6" s="289" t="s">
        <v>982</v>
      </c>
      <c r="B6" s="194">
        <f>SUM(B24+B39+B53+B54+B59+B60+B61)</f>
        <v>0</v>
      </c>
      <c r="C6" s="194">
        <f>SUM(C24+C39+C53+C54+C59+C60+C61)</f>
        <v>0</v>
      </c>
      <c r="D6" s="194">
        <f>SUM(D24+D39+D53+D54+D59+D60+D61)</f>
        <v>0</v>
      </c>
      <c r="E6" s="194">
        <f>SUM(E24+E39+E53+E54+E59+E60+E61)</f>
        <v>1299254</v>
      </c>
      <c r="F6" s="194">
        <f>SUM(B6:E6)</f>
        <v>1299254</v>
      </c>
    </row>
    <row r="7" spans="1:6" ht="15" customHeight="1">
      <c r="A7" s="290" t="s">
        <v>983</v>
      </c>
      <c r="B7" s="82"/>
      <c r="C7" s="82"/>
      <c r="D7" s="82"/>
      <c r="E7" s="82"/>
      <c r="F7" s="194">
        <f aca="true" t="shared" si="0" ref="F7:F61">SUM(B7:E7)</f>
        <v>0</v>
      </c>
    </row>
    <row r="8" spans="1:6" ht="15" customHeight="1">
      <c r="A8" s="290" t="s">
        <v>984</v>
      </c>
      <c r="B8" s="82"/>
      <c r="C8" s="82"/>
      <c r="D8" s="82"/>
      <c r="E8" s="82"/>
      <c r="F8" s="194">
        <f t="shared" si="0"/>
        <v>0</v>
      </c>
    </row>
    <row r="9" spans="1:6" ht="15" customHeight="1">
      <c r="A9" s="290" t="s">
        <v>985</v>
      </c>
      <c r="B9" s="82"/>
      <c r="C9" s="82"/>
      <c r="D9" s="82"/>
      <c r="E9" s="82"/>
      <c r="F9" s="194">
        <f t="shared" si="0"/>
        <v>0</v>
      </c>
    </row>
    <row r="10" spans="1:6" ht="15" customHeight="1">
      <c r="A10" s="289" t="s">
        <v>986</v>
      </c>
      <c r="B10" s="84">
        <f>SUM(B7:B9)</f>
        <v>0</v>
      </c>
      <c r="C10" s="84">
        <f>SUM(C7:C9)</f>
        <v>0</v>
      </c>
      <c r="D10" s="84">
        <f>SUM(D7:D9)</f>
        <v>0</v>
      </c>
      <c r="E10" s="84">
        <f>SUM(E7:E9)</f>
        <v>0</v>
      </c>
      <c r="F10" s="194">
        <f t="shared" si="0"/>
        <v>0</v>
      </c>
    </row>
    <row r="11" spans="1:6" ht="15" customHeight="1">
      <c r="A11" s="290" t="s">
        <v>987</v>
      </c>
      <c r="B11" s="82"/>
      <c r="C11" s="82"/>
      <c r="D11" s="82"/>
      <c r="E11" s="82"/>
      <c r="F11" s="194">
        <f t="shared" si="0"/>
        <v>0</v>
      </c>
    </row>
    <row r="12" spans="1:6" ht="15" customHeight="1">
      <c r="A12" s="290" t="s">
        <v>988</v>
      </c>
      <c r="B12" s="82"/>
      <c r="C12" s="82"/>
      <c r="D12" s="82"/>
      <c r="E12" s="82">
        <v>868977</v>
      </c>
      <c r="F12" s="194">
        <f t="shared" si="0"/>
        <v>868977</v>
      </c>
    </row>
    <row r="13" spans="1:6" ht="15" customHeight="1">
      <c r="A13" s="290" t="s">
        <v>989</v>
      </c>
      <c r="B13" s="82"/>
      <c r="C13" s="82"/>
      <c r="D13" s="82"/>
      <c r="E13" s="82"/>
      <c r="F13" s="194">
        <f t="shared" si="0"/>
        <v>0</v>
      </c>
    </row>
    <row r="14" spans="1:6" ht="15" customHeight="1">
      <c r="A14" s="290" t="s">
        <v>990</v>
      </c>
      <c r="B14" s="82"/>
      <c r="C14" s="82"/>
      <c r="D14" s="82"/>
      <c r="E14" s="82"/>
      <c r="F14" s="194">
        <f t="shared" si="0"/>
        <v>0</v>
      </c>
    </row>
    <row r="15" spans="1:6" ht="15" customHeight="1">
      <c r="A15" s="290" t="s">
        <v>991</v>
      </c>
      <c r="B15" s="82"/>
      <c r="C15" s="82"/>
      <c r="D15" s="82"/>
      <c r="E15" s="82"/>
      <c r="F15" s="194">
        <f t="shared" si="0"/>
        <v>0</v>
      </c>
    </row>
    <row r="16" spans="1:6" ht="15" customHeight="1">
      <c r="A16" s="289" t="s">
        <v>992</v>
      </c>
      <c r="B16" s="84">
        <f>SUM(B11:B15)</f>
        <v>0</v>
      </c>
      <c r="C16" s="84">
        <f>SUM(C11:C15)</f>
        <v>0</v>
      </c>
      <c r="D16" s="84">
        <f>SUM(D11:D15)</f>
        <v>0</v>
      </c>
      <c r="E16" s="84">
        <f>SUM(E11:E15)</f>
        <v>868977</v>
      </c>
      <c r="F16" s="194">
        <f t="shared" si="0"/>
        <v>868977</v>
      </c>
    </row>
    <row r="17" spans="1:6" ht="15" customHeight="1">
      <c r="A17" s="290" t="s">
        <v>993</v>
      </c>
      <c r="B17" s="82"/>
      <c r="C17" s="82"/>
      <c r="D17" s="82"/>
      <c r="E17" s="82"/>
      <c r="F17" s="194">
        <f t="shared" si="0"/>
        <v>0</v>
      </c>
    </row>
    <row r="18" spans="1:6" ht="15" customHeight="1">
      <c r="A18" s="290" t="s">
        <v>994</v>
      </c>
      <c r="B18" s="82"/>
      <c r="C18" s="82"/>
      <c r="D18" s="82"/>
      <c r="E18" s="82"/>
      <c r="F18" s="194">
        <f t="shared" si="0"/>
        <v>0</v>
      </c>
    </row>
    <row r="19" spans="1:6" ht="15" customHeight="1">
      <c r="A19" s="290" t="s">
        <v>995</v>
      </c>
      <c r="B19" s="82"/>
      <c r="C19" s="82"/>
      <c r="D19" s="82"/>
      <c r="E19" s="82"/>
      <c r="F19" s="194">
        <f t="shared" si="0"/>
        <v>0</v>
      </c>
    </row>
    <row r="20" spans="1:6" ht="15" customHeight="1">
      <c r="A20" s="289" t="s">
        <v>996</v>
      </c>
      <c r="B20" s="84">
        <f>SUM(B17:B19)</f>
        <v>0</v>
      </c>
      <c r="C20" s="84">
        <f>SUM(C17:C19)</f>
        <v>0</v>
      </c>
      <c r="D20" s="84">
        <f>SUM(D17:D19)</f>
        <v>0</v>
      </c>
      <c r="E20" s="84">
        <f>SUM(E17:E19)</f>
        <v>0</v>
      </c>
      <c r="F20" s="194">
        <f t="shared" si="0"/>
        <v>0</v>
      </c>
    </row>
    <row r="21" spans="1:6" ht="15" customHeight="1">
      <c r="A21" s="290" t="s">
        <v>997</v>
      </c>
      <c r="B21" s="82"/>
      <c r="C21" s="82"/>
      <c r="D21" s="82"/>
      <c r="E21" s="82"/>
      <c r="F21" s="194">
        <f t="shared" si="0"/>
        <v>0</v>
      </c>
    </row>
    <row r="22" spans="1:6" ht="15" customHeight="1">
      <c r="A22" s="290" t="s">
        <v>998</v>
      </c>
      <c r="B22" s="82"/>
      <c r="C22" s="82"/>
      <c r="D22" s="82"/>
      <c r="E22" s="82"/>
      <c r="F22" s="194">
        <f t="shared" si="0"/>
        <v>0</v>
      </c>
    </row>
    <row r="23" spans="1:6" ht="15" customHeight="1">
      <c r="A23" s="289" t="s">
        <v>999</v>
      </c>
      <c r="B23" s="84">
        <f>SUM(B21:B22)</f>
        <v>0</v>
      </c>
      <c r="C23" s="84">
        <f>SUM(C21:C22)</f>
        <v>0</v>
      </c>
      <c r="D23" s="84">
        <f>SUM(D21:D22)</f>
        <v>0</v>
      </c>
      <c r="E23" s="84">
        <f>SUM(E21:E22)</f>
        <v>0</v>
      </c>
      <c r="F23" s="194">
        <f t="shared" si="0"/>
        <v>0</v>
      </c>
    </row>
    <row r="24" spans="1:6" ht="15" customHeight="1">
      <c r="A24" s="289" t="s">
        <v>1000</v>
      </c>
      <c r="B24" s="84">
        <f>SUM(B23,B20,B16,B10)</f>
        <v>0</v>
      </c>
      <c r="C24" s="84">
        <f>SUM(C23,C20,C16,C10)</f>
        <v>0</v>
      </c>
      <c r="D24" s="84">
        <f>SUM(D23,D20,D16,D10)</f>
        <v>0</v>
      </c>
      <c r="E24" s="84">
        <f>SUM(E23,E20,E16,E10)</f>
        <v>868977</v>
      </c>
      <c r="F24" s="194">
        <f t="shared" si="0"/>
        <v>868977</v>
      </c>
    </row>
    <row r="25" spans="1:6" ht="15" customHeight="1">
      <c r="A25" s="290" t="s">
        <v>1001</v>
      </c>
      <c r="B25" s="82"/>
      <c r="C25" s="82"/>
      <c r="D25" s="82"/>
      <c r="E25" s="82"/>
      <c r="F25" s="194">
        <f t="shared" si="0"/>
        <v>0</v>
      </c>
    </row>
    <row r="26" spans="1:6" ht="15" customHeight="1">
      <c r="A26" s="290" t="s">
        <v>1002</v>
      </c>
      <c r="B26" s="82"/>
      <c r="C26" s="82"/>
      <c r="D26" s="82"/>
      <c r="E26" s="82"/>
      <c r="F26" s="194">
        <f t="shared" si="0"/>
        <v>0</v>
      </c>
    </row>
    <row r="27" spans="1:6" ht="15" customHeight="1">
      <c r="A27" s="290" t="s">
        <v>1003</v>
      </c>
      <c r="B27" s="82"/>
      <c r="C27" s="82"/>
      <c r="D27" s="82"/>
      <c r="E27" s="82"/>
      <c r="F27" s="194">
        <f t="shared" si="0"/>
        <v>0</v>
      </c>
    </row>
    <row r="28" spans="1:6" ht="15" customHeight="1">
      <c r="A28" s="290" t="s">
        <v>1004</v>
      </c>
      <c r="B28" s="82"/>
      <c r="C28" s="82"/>
      <c r="D28" s="82"/>
      <c r="E28" s="82"/>
      <c r="F28" s="194">
        <f t="shared" si="0"/>
        <v>0</v>
      </c>
    </row>
    <row r="29" spans="1:6" ht="15" customHeight="1">
      <c r="A29" s="290" t="s">
        <v>1005</v>
      </c>
      <c r="B29" s="82"/>
      <c r="C29" s="82"/>
      <c r="D29" s="82"/>
      <c r="E29" s="82"/>
      <c r="F29" s="194">
        <f t="shared" si="0"/>
        <v>0</v>
      </c>
    </row>
    <row r="30" spans="1:6" ht="15" customHeight="1">
      <c r="A30" s="289" t="s">
        <v>1006</v>
      </c>
      <c r="B30" s="84">
        <f>SUM(B25:B29)</f>
        <v>0</v>
      </c>
      <c r="C30" s="84">
        <f>SUM(C25:C29)</f>
        <v>0</v>
      </c>
      <c r="D30" s="84">
        <f>SUM(D25:D29)</f>
        <v>0</v>
      </c>
      <c r="E30" s="84">
        <f>SUM(E25:E29)</f>
        <v>0</v>
      </c>
      <c r="F30" s="194">
        <f t="shared" si="0"/>
        <v>0</v>
      </c>
    </row>
    <row r="31" spans="1:6" ht="15" customHeight="1">
      <c r="A31" s="290" t="s">
        <v>1007</v>
      </c>
      <c r="B31" s="82"/>
      <c r="C31" s="82"/>
      <c r="D31" s="82"/>
      <c r="E31" s="82"/>
      <c r="F31" s="194">
        <f t="shared" si="0"/>
        <v>0</v>
      </c>
    </row>
    <row r="32" spans="1:6" ht="15" customHeight="1">
      <c r="A32" s="290" t="s">
        <v>1008</v>
      </c>
      <c r="B32" s="82"/>
      <c r="C32" s="82"/>
      <c r="D32" s="82"/>
      <c r="E32" s="82"/>
      <c r="F32" s="194">
        <f t="shared" si="0"/>
        <v>0</v>
      </c>
    </row>
    <row r="33" spans="1:6" ht="15" customHeight="1">
      <c r="A33" s="290" t="s">
        <v>1009</v>
      </c>
      <c r="B33" s="82"/>
      <c r="C33" s="82"/>
      <c r="D33" s="82"/>
      <c r="E33" s="82"/>
      <c r="F33" s="194">
        <f t="shared" si="0"/>
        <v>0</v>
      </c>
    </row>
    <row r="34" spans="1:6" ht="15" customHeight="1">
      <c r="A34" s="290" t="s">
        <v>1010</v>
      </c>
      <c r="B34" s="82"/>
      <c r="C34" s="82"/>
      <c r="D34" s="82"/>
      <c r="E34" s="82"/>
      <c r="F34" s="194">
        <f t="shared" si="0"/>
        <v>0</v>
      </c>
    </row>
    <row r="35" spans="1:6" ht="15" customHeight="1">
      <c r="A35" s="290" t="s">
        <v>1011</v>
      </c>
      <c r="B35" s="82"/>
      <c r="C35" s="82"/>
      <c r="D35" s="82"/>
      <c r="E35" s="82"/>
      <c r="F35" s="194">
        <f t="shared" si="0"/>
        <v>0</v>
      </c>
    </row>
    <row r="36" spans="1:6" ht="15" customHeight="1">
      <c r="A36" s="290" t="s">
        <v>1012</v>
      </c>
      <c r="B36" s="82"/>
      <c r="C36" s="82"/>
      <c r="D36" s="82"/>
      <c r="E36" s="82"/>
      <c r="F36" s="194">
        <f t="shared" si="0"/>
        <v>0</v>
      </c>
    </row>
    <row r="37" spans="1:6" ht="15" customHeight="1">
      <c r="A37" s="290" t="s">
        <v>1013</v>
      </c>
      <c r="B37" s="82"/>
      <c r="C37" s="82"/>
      <c r="D37" s="82"/>
      <c r="E37" s="82"/>
      <c r="F37" s="194">
        <f t="shared" si="0"/>
        <v>0</v>
      </c>
    </row>
    <row r="38" spans="1:6" ht="15" customHeight="1">
      <c r="A38" s="289" t="s">
        <v>1014</v>
      </c>
      <c r="B38" s="84">
        <f>SUM(B31:B37)</f>
        <v>0</v>
      </c>
      <c r="C38" s="84">
        <f>SUM(C31:C37)</f>
        <v>0</v>
      </c>
      <c r="D38" s="84">
        <f>SUM(D31:D37)</f>
        <v>0</v>
      </c>
      <c r="E38" s="84">
        <f>SUM(E31:E37)</f>
        <v>0</v>
      </c>
      <c r="F38" s="194">
        <f t="shared" si="0"/>
        <v>0</v>
      </c>
    </row>
    <row r="39" spans="1:6" ht="15" customHeight="1">
      <c r="A39" s="289" t="s">
        <v>1015</v>
      </c>
      <c r="B39" s="84">
        <f>SUM(B38,B30)</f>
        <v>0</v>
      </c>
      <c r="C39" s="84">
        <f>SUM(C38,C30)</f>
        <v>0</v>
      </c>
      <c r="D39" s="84">
        <f>SUM(D38,D30)</f>
        <v>0</v>
      </c>
      <c r="E39" s="84">
        <f>SUM(E38,E30)</f>
        <v>0</v>
      </c>
      <c r="F39" s="194">
        <f t="shared" si="0"/>
        <v>0</v>
      </c>
    </row>
    <row r="40" spans="1:6" ht="15" customHeight="1">
      <c r="A40" s="290" t="s">
        <v>1016</v>
      </c>
      <c r="B40" s="84"/>
      <c r="C40" s="84"/>
      <c r="D40" s="84"/>
      <c r="E40" s="84"/>
      <c r="F40" s="194">
        <f t="shared" si="0"/>
        <v>0</v>
      </c>
    </row>
    <row r="41" spans="1:6" ht="15" customHeight="1">
      <c r="A41" s="290" t="s">
        <v>1017</v>
      </c>
      <c r="B41" s="84"/>
      <c r="C41" s="84"/>
      <c r="D41" s="84"/>
      <c r="E41" s="84"/>
      <c r="F41" s="194">
        <f t="shared" si="0"/>
        <v>0</v>
      </c>
    </row>
    <row r="42" spans="1:6" ht="15" customHeight="1">
      <c r="A42" s="289" t="s">
        <v>1018</v>
      </c>
      <c r="B42" s="82">
        <f>SUM(B40:B41)</f>
        <v>0</v>
      </c>
      <c r="C42" s="82">
        <f>SUM(C40:C41)</f>
        <v>0</v>
      </c>
      <c r="D42" s="82">
        <f>SUM(D40:D41)</f>
        <v>0</v>
      </c>
      <c r="E42" s="82">
        <f>SUM(E40:E41)</f>
        <v>0</v>
      </c>
      <c r="F42" s="194">
        <f t="shared" si="0"/>
        <v>0</v>
      </c>
    </row>
    <row r="43" spans="1:6" ht="15" customHeight="1">
      <c r="A43" s="290" t="s">
        <v>1019</v>
      </c>
      <c r="B43" s="82"/>
      <c r="C43" s="82"/>
      <c r="D43" s="82"/>
      <c r="E43" s="82">
        <v>22940</v>
      </c>
      <c r="F43" s="194">
        <f t="shared" si="0"/>
        <v>22940</v>
      </c>
    </row>
    <row r="44" spans="1:6" ht="15" customHeight="1">
      <c r="A44" s="290" t="s">
        <v>1020</v>
      </c>
      <c r="B44" s="82"/>
      <c r="C44" s="82"/>
      <c r="D44" s="82"/>
      <c r="E44" s="82"/>
      <c r="F44" s="194">
        <f t="shared" si="0"/>
        <v>0</v>
      </c>
    </row>
    <row r="45" spans="1:6" ht="15" customHeight="1">
      <c r="A45" s="290" t="s">
        <v>1021</v>
      </c>
      <c r="B45" s="82"/>
      <c r="C45" s="82"/>
      <c r="D45" s="82"/>
      <c r="E45" s="82"/>
      <c r="F45" s="194">
        <f t="shared" si="0"/>
        <v>0</v>
      </c>
    </row>
    <row r="46" spans="1:6" ht="15" customHeight="1">
      <c r="A46" s="289" t="s">
        <v>1022</v>
      </c>
      <c r="B46" s="82">
        <f>SUM(B43:B45)</f>
        <v>0</v>
      </c>
      <c r="C46" s="82">
        <f>SUM(C43:C45)</f>
        <v>0</v>
      </c>
      <c r="D46" s="82">
        <f>SUM(D43:D45)</f>
        <v>0</v>
      </c>
      <c r="E46" s="82">
        <f>SUM(E43:E45)</f>
        <v>22940</v>
      </c>
      <c r="F46" s="194">
        <f t="shared" si="0"/>
        <v>22940</v>
      </c>
    </row>
    <row r="47" spans="1:6" ht="15" customHeight="1">
      <c r="A47" s="290" t="s">
        <v>1023</v>
      </c>
      <c r="B47" s="82"/>
      <c r="C47" s="82"/>
      <c r="D47" s="82"/>
      <c r="E47" s="82">
        <v>407337</v>
      </c>
      <c r="F47" s="194">
        <f t="shared" si="0"/>
        <v>407337</v>
      </c>
    </row>
    <row r="48" spans="1:6" ht="15" customHeight="1">
      <c r="A48" s="290" t="s">
        <v>1024</v>
      </c>
      <c r="B48" s="82"/>
      <c r="C48" s="82"/>
      <c r="D48" s="82"/>
      <c r="E48" s="82"/>
      <c r="F48" s="194">
        <f t="shared" si="0"/>
        <v>0</v>
      </c>
    </row>
    <row r="49" spans="1:6" ht="15" customHeight="1">
      <c r="A49" s="289" t="s">
        <v>1025</v>
      </c>
      <c r="B49" s="82">
        <f>SUM(B47:B48)</f>
        <v>0</v>
      </c>
      <c r="C49" s="82">
        <f>SUM(C47:C48)</f>
        <v>0</v>
      </c>
      <c r="D49" s="82">
        <f>SUM(D47:D48)</f>
        <v>0</v>
      </c>
      <c r="E49" s="82">
        <f>SUM(E47:E48)</f>
        <v>407337</v>
      </c>
      <c r="F49" s="194">
        <f t="shared" si="0"/>
        <v>407337</v>
      </c>
    </row>
    <row r="50" spans="1:6" ht="15" customHeight="1">
      <c r="A50" s="290" t="s">
        <v>1026</v>
      </c>
      <c r="B50" s="82"/>
      <c r="C50" s="82"/>
      <c r="D50" s="82"/>
      <c r="E50" s="82"/>
      <c r="F50" s="194">
        <f t="shared" si="0"/>
        <v>0</v>
      </c>
    </row>
    <row r="51" spans="1:6" ht="15" customHeight="1">
      <c r="A51" s="290" t="s">
        <v>1027</v>
      </c>
      <c r="B51" s="82"/>
      <c r="C51" s="82"/>
      <c r="D51" s="82"/>
      <c r="E51" s="82"/>
      <c r="F51" s="194">
        <f t="shared" si="0"/>
        <v>0</v>
      </c>
    </row>
    <row r="52" spans="1:6" ht="15" customHeight="1">
      <c r="A52" s="289" t="s">
        <v>1028</v>
      </c>
      <c r="B52" s="82">
        <f>SUM(B50:B51)</f>
        <v>0</v>
      </c>
      <c r="C52" s="82">
        <f>SUM(C50:C51)</f>
        <v>0</v>
      </c>
      <c r="D52" s="82">
        <f>SUM(D50:D51)</f>
        <v>0</v>
      </c>
      <c r="E52" s="82">
        <f>SUM(E50:E51)</f>
        <v>0</v>
      </c>
      <c r="F52" s="194">
        <f t="shared" si="0"/>
        <v>0</v>
      </c>
    </row>
    <row r="53" spans="1:6" ht="15" customHeight="1">
      <c r="A53" s="289" t="s">
        <v>1029</v>
      </c>
      <c r="B53" s="84">
        <f>SUM(B52,B49,B46,B42)</f>
        <v>0</v>
      </c>
      <c r="C53" s="84">
        <f>SUM(C52,C49,C46,C42)</f>
        <v>0</v>
      </c>
      <c r="D53" s="84">
        <f>SUM(D52,D49,D46,D42)</f>
        <v>0</v>
      </c>
      <c r="E53" s="84">
        <f>SUM(E52,E49,E46,E42)</f>
        <v>430277</v>
      </c>
      <c r="F53" s="194">
        <f t="shared" si="0"/>
        <v>430277</v>
      </c>
    </row>
    <row r="54" spans="1:6" ht="15.75">
      <c r="A54" s="291" t="s">
        <v>1030</v>
      </c>
      <c r="B54" s="201"/>
      <c r="C54" s="201"/>
      <c r="D54" s="201"/>
      <c r="E54" s="201"/>
      <c r="F54" s="194">
        <f t="shared" si="0"/>
        <v>0</v>
      </c>
    </row>
    <row r="55" spans="1:6" ht="15.75">
      <c r="A55" s="292" t="s">
        <v>1031</v>
      </c>
      <c r="B55" s="201"/>
      <c r="C55" s="201"/>
      <c r="D55" s="201"/>
      <c r="E55" s="201"/>
      <c r="F55" s="194">
        <f t="shared" si="0"/>
        <v>0</v>
      </c>
    </row>
    <row r="56" spans="1:6" ht="15.75">
      <c r="A56" s="292" t="s">
        <v>1032</v>
      </c>
      <c r="B56" s="201"/>
      <c r="C56" s="201"/>
      <c r="D56" s="201"/>
      <c r="E56" s="201"/>
      <c r="F56" s="194">
        <f t="shared" si="0"/>
        <v>0</v>
      </c>
    </row>
    <row r="57" spans="1:6" ht="15.75">
      <c r="A57" s="292" t="s">
        <v>1033</v>
      </c>
      <c r="B57" s="201"/>
      <c r="C57" s="201"/>
      <c r="D57" s="201"/>
      <c r="E57" s="201"/>
      <c r="F57" s="194">
        <f t="shared" si="0"/>
        <v>0</v>
      </c>
    </row>
    <row r="58" spans="1:6" ht="15.75">
      <c r="A58" s="292" t="s">
        <v>1034</v>
      </c>
      <c r="B58" s="201"/>
      <c r="C58" s="201"/>
      <c r="D58" s="201"/>
      <c r="E58" s="201"/>
      <c r="F58" s="194">
        <f t="shared" si="0"/>
        <v>0</v>
      </c>
    </row>
    <row r="59" spans="1:6" ht="15.75">
      <c r="A59" s="291" t="s">
        <v>1035</v>
      </c>
      <c r="B59" s="201">
        <f>SUM(B55:B58)</f>
        <v>0</v>
      </c>
      <c r="C59" s="201">
        <f>SUM(C55:C58)</f>
        <v>0</v>
      </c>
      <c r="D59" s="201">
        <f>SUM(D55:D58)</f>
        <v>0</v>
      </c>
      <c r="E59" s="201">
        <f>SUM(E55:E58)</f>
        <v>0</v>
      </c>
      <c r="F59" s="194">
        <f t="shared" si="0"/>
        <v>0</v>
      </c>
    </row>
    <row r="60" spans="1:6" ht="15.75">
      <c r="A60" s="291" t="s">
        <v>1036</v>
      </c>
      <c r="B60" s="201"/>
      <c r="C60" s="201"/>
      <c r="D60" s="201"/>
      <c r="E60" s="201"/>
      <c r="F60" s="194">
        <f t="shared" si="0"/>
        <v>0</v>
      </c>
    </row>
    <row r="61" spans="1:6" ht="16.5" thickBot="1">
      <c r="A61" s="293" t="s">
        <v>1037</v>
      </c>
      <c r="B61" s="367"/>
      <c r="C61" s="367"/>
      <c r="D61" s="367"/>
      <c r="E61" s="367"/>
      <c r="F61" s="194">
        <f t="shared" si="0"/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D18" sqref="D18"/>
    </sheetView>
  </sheetViews>
  <sheetFormatPr defaultColWidth="8.8515625" defaultRowHeight="15"/>
  <cols>
    <col min="1" max="1" width="52.8515625" style="193" customWidth="1"/>
    <col min="2" max="2" width="17.421875" style="193" customWidth="1"/>
    <col min="3" max="3" width="13.00390625" style="193" customWidth="1"/>
    <col min="4" max="4" width="18.7109375" style="193" customWidth="1"/>
    <col min="5" max="5" width="15.00390625" style="193" customWidth="1"/>
    <col min="6" max="6" width="21.140625" style="193" customWidth="1"/>
    <col min="7" max="16384" width="8.8515625" style="285" customWidth="1"/>
  </cols>
  <sheetData>
    <row r="1" spans="1:6" ht="15">
      <c r="A1" s="447" t="s">
        <v>1038</v>
      </c>
      <c r="B1" s="447"/>
      <c r="C1" s="447"/>
      <c r="D1" s="447"/>
      <c r="E1" s="447"/>
      <c r="F1" s="447"/>
    </row>
    <row r="2" spans="1:6" ht="15">
      <c r="A2" s="448" t="s">
        <v>1039</v>
      </c>
      <c r="B2" s="448"/>
      <c r="C2" s="448"/>
      <c r="D2" s="448"/>
      <c r="E2" s="448"/>
      <c r="F2" s="448"/>
    </row>
    <row r="4" spans="1:6" ht="16.5" thickBot="1">
      <c r="A4" s="331" t="s">
        <v>129</v>
      </c>
      <c r="B4" s="331"/>
      <c r="C4" s="331"/>
      <c r="D4" s="331"/>
      <c r="E4" s="331"/>
      <c r="F4" s="368" t="s">
        <v>1040</v>
      </c>
    </row>
    <row r="5" spans="1:6" ht="89.25">
      <c r="A5" s="366" t="s">
        <v>77</v>
      </c>
      <c r="B5" s="286" t="s">
        <v>977</v>
      </c>
      <c r="C5" s="286" t="s">
        <v>978</v>
      </c>
      <c r="D5" s="286" t="s">
        <v>979</v>
      </c>
      <c r="E5" s="287" t="s">
        <v>980</v>
      </c>
      <c r="F5" s="288" t="s">
        <v>981</v>
      </c>
    </row>
    <row r="6" spans="1:6" ht="15.75">
      <c r="A6" s="289" t="s">
        <v>982</v>
      </c>
      <c r="B6" s="194"/>
      <c r="C6" s="194">
        <f>SUM(C24+C39+C53+C54+C59+C60+C61)</f>
        <v>0</v>
      </c>
      <c r="D6" s="194"/>
      <c r="E6" s="194"/>
      <c r="F6" s="194">
        <f>SUM(B6:E6)</f>
        <v>0</v>
      </c>
    </row>
    <row r="7" spans="1:6" ht="35.25" customHeight="1">
      <c r="A7" s="290" t="s">
        <v>983</v>
      </c>
      <c r="B7" s="82"/>
      <c r="C7" s="82"/>
      <c r="D7" s="82"/>
      <c r="E7" s="82"/>
      <c r="F7" s="194"/>
    </row>
    <row r="8" spans="1:6" ht="28.5" customHeight="1">
      <c r="A8" s="290" t="s">
        <v>984</v>
      </c>
      <c r="B8" s="82"/>
      <c r="C8" s="82"/>
      <c r="D8" s="82"/>
      <c r="E8" s="82"/>
      <c r="F8" s="194"/>
    </row>
    <row r="9" spans="1:6" ht="29.25" customHeight="1">
      <c r="A9" s="290" t="s">
        <v>985</v>
      </c>
      <c r="B9" s="82"/>
      <c r="C9" s="82"/>
      <c r="D9" s="82"/>
      <c r="E9" s="82"/>
      <c r="F9" s="194"/>
    </row>
    <row r="10" spans="1:6" ht="23.25" customHeight="1">
      <c r="A10" s="289" t="s">
        <v>986</v>
      </c>
      <c r="B10" s="84">
        <f>SUM(B7:B9)</f>
        <v>0</v>
      </c>
      <c r="C10" s="84">
        <f>SUM(C7:C9)</f>
        <v>0</v>
      </c>
      <c r="D10" s="84">
        <f>SUM(D7:D9)</f>
        <v>0</v>
      </c>
      <c r="E10" s="84">
        <f>SUM(E7:E9)</f>
        <v>0</v>
      </c>
      <c r="F10" s="194">
        <f>SUM(B10:E10)</f>
        <v>0</v>
      </c>
    </row>
    <row r="11" spans="1:6" ht="30" customHeight="1">
      <c r="A11" s="290" t="s">
        <v>987</v>
      </c>
      <c r="B11" s="82"/>
      <c r="C11" s="82"/>
      <c r="D11" s="82"/>
      <c r="E11" s="82"/>
      <c r="F11" s="194"/>
    </row>
    <row r="12" spans="1:6" ht="34.5" customHeight="1">
      <c r="A12" s="290" t="s">
        <v>988</v>
      </c>
      <c r="B12" s="82"/>
      <c r="C12" s="82"/>
      <c r="D12" s="82"/>
      <c r="E12" s="82"/>
      <c r="F12" s="194"/>
    </row>
    <row r="13" spans="1:6" ht="25.5" customHeight="1">
      <c r="A13" s="290" t="s">
        <v>989</v>
      </c>
      <c r="B13" s="82"/>
      <c r="C13" s="82"/>
      <c r="D13" s="82"/>
      <c r="E13" s="82"/>
      <c r="F13" s="194"/>
    </row>
    <row r="14" spans="1:6" ht="28.5" customHeight="1">
      <c r="A14" s="290" t="s">
        <v>990</v>
      </c>
      <c r="B14" s="82"/>
      <c r="C14" s="82"/>
      <c r="D14" s="82"/>
      <c r="E14" s="82"/>
      <c r="F14" s="194"/>
    </row>
    <row r="15" spans="1:6" ht="30.75" customHeight="1">
      <c r="A15" s="290" t="s">
        <v>991</v>
      </c>
      <c r="B15" s="82"/>
      <c r="C15" s="82"/>
      <c r="D15" s="82"/>
      <c r="E15" s="82"/>
      <c r="F15" s="194"/>
    </row>
    <row r="16" spans="1:6" ht="23.25" customHeight="1">
      <c r="A16" s="289" t="s">
        <v>992</v>
      </c>
      <c r="B16" s="84"/>
      <c r="C16" s="84"/>
      <c r="D16" s="84"/>
      <c r="E16" s="84"/>
      <c r="F16" s="220"/>
    </row>
    <row r="17" spans="1:6" ht="21.75" customHeight="1">
      <c r="A17" s="290" t="s">
        <v>993</v>
      </c>
      <c r="B17" s="82"/>
      <c r="C17" s="82"/>
      <c r="D17" s="82"/>
      <c r="E17" s="82"/>
      <c r="F17" s="194"/>
    </row>
    <row r="18" spans="1:6" ht="34.5" customHeight="1">
      <c r="A18" s="290" t="s">
        <v>994</v>
      </c>
      <c r="B18" s="82"/>
      <c r="C18" s="82"/>
      <c r="D18" s="82"/>
      <c r="E18" s="82"/>
      <c r="F18" s="194"/>
    </row>
    <row r="19" spans="1:6" ht="24.75" customHeight="1">
      <c r="A19" s="290" t="s">
        <v>995</v>
      </c>
      <c r="B19" s="82"/>
      <c r="C19" s="82"/>
      <c r="D19" s="82"/>
      <c r="E19" s="82"/>
      <c r="F19" s="194"/>
    </row>
    <row r="20" spans="1:6" ht="32.25" customHeight="1">
      <c r="A20" s="289" t="s">
        <v>996</v>
      </c>
      <c r="B20" s="84"/>
      <c r="C20" s="84"/>
      <c r="D20" s="84"/>
      <c r="E20" s="84"/>
      <c r="F20" s="194"/>
    </row>
    <row r="21" spans="1:6" ht="32.25" customHeight="1">
      <c r="A21" s="290" t="s">
        <v>997</v>
      </c>
      <c r="B21" s="82"/>
      <c r="C21" s="82"/>
      <c r="D21" s="82"/>
      <c r="E21" s="82"/>
      <c r="F21" s="194"/>
    </row>
    <row r="22" spans="1:6" ht="39.75" customHeight="1">
      <c r="A22" s="290" t="s">
        <v>998</v>
      </c>
      <c r="B22" s="82"/>
      <c r="C22" s="82"/>
      <c r="D22" s="82"/>
      <c r="E22" s="82"/>
      <c r="F22" s="194"/>
    </row>
    <row r="23" spans="1:6" ht="29.25" customHeight="1">
      <c r="A23" s="289" t="s">
        <v>999</v>
      </c>
      <c r="B23" s="84"/>
      <c r="C23" s="84"/>
      <c r="D23" s="84"/>
      <c r="E23" s="84"/>
      <c r="F23" s="194"/>
    </row>
    <row r="24" spans="1:6" ht="37.5" customHeight="1">
      <c r="A24" s="289" t="s">
        <v>1000</v>
      </c>
      <c r="B24" s="84"/>
      <c r="C24" s="84"/>
      <c r="D24" s="84"/>
      <c r="E24" s="84"/>
      <c r="F24" s="194"/>
    </row>
    <row r="25" spans="1:6" ht="28.5" customHeight="1">
      <c r="A25" s="290" t="s">
        <v>1001</v>
      </c>
      <c r="B25" s="82"/>
      <c r="C25" s="82"/>
      <c r="D25" s="82"/>
      <c r="E25" s="82"/>
      <c r="F25" s="194">
        <f>SUM(B25:E25)</f>
        <v>0</v>
      </c>
    </row>
    <row r="26" spans="1:6" ht="31.5" customHeight="1">
      <c r="A26" s="290" t="s">
        <v>1002</v>
      </c>
      <c r="B26" s="82"/>
      <c r="C26" s="82"/>
      <c r="D26" s="82"/>
      <c r="E26" s="82"/>
      <c r="F26" s="194">
        <f>SUM(B26:E26)</f>
        <v>0</v>
      </c>
    </row>
    <row r="27" spans="1:6" ht="27.75" customHeight="1">
      <c r="A27" s="290" t="s">
        <v>1003</v>
      </c>
      <c r="B27" s="82"/>
      <c r="C27" s="82"/>
      <c r="D27" s="82"/>
      <c r="E27" s="82"/>
      <c r="F27" s="194">
        <f>SUM(B27:E27)</f>
        <v>0</v>
      </c>
    </row>
    <row r="28" spans="1:6" ht="43.5" customHeight="1">
      <c r="A28" s="290" t="s">
        <v>1004</v>
      </c>
      <c r="B28" s="82"/>
      <c r="C28" s="82"/>
      <c r="D28" s="82"/>
      <c r="E28" s="82"/>
      <c r="F28" s="194">
        <f>SUM(B28:E28)</f>
        <v>0</v>
      </c>
    </row>
    <row r="29" spans="1:6" ht="27.75" customHeight="1">
      <c r="A29" s="290" t="s">
        <v>1005</v>
      </c>
      <c r="B29" s="82"/>
      <c r="C29" s="82"/>
      <c r="D29" s="82"/>
      <c r="E29" s="82"/>
      <c r="F29" s="194">
        <f>SUM(B29:E29)</f>
        <v>0</v>
      </c>
    </row>
    <row r="30" spans="1:6" ht="23.25" customHeight="1">
      <c r="A30" s="289" t="s">
        <v>1006</v>
      </c>
      <c r="B30" s="84"/>
      <c r="C30" s="84"/>
      <c r="D30" s="84"/>
      <c r="E30" s="84"/>
      <c r="F30" s="194"/>
    </row>
    <row r="31" spans="1:6" ht="24.75" customHeight="1">
      <c r="A31" s="290" t="s">
        <v>1007</v>
      </c>
      <c r="B31" s="82"/>
      <c r="C31" s="82"/>
      <c r="D31" s="82"/>
      <c r="E31" s="82"/>
      <c r="F31" s="194"/>
    </row>
    <row r="32" spans="1:6" ht="39" customHeight="1">
      <c r="A32" s="290" t="s">
        <v>1008</v>
      </c>
      <c r="B32" s="82"/>
      <c r="C32" s="82"/>
      <c r="D32" s="82"/>
      <c r="E32" s="82"/>
      <c r="F32" s="194">
        <f aca="true" t="shared" si="0" ref="F32:F53">SUM(B32:E32)</f>
        <v>0</v>
      </c>
    </row>
    <row r="33" spans="1:6" ht="30" customHeight="1">
      <c r="A33" s="290" t="s">
        <v>1009</v>
      </c>
      <c r="B33" s="82"/>
      <c r="C33" s="82"/>
      <c r="D33" s="82"/>
      <c r="E33" s="82"/>
      <c r="F33" s="194">
        <f t="shared" si="0"/>
        <v>0</v>
      </c>
    </row>
    <row r="34" spans="1:6" ht="24.75" customHeight="1">
      <c r="A34" s="290" t="s">
        <v>1010</v>
      </c>
      <c r="B34" s="82"/>
      <c r="C34" s="82"/>
      <c r="D34" s="82"/>
      <c r="E34" s="82"/>
      <c r="F34" s="194">
        <f t="shared" si="0"/>
        <v>0</v>
      </c>
    </row>
    <row r="35" spans="1:6" ht="27" customHeight="1">
      <c r="A35" s="290" t="s">
        <v>1011</v>
      </c>
      <c r="B35" s="82"/>
      <c r="C35" s="82"/>
      <c r="D35" s="82"/>
      <c r="E35" s="82"/>
      <c r="F35" s="194">
        <f t="shared" si="0"/>
        <v>0</v>
      </c>
    </row>
    <row r="36" spans="1:6" ht="27" customHeight="1">
      <c r="A36" s="290" t="s">
        <v>1012</v>
      </c>
      <c r="B36" s="82"/>
      <c r="C36" s="82"/>
      <c r="D36" s="82"/>
      <c r="E36" s="82"/>
      <c r="F36" s="194">
        <f t="shared" si="0"/>
        <v>0</v>
      </c>
    </row>
    <row r="37" spans="1:6" ht="30" customHeight="1">
      <c r="A37" s="290" t="s">
        <v>1013</v>
      </c>
      <c r="B37" s="82"/>
      <c r="C37" s="82"/>
      <c r="D37" s="82"/>
      <c r="E37" s="82"/>
      <c r="F37" s="194">
        <f t="shared" si="0"/>
        <v>0</v>
      </c>
    </row>
    <row r="38" spans="1:6" ht="24" customHeight="1">
      <c r="A38" s="289" t="s">
        <v>1014</v>
      </c>
      <c r="B38" s="84">
        <f>SUM(B31:B37)</f>
        <v>0</v>
      </c>
      <c r="C38" s="84">
        <f>SUM(C31:C37)</f>
        <v>0</v>
      </c>
      <c r="D38" s="84">
        <f>SUM(D31:D37)</f>
        <v>0</v>
      </c>
      <c r="E38" s="84">
        <f>SUM(E31:E37)</f>
        <v>0</v>
      </c>
      <c r="F38" s="194">
        <f t="shared" si="0"/>
        <v>0</v>
      </c>
    </row>
    <row r="39" spans="1:6" ht="21" customHeight="1">
      <c r="A39" s="289" t="s">
        <v>1015</v>
      </c>
      <c r="B39" s="84">
        <f>SUM(B38,B30)</f>
        <v>0</v>
      </c>
      <c r="C39" s="84">
        <f>SUM(C38,C30)</f>
        <v>0</v>
      </c>
      <c r="D39" s="84">
        <f>SUM(D38,D30)</f>
        <v>0</v>
      </c>
      <c r="E39" s="84">
        <f>SUM(E38,E30)</f>
        <v>0</v>
      </c>
      <c r="F39" s="194">
        <f t="shared" si="0"/>
        <v>0</v>
      </c>
    </row>
    <row r="40" spans="1:6" ht="24.75" customHeight="1">
      <c r="A40" s="290" t="s">
        <v>1016</v>
      </c>
      <c r="B40" s="84"/>
      <c r="C40" s="84"/>
      <c r="D40" s="84"/>
      <c r="E40" s="84"/>
      <c r="F40" s="194">
        <f t="shared" si="0"/>
        <v>0</v>
      </c>
    </row>
    <row r="41" spans="1:6" ht="27.75" customHeight="1">
      <c r="A41" s="290" t="s">
        <v>1017</v>
      </c>
      <c r="B41" s="84"/>
      <c r="C41" s="84"/>
      <c r="D41" s="84"/>
      <c r="E41" s="84"/>
      <c r="F41" s="194">
        <f t="shared" si="0"/>
        <v>0</v>
      </c>
    </row>
    <row r="42" spans="1:6" ht="18.75" customHeight="1">
      <c r="A42" s="289" t="s">
        <v>1018</v>
      </c>
      <c r="B42" s="82">
        <f>SUM(B40:B41)</f>
        <v>0</v>
      </c>
      <c r="C42" s="82">
        <f>SUM(C40:C41)</f>
        <v>0</v>
      </c>
      <c r="D42" s="82">
        <f>SUM(D40:D41)</f>
        <v>0</v>
      </c>
      <c r="E42" s="82">
        <f>SUM(E40:E41)</f>
        <v>0</v>
      </c>
      <c r="F42" s="194">
        <f t="shared" si="0"/>
        <v>0</v>
      </c>
    </row>
    <row r="43" spans="1:6" ht="18.75" customHeight="1">
      <c r="A43" s="290" t="s">
        <v>1019</v>
      </c>
      <c r="B43" s="82"/>
      <c r="C43" s="82"/>
      <c r="D43" s="82"/>
      <c r="E43" s="295">
        <v>386355</v>
      </c>
      <c r="F43" s="194">
        <f t="shared" si="0"/>
        <v>386355</v>
      </c>
    </row>
    <row r="44" spans="1:6" ht="20.25" customHeight="1">
      <c r="A44" s="290" t="s">
        <v>1020</v>
      </c>
      <c r="B44" s="82"/>
      <c r="C44" s="82"/>
      <c r="D44" s="82"/>
      <c r="E44" s="82"/>
      <c r="F44" s="194">
        <f t="shared" si="0"/>
        <v>0</v>
      </c>
    </row>
    <row r="45" spans="1:6" ht="27" customHeight="1">
      <c r="A45" s="290" t="s">
        <v>1021</v>
      </c>
      <c r="B45" s="82"/>
      <c r="C45" s="82"/>
      <c r="D45" s="82"/>
      <c r="E45" s="82"/>
      <c r="F45" s="194">
        <f t="shared" si="0"/>
        <v>0</v>
      </c>
    </row>
    <row r="46" spans="1:6" ht="27" customHeight="1">
      <c r="A46" s="289" t="s">
        <v>1022</v>
      </c>
      <c r="B46" s="82">
        <f>SUM(B43:B45)</f>
        <v>0</v>
      </c>
      <c r="C46" s="82">
        <f>SUM(C43:C45)</f>
        <v>0</v>
      </c>
      <c r="D46" s="82">
        <f>SUM(D43:D45)</f>
        <v>0</v>
      </c>
      <c r="E46" s="296">
        <f>SUM(E43:E45)</f>
        <v>386355</v>
      </c>
      <c r="F46" s="194">
        <f t="shared" si="0"/>
        <v>386355</v>
      </c>
    </row>
    <row r="47" spans="1:6" ht="25.5" customHeight="1">
      <c r="A47" s="290" t="s">
        <v>1023</v>
      </c>
      <c r="B47" s="82"/>
      <c r="C47" s="82"/>
      <c r="D47" s="82"/>
      <c r="E47" s="296">
        <v>665103</v>
      </c>
      <c r="F47" s="369">
        <f t="shared" si="0"/>
        <v>665103</v>
      </c>
    </row>
    <row r="48" spans="1:6" ht="28.5" customHeight="1">
      <c r="A48" s="290" t="s">
        <v>1024</v>
      </c>
      <c r="B48" s="82"/>
      <c r="C48" s="82"/>
      <c r="D48" s="82"/>
      <c r="E48" s="82"/>
      <c r="F48" s="194">
        <f t="shared" si="0"/>
        <v>0</v>
      </c>
    </row>
    <row r="49" spans="1:6" ht="17.25" customHeight="1">
      <c r="A49" s="289" t="s">
        <v>1025</v>
      </c>
      <c r="B49" s="82">
        <f>SUM(B47:B48)</f>
        <v>0</v>
      </c>
      <c r="C49" s="82">
        <f>SUM(C47:C48)</f>
        <v>0</v>
      </c>
      <c r="D49" s="82">
        <f>SUM(D47:D48)</f>
        <v>0</v>
      </c>
      <c r="E49" s="82">
        <f>SUM(E47:E48)</f>
        <v>665103</v>
      </c>
      <c r="F49" s="194">
        <f t="shared" si="0"/>
        <v>665103</v>
      </c>
    </row>
    <row r="50" spans="1:6" ht="24.75" customHeight="1">
      <c r="A50" s="290" t="s">
        <v>1026</v>
      </c>
      <c r="B50" s="82"/>
      <c r="C50" s="82"/>
      <c r="D50" s="82"/>
      <c r="E50" s="82"/>
      <c r="F50" s="194">
        <f t="shared" si="0"/>
        <v>0</v>
      </c>
    </row>
    <row r="51" spans="1:6" ht="22.5" customHeight="1">
      <c r="A51" s="290" t="s">
        <v>1027</v>
      </c>
      <c r="B51" s="82"/>
      <c r="C51" s="82"/>
      <c r="D51" s="82"/>
      <c r="E51" s="82"/>
      <c r="F51" s="194">
        <f t="shared" si="0"/>
        <v>0</v>
      </c>
    </row>
    <row r="52" spans="1:6" ht="19.5" customHeight="1">
      <c r="A52" s="289" t="s">
        <v>1028</v>
      </c>
      <c r="B52" s="82">
        <f>SUM(B50:B51)</f>
        <v>0</v>
      </c>
      <c r="C52" s="82">
        <f>SUM(C50:C51)</f>
        <v>0</v>
      </c>
      <c r="D52" s="82">
        <f>SUM(D50:D51)</f>
        <v>0</v>
      </c>
      <c r="E52" s="82">
        <f>SUM(E50:E51)</f>
        <v>0</v>
      </c>
      <c r="F52" s="194">
        <f t="shared" si="0"/>
        <v>0</v>
      </c>
    </row>
    <row r="53" spans="1:6" ht="22.5" customHeight="1">
      <c r="A53" s="289" t="s">
        <v>1029</v>
      </c>
      <c r="B53" s="84">
        <f>SUM(B52,B49,B46,B42)</f>
        <v>0</v>
      </c>
      <c r="C53" s="84">
        <f>SUM(C52,C49,C46,C42)</f>
        <v>0</v>
      </c>
      <c r="D53" s="84">
        <f>SUM(D52,D49,D46,D42)</f>
        <v>0</v>
      </c>
      <c r="E53" s="297">
        <f>SUM(E52,E49,E46,E42)</f>
        <v>1051458</v>
      </c>
      <c r="F53" s="220">
        <f t="shared" si="0"/>
        <v>1051458</v>
      </c>
    </row>
    <row r="54" spans="1:6" ht="15.75">
      <c r="A54" s="291" t="s">
        <v>1030</v>
      </c>
      <c r="B54" s="201"/>
      <c r="C54" s="201"/>
      <c r="D54" s="201"/>
      <c r="E54" s="201"/>
      <c r="F54" s="194"/>
    </row>
    <row r="55" spans="1:6" ht="15.75">
      <c r="A55" s="292" t="s">
        <v>1031</v>
      </c>
      <c r="B55" s="201"/>
      <c r="C55" s="201"/>
      <c r="D55" s="201"/>
      <c r="E55" s="201"/>
      <c r="F55" s="194">
        <f>SUM(B55:E55)</f>
        <v>0</v>
      </c>
    </row>
    <row r="56" spans="1:6" ht="15.75">
      <c r="A56" s="292" t="s">
        <v>1032</v>
      </c>
      <c r="B56" s="201"/>
      <c r="C56" s="201"/>
      <c r="D56" s="201"/>
      <c r="E56" s="201"/>
      <c r="F56" s="194">
        <f>SUM(B56:E56)</f>
        <v>0</v>
      </c>
    </row>
    <row r="57" spans="1:6" ht="15.75">
      <c r="A57" s="292" t="s">
        <v>1033</v>
      </c>
      <c r="B57" s="201"/>
      <c r="C57" s="201"/>
      <c r="D57" s="201"/>
      <c r="E57" s="201"/>
      <c r="F57" s="194">
        <f>SUM(B57:E57)</f>
        <v>0</v>
      </c>
    </row>
    <row r="58" spans="1:6" ht="15.75">
      <c r="A58" s="292" t="s">
        <v>1034</v>
      </c>
      <c r="B58" s="201"/>
      <c r="C58" s="201"/>
      <c r="D58" s="201"/>
      <c r="E58" s="201"/>
      <c r="F58" s="194">
        <f>SUM(B58:E58)</f>
        <v>0</v>
      </c>
    </row>
    <row r="59" spans="1:6" ht="15.75">
      <c r="A59" s="291" t="s">
        <v>1035</v>
      </c>
      <c r="B59" s="201">
        <f>SUM(B55:B58)</f>
        <v>0</v>
      </c>
      <c r="C59" s="201">
        <f>SUM(C55:C58)</f>
        <v>0</v>
      </c>
      <c r="D59" s="201">
        <f>SUM(D55:D58)</f>
        <v>0</v>
      </c>
      <c r="E59" s="201">
        <f>SUM(E55:E58)</f>
        <v>0</v>
      </c>
      <c r="F59" s="194">
        <f>SUM(B59:E59)</f>
        <v>0</v>
      </c>
    </row>
    <row r="60" spans="1:6" ht="15.75">
      <c r="A60" s="291" t="s">
        <v>1036</v>
      </c>
      <c r="B60" s="201"/>
      <c r="C60" s="201"/>
      <c r="D60" s="201"/>
      <c r="E60" s="201"/>
      <c r="F60" s="194"/>
    </row>
    <row r="61" spans="1:6" ht="16.5" thickBot="1">
      <c r="A61" s="293" t="s">
        <v>1037</v>
      </c>
      <c r="B61" s="367"/>
      <c r="C61" s="367"/>
      <c r="D61" s="367"/>
      <c r="E61" s="367"/>
      <c r="F61" s="194">
        <f>SUM(B61:E61)</f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zoomScalePageLayoutView="0" workbookViewId="0" topLeftCell="A118">
      <selection activeCell="H9" sqref="H9"/>
    </sheetView>
  </sheetViews>
  <sheetFormatPr defaultColWidth="9.140625" defaultRowHeight="15"/>
  <cols>
    <col min="1" max="1" width="55.140625" style="285" customWidth="1"/>
    <col min="2" max="2" width="9.140625" style="285" customWidth="1"/>
    <col min="3" max="5" width="13.7109375" style="193" customWidth="1"/>
    <col min="6" max="7" width="10.28125" style="193" customWidth="1"/>
    <col min="8" max="8" width="12.00390625" style="193" customWidth="1"/>
    <col min="9" max="9" width="12.8515625" style="193" customWidth="1"/>
    <col min="10" max="10" width="13.421875" style="193" customWidth="1"/>
    <col min="11" max="11" width="11.57421875" style="193" customWidth="1"/>
    <col min="12" max="14" width="13.7109375" style="193" customWidth="1"/>
    <col min="15" max="16384" width="9.140625" style="285" customWidth="1"/>
  </cols>
  <sheetData>
    <row r="1" spans="1:14" ht="21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12"/>
    </row>
    <row r="2" spans="1:14" ht="18.75" customHeight="1">
      <c r="A2" s="380" t="s">
        <v>746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  <c r="M2" s="383"/>
      <c r="N2" s="383"/>
    </row>
    <row r="3" spans="1:14" ht="18.75">
      <c r="A3" s="294"/>
      <c r="N3" s="193" t="s">
        <v>163</v>
      </c>
    </row>
    <row r="4" ht="15.75">
      <c r="A4" s="209" t="s">
        <v>743</v>
      </c>
    </row>
    <row r="5" spans="1:14" ht="25.5" customHeight="1">
      <c r="A5" s="384" t="s">
        <v>237</v>
      </c>
      <c r="B5" s="386" t="s">
        <v>238</v>
      </c>
      <c r="C5" s="393" t="s">
        <v>20</v>
      </c>
      <c r="D5" s="394"/>
      <c r="E5" s="395"/>
      <c r="F5" s="393" t="s">
        <v>21</v>
      </c>
      <c r="G5" s="394"/>
      <c r="H5" s="395"/>
      <c r="I5" s="393" t="s">
        <v>22</v>
      </c>
      <c r="J5" s="394"/>
      <c r="K5" s="395"/>
      <c r="L5" s="396" t="s">
        <v>118</v>
      </c>
      <c r="M5" s="397"/>
      <c r="N5" s="397"/>
    </row>
    <row r="6" spans="1:14" ht="25.5">
      <c r="A6" s="385"/>
      <c r="B6" s="387"/>
      <c r="C6" s="3" t="s">
        <v>120</v>
      </c>
      <c r="D6" s="3" t="s">
        <v>185</v>
      </c>
      <c r="E6" s="192" t="s">
        <v>186</v>
      </c>
      <c r="F6" s="3" t="s">
        <v>120</v>
      </c>
      <c r="G6" s="3" t="s">
        <v>185</v>
      </c>
      <c r="H6" s="192" t="s">
        <v>186</v>
      </c>
      <c r="I6" s="3" t="s">
        <v>120</v>
      </c>
      <c r="J6" s="3" t="s">
        <v>185</v>
      </c>
      <c r="K6" s="192" t="s">
        <v>186</v>
      </c>
      <c r="L6" s="3" t="s">
        <v>120</v>
      </c>
      <c r="M6" s="3" t="s">
        <v>185</v>
      </c>
      <c r="N6" s="192" t="s">
        <v>186</v>
      </c>
    </row>
    <row r="7" spans="1:14" ht="15.75">
      <c r="A7" s="28" t="s">
        <v>239</v>
      </c>
      <c r="B7" s="29" t="s">
        <v>240</v>
      </c>
      <c r="C7" s="179">
        <v>37122000</v>
      </c>
      <c r="D7" s="179">
        <v>36636821</v>
      </c>
      <c r="E7" s="194">
        <v>37115817</v>
      </c>
      <c r="F7" s="194"/>
      <c r="G7" s="194"/>
      <c r="H7" s="194"/>
      <c r="I7" s="194">
        <v>3000000</v>
      </c>
      <c r="J7" s="194">
        <v>3000000</v>
      </c>
      <c r="K7" s="194">
        <v>2521004</v>
      </c>
      <c r="L7" s="179">
        <f>C7+F7+I7</f>
        <v>40122000</v>
      </c>
      <c r="M7" s="179">
        <f>D7+G7+J7</f>
        <v>39636821</v>
      </c>
      <c r="N7" s="179">
        <f>E7+H7+K7</f>
        <v>39636821</v>
      </c>
    </row>
    <row r="8" spans="1:14" ht="15.75">
      <c r="A8" s="28" t="s">
        <v>241</v>
      </c>
      <c r="B8" s="30" t="s">
        <v>242</v>
      </c>
      <c r="C8" s="271">
        <v>0</v>
      </c>
      <c r="D8" s="271">
        <v>923000</v>
      </c>
      <c r="E8" s="271">
        <v>922625</v>
      </c>
      <c r="F8" s="194"/>
      <c r="G8" s="194"/>
      <c r="H8" s="194"/>
      <c r="I8" s="194"/>
      <c r="J8" s="194"/>
      <c r="K8" s="194"/>
      <c r="L8" s="179">
        <f aca="true" t="shared" si="0" ref="L8:L20">C8+F8+I8</f>
        <v>0</v>
      </c>
      <c r="M8" s="179">
        <f aca="true" t="shared" si="1" ref="M8:M25">D8+G8+J8</f>
        <v>923000</v>
      </c>
      <c r="N8" s="179">
        <f aca="true" t="shared" si="2" ref="N8:N25">E8+H8+K8</f>
        <v>922625</v>
      </c>
    </row>
    <row r="9" spans="1:14" ht="15.75">
      <c r="A9" s="28" t="s">
        <v>243</v>
      </c>
      <c r="B9" s="30" t="s">
        <v>244</v>
      </c>
      <c r="C9" s="271">
        <v>0</v>
      </c>
      <c r="D9" s="271">
        <v>463098</v>
      </c>
      <c r="E9" s="271">
        <v>463098</v>
      </c>
      <c r="F9" s="194"/>
      <c r="G9" s="194"/>
      <c r="H9" s="194"/>
      <c r="I9" s="194"/>
      <c r="J9" s="194"/>
      <c r="K9" s="194"/>
      <c r="L9" s="179">
        <f t="shared" si="0"/>
        <v>0</v>
      </c>
      <c r="M9" s="179">
        <f t="shared" si="1"/>
        <v>463098</v>
      </c>
      <c r="N9" s="179">
        <f t="shared" si="2"/>
        <v>463098</v>
      </c>
    </row>
    <row r="10" spans="1:14" ht="30">
      <c r="A10" s="31" t="s">
        <v>245</v>
      </c>
      <c r="B10" s="30" t="s">
        <v>246</v>
      </c>
      <c r="C10" s="271"/>
      <c r="D10" s="271"/>
      <c r="E10" s="271"/>
      <c r="F10" s="194"/>
      <c r="G10" s="194"/>
      <c r="H10" s="194"/>
      <c r="I10" s="194"/>
      <c r="J10" s="194"/>
      <c r="K10" s="194"/>
      <c r="L10" s="179"/>
      <c r="M10" s="179"/>
      <c r="N10" s="179"/>
    </row>
    <row r="11" spans="1:14" ht="15.75">
      <c r="A11" s="31" t="s">
        <v>247</v>
      </c>
      <c r="B11" s="30" t="s">
        <v>248</v>
      </c>
      <c r="C11" s="271"/>
      <c r="D11" s="271"/>
      <c r="E11" s="271"/>
      <c r="F11" s="194"/>
      <c r="G11" s="194"/>
      <c r="H11" s="194"/>
      <c r="I11" s="194"/>
      <c r="J11" s="194"/>
      <c r="K11" s="194"/>
      <c r="L11" s="179"/>
      <c r="M11" s="179"/>
      <c r="N11" s="179"/>
    </row>
    <row r="12" spans="1:14" ht="15.75">
      <c r="A12" s="31" t="s">
        <v>249</v>
      </c>
      <c r="B12" s="30" t="s">
        <v>250</v>
      </c>
      <c r="C12" s="271">
        <v>1569000</v>
      </c>
      <c r="D12" s="271">
        <v>1569000</v>
      </c>
      <c r="E12" s="271">
        <v>1568400</v>
      </c>
      <c r="F12" s="194"/>
      <c r="G12" s="194"/>
      <c r="H12" s="194"/>
      <c r="I12" s="194"/>
      <c r="J12" s="194"/>
      <c r="K12" s="194"/>
      <c r="L12" s="179">
        <f t="shared" si="0"/>
        <v>1569000</v>
      </c>
      <c r="M12" s="179">
        <f t="shared" si="1"/>
        <v>1569000</v>
      </c>
      <c r="N12" s="179">
        <f t="shared" si="2"/>
        <v>1568400</v>
      </c>
    </row>
    <row r="13" spans="1:14" ht="15.75">
      <c r="A13" s="31" t="s">
        <v>251</v>
      </c>
      <c r="B13" s="30" t="s">
        <v>252</v>
      </c>
      <c r="C13" s="271">
        <v>3659000</v>
      </c>
      <c r="D13" s="271">
        <v>2300716</v>
      </c>
      <c r="E13" s="271">
        <v>2300716</v>
      </c>
      <c r="F13" s="194"/>
      <c r="G13" s="194"/>
      <c r="H13" s="194"/>
      <c r="I13" s="194"/>
      <c r="J13" s="194"/>
      <c r="K13" s="194"/>
      <c r="L13" s="179">
        <f t="shared" si="0"/>
        <v>3659000</v>
      </c>
      <c r="M13" s="179">
        <f t="shared" si="1"/>
        <v>2300716</v>
      </c>
      <c r="N13" s="179">
        <f t="shared" si="2"/>
        <v>2300716</v>
      </c>
    </row>
    <row r="14" spans="1:14" ht="15.75">
      <c r="A14" s="31" t="s">
        <v>253</v>
      </c>
      <c r="B14" s="30" t="s">
        <v>254</v>
      </c>
      <c r="C14" s="271"/>
      <c r="D14" s="271"/>
      <c r="E14" s="271"/>
      <c r="F14" s="194"/>
      <c r="G14" s="194"/>
      <c r="H14" s="194"/>
      <c r="I14" s="194"/>
      <c r="J14" s="194"/>
      <c r="K14" s="194"/>
      <c r="L14" s="179"/>
      <c r="M14" s="179"/>
      <c r="N14" s="179"/>
    </row>
    <row r="15" spans="1:14" ht="15.75">
      <c r="A15" s="5" t="s">
        <v>255</v>
      </c>
      <c r="B15" s="30" t="s">
        <v>256</v>
      </c>
      <c r="C15" s="271">
        <v>400000</v>
      </c>
      <c r="D15" s="271">
        <v>480000</v>
      </c>
      <c r="E15" s="271">
        <v>479650</v>
      </c>
      <c r="F15" s="194"/>
      <c r="G15" s="194"/>
      <c r="H15" s="194"/>
      <c r="I15" s="194"/>
      <c r="J15" s="194"/>
      <c r="K15" s="194"/>
      <c r="L15" s="179">
        <f t="shared" si="0"/>
        <v>400000</v>
      </c>
      <c r="M15" s="179">
        <f t="shared" si="1"/>
        <v>480000</v>
      </c>
      <c r="N15" s="179">
        <f t="shared" si="2"/>
        <v>479650</v>
      </c>
    </row>
    <row r="16" spans="1:14" ht="15.75">
      <c r="A16" s="5" t="s">
        <v>257</v>
      </c>
      <c r="B16" s="30" t="s">
        <v>258</v>
      </c>
      <c r="C16" s="271"/>
      <c r="D16" s="271">
        <v>50000</v>
      </c>
      <c r="E16" s="271">
        <v>40000</v>
      </c>
      <c r="F16" s="194"/>
      <c r="G16" s="194"/>
      <c r="H16" s="194"/>
      <c r="I16" s="194"/>
      <c r="J16" s="194"/>
      <c r="K16" s="194"/>
      <c r="L16" s="179">
        <f t="shared" si="0"/>
        <v>0</v>
      </c>
      <c r="M16" s="179">
        <f t="shared" si="1"/>
        <v>50000</v>
      </c>
      <c r="N16" s="179">
        <f t="shared" si="2"/>
        <v>40000</v>
      </c>
    </row>
    <row r="17" spans="1:14" ht="15.75">
      <c r="A17" s="5" t="s">
        <v>259</v>
      </c>
      <c r="B17" s="30" t="s">
        <v>260</v>
      </c>
      <c r="C17" s="271"/>
      <c r="D17" s="271"/>
      <c r="E17" s="271"/>
      <c r="F17" s="194"/>
      <c r="G17" s="194"/>
      <c r="H17" s="194"/>
      <c r="I17" s="194"/>
      <c r="J17" s="194"/>
      <c r="K17" s="194"/>
      <c r="L17" s="179"/>
      <c r="M17" s="179"/>
      <c r="N17" s="179"/>
    </row>
    <row r="18" spans="1:14" ht="15.75">
      <c r="A18" s="5" t="s">
        <v>261</v>
      </c>
      <c r="B18" s="30" t="s">
        <v>262</v>
      </c>
      <c r="C18" s="271"/>
      <c r="D18" s="271"/>
      <c r="E18" s="271"/>
      <c r="F18" s="194"/>
      <c r="G18" s="194"/>
      <c r="H18" s="194"/>
      <c r="I18" s="194"/>
      <c r="J18" s="194"/>
      <c r="K18" s="194"/>
      <c r="L18" s="179"/>
      <c r="M18" s="179"/>
      <c r="N18" s="179"/>
    </row>
    <row r="19" spans="1:14" ht="15.75">
      <c r="A19" s="5" t="s">
        <v>601</v>
      </c>
      <c r="B19" s="30" t="s">
        <v>263</v>
      </c>
      <c r="C19" s="271"/>
      <c r="D19" s="271">
        <v>126500</v>
      </c>
      <c r="E19" s="271">
        <v>126371</v>
      </c>
      <c r="F19" s="194"/>
      <c r="G19" s="194"/>
      <c r="H19" s="194"/>
      <c r="I19" s="194"/>
      <c r="J19" s="194">
        <v>119500</v>
      </c>
      <c r="K19" s="194">
        <v>119500</v>
      </c>
      <c r="L19" s="179">
        <f t="shared" si="0"/>
        <v>0</v>
      </c>
      <c r="M19" s="179">
        <f t="shared" si="1"/>
        <v>246000</v>
      </c>
      <c r="N19" s="179">
        <f t="shared" si="2"/>
        <v>245871</v>
      </c>
    </row>
    <row r="20" spans="1:14" s="218" customFormat="1" ht="15">
      <c r="A20" s="32" t="s">
        <v>540</v>
      </c>
      <c r="B20" s="33" t="s">
        <v>264</v>
      </c>
      <c r="C20" s="219">
        <f aca="true" t="shared" si="3" ref="C20:K20">SUM(C7:C19)</f>
        <v>42750000</v>
      </c>
      <c r="D20" s="219">
        <f t="shared" si="3"/>
        <v>42549135</v>
      </c>
      <c r="E20" s="219">
        <f t="shared" si="3"/>
        <v>43016677</v>
      </c>
      <c r="F20" s="219">
        <f t="shared" si="3"/>
        <v>0</v>
      </c>
      <c r="G20" s="219">
        <f t="shared" si="3"/>
        <v>0</v>
      </c>
      <c r="H20" s="219">
        <f t="shared" si="3"/>
        <v>0</v>
      </c>
      <c r="I20" s="219">
        <f t="shared" si="3"/>
        <v>3000000</v>
      </c>
      <c r="J20" s="219">
        <f t="shared" si="3"/>
        <v>3119500</v>
      </c>
      <c r="K20" s="219">
        <f t="shared" si="3"/>
        <v>2640504</v>
      </c>
      <c r="L20" s="217">
        <f t="shared" si="0"/>
        <v>45750000</v>
      </c>
      <c r="M20" s="217">
        <f t="shared" si="1"/>
        <v>45668635</v>
      </c>
      <c r="N20" s="217">
        <f t="shared" si="2"/>
        <v>45657181</v>
      </c>
    </row>
    <row r="21" spans="1:14" ht="15.75">
      <c r="A21" s="5" t="s">
        <v>265</v>
      </c>
      <c r="B21" s="30" t="s">
        <v>266</v>
      </c>
      <c r="C21" s="271"/>
      <c r="D21" s="271"/>
      <c r="E21" s="271"/>
      <c r="F21" s="194"/>
      <c r="G21" s="194"/>
      <c r="H21" s="194"/>
      <c r="I21" s="194"/>
      <c r="J21" s="194"/>
      <c r="K21" s="194"/>
      <c r="L21" s="179"/>
      <c r="M21" s="217"/>
      <c r="N21" s="217"/>
    </row>
    <row r="22" spans="1:14" ht="33.75" customHeight="1">
      <c r="A22" s="5" t="s">
        <v>267</v>
      </c>
      <c r="B22" s="30" t="s">
        <v>268</v>
      </c>
      <c r="C22" s="271"/>
      <c r="D22" s="271">
        <v>553687</v>
      </c>
      <c r="E22" s="271">
        <v>553687</v>
      </c>
      <c r="F22" s="194"/>
      <c r="G22" s="194"/>
      <c r="H22" s="194"/>
      <c r="I22" s="194"/>
      <c r="J22" s="194"/>
      <c r="K22" s="194"/>
      <c r="L22" s="179"/>
      <c r="M22" s="179">
        <f t="shared" si="1"/>
        <v>553687</v>
      </c>
      <c r="N22" s="179">
        <f t="shared" si="2"/>
        <v>553687</v>
      </c>
    </row>
    <row r="23" spans="1:14" ht="15.75">
      <c r="A23" s="6" t="s">
        <v>269</v>
      </c>
      <c r="B23" s="30" t="s">
        <v>270</v>
      </c>
      <c r="C23" s="271">
        <v>250000</v>
      </c>
      <c r="D23" s="271">
        <v>1625208</v>
      </c>
      <c r="E23" s="271">
        <v>1625208</v>
      </c>
      <c r="F23" s="194"/>
      <c r="G23" s="194"/>
      <c r="H23" s="194"/>
      <c r="I23" s="194"/>
      <c r="J23" s="194"/>
      <c r="K23" s="194"/>
      <c r="L23" s="179">
        <f>C23+F23+I23</f>
        <v>250000</v>
      </c>
      <c r="M23" s="179">
        <f t="shared" si="1"/>
        <v>1625208</v>
      </c>
      <c r="N23" s="179">
        <f t="shared" si="2"/>
        <v>1625208</v>
      </c>
    </row>
    <row r="24" spans="1:14" ht="15.75">
      <c r="A24" s="7" t="s">
        <v>541</v>
      </c>
      <c r="B24" s="33" t="s">
        <v>271</v>
      </c>
      <c r="C24" s="271">
        <f>SUM(C21:C23)</f>
        <v>250000</v>
      </c>
      <c r="D24" s="271">
        <f>SUM(D21:D23)</f>
        <v>2178895</v>
      </c>
      <c r="E24" s="271">
        <f>SUM(E21:E23)</f>
        <v>2178895</v>
      </c>
      <c r="F24" s="194"/>
      <c r="G24" s="194"/>
      <c r="H24" s="194"/>
      <c r="I24" s="194"/>
      <c r="J24" s="194"/>
      <c r="K24" s="194"/>
      <c r="L24" s="179">
        <f>C24+F24+I24</f>
        <v>250000</v>
      </c>
      <c r="M24" s="179">
        <f t="shared" si="1"/>
        <v>2178895</v>
      </c>
      <c r="N24" s="179">
        <f t="shared" si="2"/>
        <v>2178895</v>
      </c>
    </row>
    <row r="25" spans="1:14" s="218" customFormat="1" ht="15">
      <c r="A25" s="44" t="s">
        <v>631</v>
      </c>
      <c r="B25" s="45" t="s">
        <v>272</v>
      </c>
      <c r="C25" s="219">
        <f>C20+C24</f>
        <v>43000000</v>
      </c>
      <c r="D25" s="219">
        <f aca="true" t="shared" si="4" ref="D25:L25">D20+D24</f>
        <v>44728030</v>
      </c>
      <c r="E25" s="219">
        <f t="shared" si="4"/>
        <v>45195572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3000000</v>
      </c>
      <c r="J25" s="219">
        <f t="shared" si="4"/>
        <v>3119500</v>
      </c>
      <c r="K25" s="219">
        <f t="shared" si="4"/>
        <v>2640504</v>
      </c>
      <c r="L25" s="219">
        <f t="shared" si="4"/>
        <v>46000000</v>
      </c>
      <c r="M25" s="217">
        <f t="shared" si="1"/>
        <v>47847530</v>
      </c>
      <c r="N25" s="217">
        <f t="shared" si="2"/>
        <v>47836076</v>
      </c>
    </row>
    <row r="26" spans="1:14" s="218" customFormat="1" ht="30">
      <c r="A26" s="37" t="s">
        <v>602</v>
      </c>
      <c r="B26" s="45" t="s">
        <v>273</v>
      </c>
      <c r="C26" s="219">
        <v>8613000</v>
      </c>
      <c r="D26" s="219">
        <v>9019000</v>
      </c>
      <c r="E26" s="219">
        <v>8965866</v>
      </c>
      <c r="F26" s="220"/>
      <c r="G26" s="220"/>
      <c r="H26" s="220"/>
      <c r="I26" s="220">
        <v>585000</v>
      </c>
      <c r="J26" s="220">
        <v>585000</v>
      </c>
      <c r="K26" s="220">
        <v>602887</v>
      </c>
      <c r="L26" s="219">
        <f>C26+I26</f>
        <v>9198000</v>
      </c>
      <c r="M26" s="219">
        <f aca="true" t="shared" si="5" ref="M26:N29">D26+J26</f>
        <v>9604000</v>
      </c>
      <c r="N26" s="219">
        <f t="shared" si="5"/>
        <v>9568753</v>
      </c>
    </row>
    <row r="27" spans="1:14" ht="15.75">
      <c r="A27" s="5" t="s">
        <v>274</v>
      </c>
      <c r="B27" s="30" t="s">
        <v>275</v>
      </c>
      <c r="C27" s="271">
        <v>200000</v>
      </c>
      <c r="D27" s="271">
        <v>150000</v>
      </c>
      <c r="E27" s="271">
        <v>43934</v>
      </c>
      <c r="F27" s="194"/>
      <c r="G27" s="194"/>
      <c r="H27" s="194"/>
      <c r="I27" s="194"/>
      <c r="J27" s="194">
        <v>0</v>
      </c>
      <c r="K27" s="194">
        <v>0</v>
      </c>
      <c r="L27" s="271">
        <f>C27+I27</f>
        <v>200000</v>
      </c>
      <c r="M27" s="271">
        <f t="shared" si="5"/>
        <v>150000</v>
      </c>
      <c r="N27" s="271">
        <f t="shared" si="5"/>
        <v>43934</v>
      </c>
    </row>
    <row r="28" spans="1:14" ht="15.75">
      <c r="A28" s="5" t="s">
        <v>276</v>
      </c>
      <c r="B28" s="30" t="s">
        <v>277</v>
      </c>
      <c r="C28" s="271">
        <v>750000</v>
      </c>
      <c r="D28" s="271">
        <v>1012061</v>
      </c>
      <c r="E28" s="271">
        <v>950492</v>
      </c>
      <c r="F28" s="194"/>
      <c r="G28" s="194"/>
      <c r="H28" s="194"/>
      <c r="I28" s="194"/>
      <c r="J28" s="194">
        <v>0</v>
      </c>
      <c r="K28" s="194">
        <v>0</v>
      </c>
      <c r="L28" s="271">
        <f>C28+I28</f>
        <v>750000</v>
      </c>
      <c r="M28" s="271">
        <f t="shared" si="5"/>
        <v>1012061</v>
      </c>
      <c r="N28" s="271">
        <f t="shared" si="5"/>
        <v>950492</v>
      </c>
    </row>
    <row r="29" spans="1:14" ht="15.75">
      <c r="A29" s="5" t="s">
        <v>278</v>
      </c>
      <c r="B29" s="30" t="s">
        <v>279</v>
      </c>
      <c r="C29" s="271"/>
      <c r="D29" s="271"/>
      <c r="E29" s="271"/>
      <c r="F29" s="194"/>
      <c r="G29" s="194"/>
      <c r="H29" s="194"/>
      <c r="I29" s="194"/>
      <c r="J29" s="194"/>
      <c r="K29" s="194"/>
      <c r="L29" s="271">
        <f>C29+I29</f>
        <v>0</v>
      </c>
      <c r="M29" s="271">
        <f t="shared" si="5"/>
        <v>0</v>
      </c>
      <c r="N29" s="271">
        <f t="shared" si="5"/>
        <v>0</v>
      </c>
    </row>
    <row r="30" spans="1:14" s="218" customFormat="1" ht="15">
      <c r="A30" s="7" t="s">
        <v>542</v>
      </c>
      <c r="B30" s="33" t="s">
        <v>280</v>
      </c>
      <c r="C30" s="219">
        <f>SUM(C27:C29)</f>
        <v>950000</v>
      </c>
      <c r="D30" s="219">
        <f>SUM(D27:D29)</f>
        <v>1162061</v>
      </c>
      <c r="E30" s="219">
        <f>SUM(E27:E29)</f>
        <v>994426</v>
      </c>
      <c r="F30" s="219"/>
      <c r="G30" s="219"/>
      <c r="H30" s="219"/>
      <c r="I30" s="219"/>
      <c r="J30" s="219"/>
      <c r="K30" s="219"/>
      <c r="L30" s="219">
        <f>SUM(L27:L29)</f>
        <v>950000</v>
      </c>
      <c r="M30" s="219">
        <f>SUM(M27:M29)</f>
        <v>1162061</v>
      </c>
      <c r="N30" s="219">
        <f>SUM(N27:N29)</f>
        <v>994426</v>
      </c>
    </row>
    <row r="31" spans="1:14" ht="15.75">
      <c r="A31" s="5" t="s">
        <v>281</v>
      </c>
      <c r="B31" s="30" t="s">
        <v>282</v>
      </c>
      <c r="C31" s="271">
        <v>250000</v>
      </c>
      <c r="D31" s="271">
        <v>550000</v>
      </c>
      <c r="E31" s="271">
        <v>510973</v>
      </c>
      <c r="F31" s="271"/>
      <c r="G31" s="271"/>
      <c r="H31" s="271"/>
      <c r="I31" s="271"/>
      <c r="J31" s="271"/>
      <c r="K31" s="271"/>
      <c r="L31" s="271">
        <f aca="true" t="shared" si="6" ref="L31:N32">C31+I31</f>
        <v>250000</v>
      </c>
      <c r="M31" s="271">
        <f t="shared" si="6"/>
        <v>550000</v>
      </c>
      <c r="N31" s="271">
        <f t="shared" si="6"/>
        <v>510973</v>
      </c>
    </row>
    <row r="32" spans="1:14" ht="15.75">
      <c r="A32" s="5" t="s">
        <v>283</v>
      </c>
      <c r="B32" s="30" t="s">
        <v>284</v>
      </c>
      <c r="C32" s="271">
        <v>0</v>
      </c>
      <c r="D32" s="271">
        <v>13733</v>
      </c>
      <c r="E32" s="271">
        <v>13733</v>
      </c>
      <c r="F32" s="194"/>
      <c r="G32" s="194"/>
      <c r="H32" s="194"/>
      <c r="I32" s="194"/>
      <c r="J32" s="194"/>
      <c r="K32" s="194"/>
      <c r="L32" s="271">
        <f t="shared" si="6"/>
        <v>0</v>
      </c>
      <c r="M32" s="271">
        <f t="shared" si="6"/>
        <v>13733</v>
      </c>
      <c r="N32" s="271">
        <f t="shared" si="6"/>
        <v>13733</v>
      </c>
    </row>
    <row r="33" spans="1:14" s="218" customFormat="1" ht="15" customHeight="1">
      <c r="A33" s="7" t="s">
        <v>632</v>
      </c>
      <c r="B33" s="33" t="s">
        <v>285</v>
      </c>
      <c r="C33" s="219">
        <f>SUM(C31:C32)</f>
        <v>250000</v>
      </c>
      <c r="D33" s="219">
        <f>SUM(D31:D32)</f>
        <v>563733</v>
      </c>
      <c r="E33" s="219">
        <f>SUM(E31:E32)</f>
        <v>524706</v>
      </c>
      <c r="F33" s="219"/>
      <c r="G33" s="219"/>
      <c r="H33" s="219"/>
      <c r="I33" s="219"/>
      <c r="J33" s="219"/>
      <c r="K33" s="219"/>
      <c r="L33" s="219">
        <f>SUM(L31:L32)</f>
        <v>250000</v>
      </c>
      <c r="M33" s="219">
        <f>SUM(M31:M32)</f>
        <v>563733</v>
      </c>
      <c r="N33" s="219">
        <f>SUM(N31:N32)</f>
        <v>524706</v>
      </c>
    </row>
    <row r="34" spans="1:14" ht="15.75">
      <c r="A34" s="5" t="s">
        <v>286</v>
      </c>
      <c r="B34" s="30" t="s">
        <v>287</v>
      </c>
      <c r="C34" s="271"/>
      <c r="D34" s="271">
        <v>19359</v>
      </c>
      <c r="E34" s="271">
        <v>19359</v>
      </c>
      <c r="F34" s="194"/>
      <c r="G34" s="194"/>
      <c r="H34" s="194"/>
      <c r="I34" s="194"/>
      <c r="J34" s="194"/>
      <c r="K34" s="194"/>
      <c r="L34" s="271"/>
      <c r="M34" s="271">
        <f aca="true" t="shared" si="7" ref="L34:N37">D34+J34</f>
        <v>19359</v>
      </c>
      <c r="N34" s="271">
        <f t="shared" si="7"/>
        <v>19359</v>
      </c>
    </row>
    <row r="35" spans="1:14" ht="15.75">
      <c r="A35" s="5" t="s">
        <v>288</v>
      </c>
      <c r="B35" s="30" t="s">
        <v>289</v>
      </c>
      <c r="C35" s="271"/>
      <c r="D35" s="271"/>
      <c r="E35" s="271"/>
      <c r="F35" s="194"/>
      <c r="G35" s="194"/>
      <c r="H35" s="194"/>
      <c r="I35" s="194"/>
      <c r="J35" s="194"/>
      <c r="K35" s="194"/>
      <c r="L35" s="271"/>
      <c r="M35" s="271">
        <f t="shared" si="7"/>
        <v>0</v>
      </c>
      <c r="N35" s="271"/>
    </row>
    <row r="36" spans="1:14" ht="15.75">
      <c r="A36" s="5" t="s">
        <v>603</v>
      </c>
      <c r="B36" s="30" t="s">
        <v>290</v>
      </c>
      <c r="C36" s="271">
        <v>0</v>
      </c>
      <c r="D36" s="271">
        <v>25191</v>
      </c>
      <c r="E36" s="271">
        <v>25191</v>
      </c>
      <c r="F36" s="194"/>
      <c r="G36" s="194"/>
      <c r="H36" s="194"/>
      <c r="I36" s="194"/>
      <c r="J36" s="194"/>
      <c r="K36" s="194"/>
      <c r="L36" s="271">
        <f t="shared" si="7"/>
        <v>0</v>
      </c>
      <c r="M36" s="271">
        <f t="shared" si="7"/>
        <v>25191</v>
      </c>
      <c r="N36" s="271">
        <f t="shared" si="7"/>
        <v>25191</v>
      </c>
    </row>
    <row r="37" spans="1:14" ht="15.75">
      <c r="A37" s="5" t="s">
        <v>291</v>
      </c>
      <c r="B37" s="30" t="s">
        <v>292</v>
      </c>
      <c r="C37" s="271">
        <v>800000</v>
      </c>
      <c r="D37" s="271">
        <v>910000</v>
      </c>
      <c r="E37" s="271">
        <v>751872</v>
      </c>
      <c r="F37" s="194"/>
      <c r="G37" s="194"/>
      <c r="H37" s="194"/>
      <c r="I37" s="194"/>
      <c r="J37" s="194"/>
      <c r="K37" s="194"/>
      <c r="L37" s="271">
        <f t="shared" si="7"/>
        <v>800000</v>
      </c>
      <c r="M37" s="271">
        <f t="shared" si="7"/>
        <v>910000</v>
      </c>
      <c r="N37" s="271">
        <f t="shared" si="7"/>
        <v>751872</v>
      </c>
    </row>
    <row r="38" spans="1:14" ht="15.75">
      <c r="A38" s="9" t="s">
        <v>604</v>
      </c>
      <c r="B38" s="30" t="s">
        <v>293</v>
      </c>
      <c r="C38" s="271"/>
      <c r="D38" s="271"/>
      <c r="E38" s="271"/>
      <c r="F38" s="194"/>
      <c r="G38" s="194"/>
      <c r="H38" s="194"/>
      <c r="I38" s="194"/>
      <c r="J38" s="194"/>
      <c r="K38" s="194"/>
      <c r="L38" s="271"/>
      <c r="M38" s="271"/>
      <c r="N38" s="271"/>
    </row>
    <row r="39" spans="1:14" ht="15.75">
      <c r="A39" s="6" t="s">
        <v>294</v>
      </c>
      <c r="B39" s="30" t="s">
        <v>295</v>
      </c>
      <c r="C39" s="271">
        <v>1600000</v>
      </c>
      <c r="D39" s="271">
        <v>1300000</v>
      </c>
      <c r="E39" s="271">
        <v>1289339</v>
      </c>
      <c r="F39" s="194"/>
      <c r="G39" s="194"/>
      <c r="H39" s="194"/>
      <c r="I39" s="194"/>
      <c r="J39" s="194"/>
      <c r="K39" s="194"/>
      <c r="L39" s="271">
        <f aca="true" t="shared" si="8" ref="L39:N40">C39+I39</f>
        <v>1600000</v>
      </c>
      <c r="M39" s="271">
        <f t="shared" si="8"/>
        <v>1300000</v>
      </c>
      <c r="N39" s="271">
        <f t="shared" si="8"/>
        <v>1289339</v>
      </c>
    </row>
    <row r="40" spans="1:14" ht="15.75">
      <c r="A40" s="5" t="s">
        <v>605</v>
      </c>
      <c r="B40" s="30" t="s">
        <v>296</v>
      </c>
      <c r="C40" s="271">
        <v>950000</v>
      </c>
      <c r="D40" s="271">
        <v>1400000</v>
      </c>
      <c r="E40" s="271">
        <v>1320139</v>
      </c>
      <c r="F40" s="194"/>
      <c r="G40" s="194"/>
      <c r="H40" s="194"/>
      <c r="I40" s="194"/>
      <c r="J40" s="194"/>
      <c r="K40" s="194"/>
      <c r="L40" s="271">
        <f t="shared" si="8"/>
        <v>950000</v>
      </c>
      <c r="M40" s="271">
        <f t="shared" si="8"/>
        <v>1400000</v>
      </c>
      <c r="N40" s="271">
        <f t="shared" si="8"/>
        <v>1320139</v>
      </c>
    </row>
    <row r="41" spans="1:14" s="218" customFormat="1" ht="15">
      <c r="A41" s="7" t="s">
        <v>543</v>
      </c>
      <c r="B41" s="33" t="s">
        <v>297</v>
      </c>
      <c r="C41" s="219">
        <f>SUM(C34:C40)</f>
        <v>3350000</v>
      </c>
      <c r="D41" s="219">
        <f aca="true" t="shared" si="9" ref="D41:N41">SUM(D34:D40)</f>
        <v>3654550</v>
      </c>
      <c r="E41" s="219">
        <f t="shared" si="9"/>
        <v>3405900</v>
      </c>
      <c r="F41" s="219"/>
      <c r="G41" s="219"/>
      <c r="H41" s="219"/>
      <c r="I41" s="219"/>
      <c r="J41" s="219"/>
      <c r="K41" s="219"/>
      <c r="L41" s="219">
        <f t="shared" si="9"/>
        <v>3350000</v>
      </c>
      <c r="M41" s="219">
        <f t="shared" si="9"/>
        <v>3654550</v>
      </c>
      <c r="N41" s="219">
        <f t="shared" si="9"/>
        <v>3405900</v>
      </c>
    </row>
    <row r="42" spans="1:14" ht="15.75">
      <c r="A42" s="5" t="s">
        <v>298</v>
      </c>
      <c r="B42" s="30" t="s">
        <v>299</v>
      </c>
      <c r="C42" s="271">
        <v>250000</v>
      </c>
      <c r="D42" s="271">
        <v>350000</v>
      </c>
      <c r="E42" s="271">
        <v>228438</v>
      </c>
      <c r="F42" s="194"/>
      <c r="G42" s="194"/>
      <c r="H42" s="194"/>
      <c r="I42" s="194"/>
      <c r="J42" s="194"/>
      <c r="K42" s="194"/>
      <c r="L42" s="271">
        <f>C42+I42</f>
        <v>250000</v>
      </c>
      <c r="M42" s="271">
        <f>D42+J42</f>
        <v>350000</v>
      </c>
      <c r="N42" s="271">
        <f>E42+K42</f>
        <v>228438</v>
      </c>
    </row>
    <row r="43" spans="1:14" ht="15.75">
      <c r="A43" s="5" t="s">
        <v>300</v>
      </c>
      <c r="B43" s="30" t="s">
        <v>301</v>
      </c>
      <c r="C43" s="271"/>
      <c r="D43" s="271"/>
      <c r="E43" s="271"/>
      <c r="F43" s="194"/>
      <c r="G43" s="194"/>
      <c r="H43" s="194"/>
      <c r="I43" s="194"/>
      <c r="J43" s="194"/>
      <c r="K43" s="194"/>
      <c r="L43" s="271"/>
      <c r="M43" s="271"/>
      <c r="N43" s="271"/>
    </row>
    <row r="44" spans="1:14" ht="15.75">
      <c r="A44" s="7" t="s">
        <v>544</v>
      </c>
      <c r="B44" s="33" t="s">
        <v>302</v>
      </c>
      <c r="C44" s="271">
        <f>SUM(C42:C43)</f>
        <v>250000</v>
      </c>
      <c r="D44" s="271">
        <f>SUM(D42:D43)</f>
        <v>350000</v>
      </c>
      <c r="E44" s="271">
        <f>SUM(E42:E43)</f>
        <v>228438</v>
      </c>
      <c r="F44" s="271"/>
      <c r="G44" s="271"/>
      <c r="H44" s="271"/>
      <c r="I44" s="271"/>
      <c r="J44" s="271"/>
      <c r="K44" s="271"/>
      <c r="L44" s="271">
        <f aca="true" t="shared" si="10" ref="L44:N45">C44+I44</f>
        <v>250000</v>
      </c>
      <c r="M44" s="271">
        <f t="shared" si="10"/>
        <v>350000</v>
      </c>
      <c r="N44" s="271">
        <f t="shared" si="10"/>
        <v>228438</v>
      </c>
    </row>
    <row r="45" spans="1:14" ht="30">
      <c r="A45" s="5" t="s">
        <v>303</v>
      </c>
      <c r="B45" s="30" t="s">
        <v>304</v>
      </c>
      <c r="C45" s="271">
        <v>980000</v>
      </c>
      <c r="D45" s="271">
        <v>1180000</v>
      </c>
      <c r="E45" s="271">
        <v>1074973</v>
      </c>
      <c r="F45" s="194"/>
      <c r="G45" s="194"/>
      <c r="H45" s="194"/>
      <c r="I45" s="194"/>
      <c r="J45" s="194"/>
      <c r="K45" s="194"/>
      <c r="L45" s="271">
        <f t="shared" si="10"/>
        <v>980000</v>
      </c>
      <c r="M45" s="271">
        <f t="shared" si="10"/>
        <v>1180000</v>
      </c>
      <c r="N45" s="271">
        <f t="shared" si="10"/>
        <v>1074973</v>
      </c>
    </row>
    <row r="46" spans="1:14" ht="15.75">
      <c r="A46" s="5" t="s">
        <v>305</v>
      </c>
      <c r="B46" s="30" t="s">
        <v>306</v>
      </c>
      <c r="C46" s="271"/>
      <c r="D46" s="271"/>
      <c r="E46" s="271"/>
      <c r="F46" s="194"/>
      <c r="G46" s="194"/>
      <c r="H46" s="194"/>
      <c r="I46" s="194"/>
      <c r="J46" s="194"/>
      <c r="K46" s="194"/>
      <c r="L46" s="271"/>
      <c r="M46" s="271"/>
      <c r="N46" s="271"/>
    </row>
    <row r="47" spans="1:14" ht="15.75">
      <c r="A47" s="5" t="s">
        <v>606</v>
      </c>
      <c r="B47" s="30" t="s">
        <v>307</v>
      </c>
      <c r="C47" s="271"/>
      <c r="D47" s="271"/>
      <c r="E47" s="271"/>
      <c r="F47" s="194"/>
      <c r="G47" s="194"/>
      <c r="H47" s="194"/>
      <c r="I47" s="194"/>
      <c r="J47" s="194"/>
      <c r="K47" s="194"/>
      <c r="L47" s="271"/>
      <c r="M47" s="271"/>
      <c r="N47" s="271"/>
    </row>
    <row r="48" spans="1:14" ht="15.75">
      <c r="A48" s="5" t="s">
        <v>607</v>
      </c>
      <c r="B48" s="30" t="s">
        <v>308</v>
      </c>
      <c r="C48" s="271"/>
      <c r="D48" s="271"/>
      <c r="E48" s="271"/>
      <c r="F48" s="194"/>
      <c r="G48" s="194"/>
      <c r="H48" s="194"/>
      <c r="I48" s="194"/>
      <c r="J48" s="194"/>
      <c r="K48" s="194"/>
      <c r="L48" s="271"/>
      <c r="M48" s="271"/>
      <c r="N48" s="271"/>
    </row>
    <row r="49" spans="1:14" ht="15.75">
      <c r="A49" s="5" t="s">
        <v>309</v>
      </c>
      <c r="B49" s="30" t="s">
        <v>310</v>
      </c>
      <c r="C49" s="271"/>
      <c r="D49" s="271"/>
      <c r="E49" s="271"/>
      <c r="F49" s="194"/>
      <c r="G49" s="194"/>
      <c r="H49" s="194"/>
      <c r="I49" s="194"/>
      <c r="J49" s="194"/>
      <c r="K49" s="194"/>
      <c r="L49" s="271"/>
      <c r="M49" s="271"/>
      <c r="N49" s="271"/>
    </row>
    <row r="50" spans="1:14" s="218" customFormat="1" ht="15">
      <c r="A50" s="7" t="s">
        <v>545</v>
      </c>
      <c r="B50" s="33" t="s">
        <v>311</v>
      </c>
      <c r="C50" s="219">
        <f>SUM(C45:C49)</f>
        <v>980000</v>
      </c>
      <c r="D50" s="219">
        <f>SUM(D45:D49)</f>
        <v>1180000</v>
      </c>
      <c r="E50" s="219">
        <f>SUM(E45:E49)</f>
        <v>1074973</v>
      </c>
      <c r="F50" s="219"/>
      <c r="G50" s="219"/>
      <c r="H50" s="219"/>
      <c r="I50" s="219"/>
      <c r="J50" s="219"/>
      <c r="K50" s="219"/>
      <c r="L50" s="219">
        <f>L45+L49</f>
        <v>980000</v>
      </c>
      <c r="M50" s="219">
        <f>M45+M49</f>
        <v>1180000</v>
      </c>
      <c r="N50" s="219">
        <f>N45+N49</f>
        <v>1074973</v>
      </c>
    </row>
    <row r="51" spans="1:14" s="218" customFormat="1" ht="15">
      <c r="A51" s="37" t="s">
        <v>546</v>
      </c>
      <c r="B51" s="45" t="s">
        <v>312</v>
      </c>
      <c r="C51" s="219">
        <f aca="true" t="shared" si="11" ref="C51:N51">C30+C33+C41+C44+C50</f>
        <v>5780000</v>
      </c>
      <c r="D51" s="219">
        <f t="shared" si="11"/>
        <v>6910344</v>
      </c>
      <c r="E51" s="219">
        <f t="shared" si="11"/>
        <v>6228443</v>
      </c>
      <c r="F51" s="219"/>
      <c r="G51" s="219"/>
      <c r="H51" s="219"/>
      <c r="I51" s="219">
        <f t="shared" si="11"/>
        <v>0</v>
      </c>
      <c r="J51" s="219">
        <f t="shared" si="11"/>
        <v>0</v>
      </c>
      <c r="K51" s="219">
        <f t="shared" si="11"/>
        <v>0</v>
      </c>
      <c r="L51" s="219">
        <f t="shared" si="11"/>
        <v>5780000</v>
      </c>
      <c r="M51" s="219">
        <f t="shared" si="11"/>
        <v>6910344</v>
      </c>
      <c r="N51" s="219">
        <f t="shared" si="11"/>
        <v>6228443</v>
      </c>
    </row>
    <row r="52" spans="1:14" ht="15.75">
      <c r="A52" s="12" t="s">
        <v>313</v>
      </c>
      <c r="B52" s="30" t="s">
        <v>314</v>
      </c>
      <c r="C52" s="271"/>
      <c r="D52" s="271"/>
      <c r="E52" s="271"/>
      <c r="F52" s="194"/>
      <c r="G52" s="194"/>
      <c r="H52" s="194"/>
      <c r="I52" s="194"/>
      <c r="J52" s="194"/>
      <c r="K52" s="194"/>
      <c r="L52" s="271"/>
      <c r="M52" s="271"/>
      <c r="N52" s="271"/>
    </row>
    <row r="53" spans="1:14" ht="15.75">
      <c r="A53" s="12" t="s">
        <v>547</v>
      </c>
      <c r="B53" s="30" t="s">
        <v>315</v>
      </c>
      <c r="C53" s="271">
        <v>0</v>
      </c>
      <c r="D53" s="271">
        <v>102000</v>
      </c>
      <c r="E53" s="271">
        <v>102000</v>
      </c>
      <c r="F53" s="194"/>
      <c r="G53" s="194"/>
      <c r="H53" s="194"/>
      <c r="I53" s="194"/>
      <c r="J53" s="194"/>
      <c r="K53" s="194"/>
      <c r="L53" s="271">
        <f>C53+I53</f>
        <v>0</v>
      </c>
      <c r="M53" s="271">
        <f>D53+J53</f>
        <v>102000</v>
      </c>
      <c r="N53" s="271">
        <f>E53+K53</f>
        <v>102000</v>
      </c>
    </row>
    <row r="54" spans="1:14" ht="15.75">
      <c r="A54" s="16" t="s">
        <v>608</v>
      </c>
      <c r="B54" s="30" t="s">
        <v>316</v>
      </c>
      <c r="C54" s="271"/>
      <c r="D54" s="271"/>
      <c r="E54" s="271"/>
      <c r="F54" s="194"/>
      <c r="G54" s="194"/>
      <c r="H54" s="194"/>
      <c r="I54" s="194"/>
      <c r="J54" s="194"/>
      <c r="K54" s="194"/>
      <c r="L54" s="271"/>
      <c r="M54" s="271"/>
      <c r="N54" s="271"/>
    </row>
    <row r="55" spans="1:14" ht="30">
      <c r="A55" s="16" t="s">
        <v>609</v>
      </c>
      <c r="B55" s="30" t="s">
        <v>317</v>
      </c>
      <c r="C55" s="271"/>
      <c r="D55" s="271"/>
      <c r="E55" s="271"/>
      <c r="F55" s="194"/>
      <c r="G55" s="194"/>
      <c r="H55" s="194"/>
      <c r="I55" s="194"/>
      <c r="J55" s="194"/>
      <c r="K55" s="194"/>
      <c r="L55" s="271"/>
      <c r="M55" s="271"/>
      <c r="N55" s="271"/>
    </row>
    <row r="56" spans="1:14" ht="30">
      <c r="A56" s="16" t="s">
        <v>610</v>
      </c>
      <c r="B56" s="30" t="s">
        <v>318</v>
      </c>
      <c r="C56" s="271">
        <v>0</v>
      </c>
      <c r="D56" s="271"/>
      <c r="E56" s="271"/>
      <c r="F56" s="194"/>
      <c r="G56" s="194"/>
      <c r="H56" s="194"/>
      <c r="I56" s="194"/>
      <c r="J56" s="194"/>
      <c r="K56" s="194"/>
      <c r="L56" s="271">
        <f aca="true" t="shared" si="12" ref="L56:N57">C56+I56</f>
        <v>0</v>
      </c>
      <c r="M56" s="271">
        <f t="shared" si="12"/>
        <v>0</v>
      </c>
      <c r="N56" s="271">
        <f t="shared" si="12"/>
        <v>0</v>
      </c>
    </row>
    <row r="57" spans="1:14" ht="15.75">
      <c r="A57" s="12" t="s">
        <v>611</v>
      </c>
      <c r="B57" s="30" t="s">
        <v>319</v>
      </c>
      <c r="C57" s="271">
        <v>0</v>
      </c>
      <c r="D57" s="271"/>
      <c r="E57" s="271"/>
      <c r="F57" s="194"/>
      <c r="G57" s="194"/>
      <c r="H57" s="194"/>
      <c r="I57" s="194"/>
      <c r="J57" s="194"/>
      <c r="K57" s="194"/>
      <c r="L57" s="271">
        <f t="shared" si="12"/>
        <v>0</v>
      </c>
      <c r="M57" s="271">
        <f t="shared" si="12"/>
        <v>0</v>
      </c>
      <c r="N57" s="271">
        <f t="shared" si="12"/>
        <v>0</v>
      </c>
    </row>
    <row r="58" spans="1:14" ht="15.75">
      <c r="A58" s="12" t="s">
        <v>612</v>
      </c>
      <c r="B58" s="30" t="s">
        <v>320</v>
      </c>
      <c r="C58" s="271"/>
      <c r="D58" s="271"/>
      <c r="E58" s="271"/>
      <c r="F58" s="194"/>
      <c r="G58" s="194"/>
      <c r="H58" s="194"/>
      <c r="I58" s="194"/>
      <c r="J58" s="194"/>
      <c r="K58" s="194"/>
      <c r="L58" s="271"/>
      <c r="M58" s="271"/>
      <c r="N58" s="271"/>
    </row>
    <row r="59" spans="1:14" ht="15.75">
      <c r="A59" s="12" t="s">
        <v>613</v>
      </c>
      <c r="B59" s="30" t="s">
        <v>321</v>
      </c>
      <c r="C59" s="271"/>
      <c r="D59" s="271"/>
      <c r="E59" s="271"/>
      <c r="F59" s="194"/>
      <c r="G59" s="194"/>
      <c r="H59" s="194"/>
      <c r="I59" s="194"/>
      <c r="J59" s="194"/>
      <c r="K59" s="194"/>
      <c r="L59" s="271"/>
      <c r="M59" s="271"/>
      <c r="N59" s="271"/>
    </row>
    <row r="60" spans="1:14" ht="15.75">
      <c r="A60" s="42" t="s">
        <v>575</v>
      </c>
      <c r="B60" s="45" t="s">
        <v>322</v>
      </c>
      <c r="C60" s="271">
        <f>SUM(C52:C59)</f>
        <v>0</v>
      </c>
      <c r="D60" s="271">
        <f>SUM(D52:D59)</f>
        <v>102000</v>
      </c>
      <c r="E60" s="271">
        <f>SUM(E52:E59)</f>
        <v>102000</v>
      </c>
      <c r="F60" s="194"/>
      <c r="G60" s="194"/>
      <c r="H60" s="194"/>
      <c r="I60" s="194"/>
      <c r="J60" s="194"/>
      <c r="K60" s="194"/>
      <c r="L60" s="271">
        <f>C60+I60</f>
        <v>0</v>
      </c>
      <c r="M60" s="271">
        <f>D60+J60</f>
        <v>102000</v>
      </c>
      <c r="N60" s="271">
        <f>E60+K60</f>
        <v>102000</v>
      </c>
    </row>
    <row r="61" spans="1:14" ht="15.75">
      <c r="A61" s="11" t="s">
        <v>614</v>
      </c>
      <c r="B61" s="30" t="s">
        <v>323</v>
      </c>
      <c r="C61" s="271"/>
      <c r="D61" s="271"/>
      <c r="E61" s="271"/>
      <c r="F61" s="194"/>
      <c r="G61" s="194"/>
      <c r="H61" s="194"/>
      <c r="I61" s="194"/>
      <c r="J61" s="194"/>
      <c r="K61" s="194"/>
      <c r="L61" s="271"/>
      <c r="M61" s="271"/>
      <c r="N61" s="271"/>
    </row>
    <row r="62" spans="1:14" ht="15.75">
      <c r="A62" s="11" t="s">
        <v>324</v>
      </c>
      <c r="B62" s="30" t="s">
        <v>325</v>
      </c>
      <c r="C62" s="271"/>
      <c r="D62" s="271"/>
      <c r="E62" s="271"/>
      <c r="F62" s="194"/>
      <c r="G62" s="194"/>
      <c r="H62" s="194"/>
      <c r="I62" s="194"/>
      <c r="J62" s="194"/>
      <c r="K62" s="194"/>
      <c r="L62" s="271"/>
      <c r="M62" s="271"/>
      <c r="N62" s="271"/>
    </row>
    <row r="63" spans="1:14" ht="30">
      <c r="A63" s="11" t="s">
        <v>326</v>
      </c>
      <c r="B63" s="30" t="s">
        <v>327</v>
      </c>
      <c r="C63" s="271"/>
      <c r="D63" s="271"/>
      <c r="E63" s="271"/>
      <c r="F63" s="194"/>
      <c r="G63" s="194"/>
      <c r="H63" s="194"/>
      <c r="I63" s="194"/>
      <c r="J63" s="194"/>
      <c r="K63" s="194"/>
      <c r="L63" s="271"/>
      <c r="M63" s="271"/>
      <c r="N63" s="271"/>
    </row>
    <row r="64" spans="1:14" ht="30">
      <c r="A64" s="11" t="s">
        <v>576</v>
      </c>
      <c r="B64" s="30" t="s">
        <v>328</v>
      </c>
      <c r="C64" s="271"/>
      <c r="D64" s="271"/>
      <c r="E64" s="271"/>
      <c r="F64" s="194"/>
      <c r="G64" s="194"/>
      <c r="H64" s="194"/>
      <c r="I64" s="194"/>
      <c r="J64" s="194"/>
      <c r="K64" s="194"/>
      <c r="L64" s="271"/>
      <c r="M64" s="271"/>
      <c r="N64" s="271"/>
    </row>
    <row r="65" spans="1:14" ht="30">
      <c r="A65" s="11" t="s">
        <v>615</v>
      </c>
      <c r="B65" s="30" t="s">
        <v>329</v>
      </c>
      <c r="C65" s="271"/>
      <c r="D65" s="271"/>
      <c r="E65" s="271"/>
      <c r="F65" s="194"/>
      <c r="G65" s="194"/>
      <c r="H65" s="194"/>
      <c r="I65" s="194"/>
      <c r="J65" s="194"/>
      <c r="K65" s="194"/>
      <c r="L65" s="271"/>
      <c r="M65" s="271"/>
      <c r="N65" s="271"/>
    </row>
    <row r="66" spans="1:14" ht="30">
      <c r="A66" s="11" t="s">
        <v>578</v>
      </c>
      <c r="B66" s="30" t="s">
        <v>330</v>
      </c>
      <c r="C66" s="271"/>
      <c r="D66" s="271"/>
      <c r="E66" s="271"/>
      <c r="F66" s="194"/>
      <c r="G66" s="194"/>
      <c r="H66" s="194"/>
      <c r="I66" s="194"/>
      <c r="J66" s="194"/>
      <c r="K66" s="194"/>
      <c r="L66" s="271"/>
      <c r="M66" s="271"/>
      <c r="N66" s="271"/>
    </row>
    <row r="67" spans="1:14" ht="30">
      <c r="A67" s="11" t="s">
        <v>616</v>
      </c>
      <c r="B67" s="30" t="s">
        <v>331</v>
      </c>
      <c r="C67" s="271"/>
      <c r="D67" s="271"/>
      <c r="E67" s="271"/>
      <c r="F67" s="194"/>
      <c r="G67" s="194"/>
      <c r="H67" s="194"/>
      <c r="I67" s="194"/>
      <c r="J67" s="194"/>
      <c r="K67" s="194"/>
      <c r="L67" s="271"/>
      <c r="M67" s="271"/>
      <c r="N67" s="271"/>
    </row>
    <row r="68" spans="1:14" ht="30">
      <c r="A68" s="11" t="s">
        <v>617</v>
      </c>
      <c r="B68" s="30" t="s">
        <v>332</v>
      </c>
      <c r="C68" s="271"/>
      <c r="D68" s="271"/>
      <c r="E68" s="271"/>
      <c r="F68" s="194"/>
      <c r="G68" s="194"/>
      <c r="H68" s="194"/>
      <c r="I68" s="194"/>
      <c r="J68" s="194"/>
      <c r="K68" s="194"/>
      <c r="L68" s="271"/>
      <c r="M68" s="271"/>
      <c r="N68" s="271"/>
    </row>
    <row r="69" spans="1:14" ht="15.75">
      <c r="A69" s="11" t="s">
        <v>333</v>
      </c>
      <c r="B69" s="30" t="s">
        <v>334</v>
      </c>
      <c r="C69" s="271"/>
      <c r="D69" s="271"/>
      <c r="E69" s="271"/>
      <c r="F69" s="194"/>
      <c r="G69" s="194"/>
      <c r="H69" s="194"/>
      <c r="I69" s="194"/>
      <c r="J69" s="194"/>
      <c r="K69" s="194"/>
      <c r="L69" s="271"/>
      <c r="M69" s="271"/>
      <c r="N69" s="271"/>
    </row>
    <row r="70" spans="1:14" ht="15.75">
      <c r="A70" s="18" t="s">
        <v>335</v>
      </c>
      <c r="B70" s="30" t="s">
        <v>336</v>
      </c>
      <c r="C70" s="271"/>
      <c r="D70" s="271"/>
      <c r="E70" s="271"/>
      <c r="F70" s="194"/>
      <c r="G70" s="194"/>
      <c r="H70" s="194"/>
      <c r="I70" s="194"/>
      <c r="J70" s="194"/>
      <c r="K70" s="194"/>
      <c r="L70" s="271"/>
      <c r="M70" s="271"/>
      <c r="N70" s="271"/>
    </row>
    <row r="71" spans="1:14" ht="30">
      <c r="A71" s="11" t="s">
        <v>618</v>
      </c>
      <c r="B71" s="30" t="s">
        <v>337</v>
      </c>
      <c r="C71" s="271"/>
      <c r="D71" s="271"/>
      <c r="E71" s="271"/>
      <c r="F71" s="194"/>
      <c r="G71" s="194"/>
      <c r="H71" s="194"/>
      <c r="I71" s="194"/>
      <c r="J71" s="194"/>
      <c r="K71" s="194"/>
      <c r="L71" s="271"/>
      <c r="M71" s="271"/>
      <c r="N71" s="271"/>
    </row>
    <row r="72" spans="1:14" ht="15.75">
      <c r="A72" s="18" t="s">
        <v>73</v>
      </c>
      <c r="B72" s="30" t="s">
        <v>338</v>
      </c>
      <c r="C72" s="271"/>
      <c r="D72" s="271"/>
      <c r="E72" s="271"/>
      <c r="F72" s="194"/>
      <c r="G72" s="194"/>
      <c r="H72" s="194"/>
      <c r="I72" s="194"/>
      <c r="J72" s="194"/>
      <c r="K72" s="194"/>
      <c r="L72" s="271"/>
      <c r="M72" s="271"/>
      <c r="N72" s="271"/>
    </row>
    <row r="73" spans="1:14" ht="15.75">
      <c r="A73" s="18" t="s">
        <v>74</v>
      </c>
      <c r="B73" s="30" t="s">
        <v>338</v>
      </c>
      <c r="C73" s="271"/>
      <c r="D73" s="271"/>
      <c r="E73" s="271"/>
      <c r="F73" s="194"/>
      <c r="G73" s="194"/>
      <c r="H73" s="194"/>
      <c r="I73" s="194"/>
      <c r="J73" s="194"/>
      <c r="K73" s="194"/>
      <c r="L73" s="271"/>
      <c r="M73" s="271"/>
      <c r="N73" s="271"/>
    </row>
    <row r="74" spans="1:14" ht="15.75">
      <c r="A74" s="42" t="s">
        <v>581</v>
      </c>
      <c r="B74" s="45" t="s">
        <v>339</v>
      </c>
      <c r="C74" s="271"/>
      <c r="D74" s="271"/>
      <c r="E74" s="271"/>
      <c r="F74" s="194"/>
      <c r="G74" s="194"/>
      <c r="H74" s="194"/>
      <c r="I74" s="194"/>
      <c r="J74" s="194"/>
      <c r="K74" s="194"/>
      <c r="L74" s="271"/>
      <c r="M74" s="271"/>
      <c r="N74" s="271"/>
    </row>
    <row r="75" spans="1:14" ht="16.5">
      <c r="A75" s="90" t="s">
        <v>19</v>
      </c>
      <c r="B75" s="91"/>
      <c r="C75" s="313">
        <f>C25+C26+C51+C60+C74</f>
        <v>57393000</v>
      </c>
      <c r="D75" s="313">
        <f aca="true" t="shared" si="13" ref="D75:N75">D25+D26+D51+D60+D74</f>
        <v>60759374</v>
      </c>
      <c r="E75" s="313">
        <f t="shared" si="13"/>
        <v>60491881</v>
      </c>
      <c r="F75" s="313">
        <f t="shared" si="13"/>
        <v>0</v>
      </c>
      <c r="G75" s="313">
        <f t="shared" si="13"/>
        <v>0</v>
      </c>
      <c r="H75" s="313">
        <f t="shared" si="13"/>
        <v>0</v>
      </c>
      <c r="I75" s="313">
        <f t="shared" si="13"/>
        <v>3585000</v>
      </c>
      <c r="J75" s="313">
        <f t="shared" si="13"/>
        <v>3704500</v>
      </c>
      <c r="K75" s="313">
        <f t="shared" si="13"/>
        <v>3243391</v>
      </c>
      <c r="L75" s="313">
        <f t="shared" si="13"/>
        <v>60978000</v>
      </c>
      <c r="M75" s="313">
        <f t="shared" si="13"/>
        <v>64463874</v>
      </c>
      <c r="N75" s="313">
        <f t="shared" si="13"/>
        <v>63735272</v>
      </c>
    </row>
    <row r="76" spans="1:14" ht="15.75">
      <c r="A76" s="34" t="s">
        <v>340</v>
      </c>
      <c r="B76" s="30" t="s">
        <v>341</v>
      </c>
      <c r="C76" s="271"/>
      <c r="D76" s="271"/>
      <c r="E76" s="271"/>
      <c r="F76" s="194"/>
      <c r="G76" s="194"/>
      <c r="H76" s="194"/>
      <c r="I76" s="194"/>
      <c r="J76" s="194"/>
      <c r="K76" s="194"/>
      <c r="L76" s="271"/>
      <c r="M76" s="271"/>
      <c r="N76" s="271"/>
    </row>
    <row r="77" spans="1:14" ht="15.75">
      <c r="A77" s="34" t="s">
        <v>619</v>
      </c>
      <c r="B77" s="30" t="s">
        <v>342</v>
      </c>
      <c r="C77" s="271"/>
      <c r="D77" s="271"/>
      <c r="E77" s="271"/>
      <c r="F77" s="194"/>
      <c r="G77" s="194"/>
      <c r="H77" s="194"/>
      <c r="I77" s="194"/>
      <c r="J77" s="194"/>
      <c r="K77" s="194"/>
      <c r="L77" s="271"/>
      <c r="M77" s="271"/>
      <c r="N77" s="271"/>
    </row>
    <row r="78" spans="1:14" ht="15.75">
      <c r="A78" s="34" t="s">
        <v>343</v>
      </c>
      <c r="B78" s="30" t="s">
        <v>344</v>
      </c>
      <c r="C78" s="271"/>
      <c r="D78" s="271"/>
      <c r="E78" s="271"/>
      <c r="F78" s="194"/>
      <c r="G78" s="194"/>
      <c r="H78" s="194"/>
      <c r="I78" s="194"/>
      <c r="J78" s="194"/>
      <c r="K78" s="194"/>
      <c r="L78" s="271"/>
      <c r="M78" s="271"/>
      <c r="N78" s="271"/>
    </row>
    <row r="79" spans="1:14" ht="15.75">
      <c r="A79" s="34" t="s">
        <v>345</v>
      </c>
      <c r="B79" s="30" t="s">
        <v>346</v>
      </c>
      <c r="C79" s="271"/>
      <c r="D79" s="271"/>
      <c r="E79" s="271"/>
      <c r="F79" s="194"/>
      <c r="G79" s="194"/>
      <c r="H79" s="194"/>
      <c r="I79" s="194"/>
      <c r="J79" s="194"/>
      <c r="K79" s="194"/>
      <c r="L79" s="271"/>
      <c r="M79" s="271"/>
      <c r="N79" s="271"/>
    </row>
    <row r="80" spans="1:14" ht="15.75">
      <c r="A80" s="6" t="s">
        <v>347</v>
      </c>
      <c r="B80" s="30" t="s">
        <v>348</v>
      </c>
      <c r="C80" s="271"/>
      <c r="D80" s="271"/>
      <c r="E80" s="271"/>
      <c r="F80" s="194"/>
      <c r="G80" s="194"/>
      <c r="H80" s="194"/>
      <c r="I80" s="194"/>
      <c r="J80" s="194"/>
      <c r="K80" s="194"/>
      <c r="L80" s="271"/>
      <c r="M80" s="271"/>
      <c r="N80" s="271"/>
    </row>
    <row r="81" spans="1:14" ht="15.75">
      <c r="A81" s="6" t="s">
        <v>349</v>
      </c>
      <c r="B81" s="30" t="s">
        <v>350</v>
      </c>
      <c r="C81" s="271"/>
      <c r="D81" s="271"/>
      <c r="E81" s="271"/>
      <c r="F81" s="194"/>
      <c r="G81" s="194"/>
      <c r="H81" s="194"/>
      <c r="I81" s="194"/>
      <c r="J81" s="194"/>
      <c r="K81" s="194"/>
      <c r="L81" s="271"/>
      <c r="M81" s="271"/>
      <c r="N81" s="271"/>
    </row>
    <row r="82" spans="1:14" ht="15.75">
      <c r="A82" s="6" t="s">
        <v>351</v>
      </c>
      <c r="B82" s="30" t="s">
        <v>352</v>
      </c>
      <c r="C82" s="271"/>
      <c r="D82" s="271"/>
      <c r="E82" s="271"/>
      <c r="F82" s="194"/>
      <c r="G82" s="194"/>
      <c r="H82" s="194"/>
      <c r="I82" s="194"/>
      <c r="J82" s="194"/>
      <c r="K82" s="194"/>
      <c r="L82" s="271"/>
      <c r="M82" s="271"/>
      <c r="N82" s="271"/>
    </row>
    <row r="83" spans="1:14" s="218" customFormat="1" ht="15.75">
      <c r="A83" s="43" t="s">
        <v>583</v>
      </c>
      <c r="B83" s="45" t="s">
        <v>353</v>
      </c>
      <c r="C83" s="219"/>
      <c r="D83" s="219"/>
      <c r="E83" s="219"/>
      <c r="F83" s="220"/>
      <c r="G83" s="220"/>
      <c r="H83" s="220"/>
      <c r="I83" s="220"/>
      <c r="J83" s="220"/>
      <c r="K83" s="220"/>
      <c r="L83" s="271"/>
      <c r="M83" s="271"/>
      <c r="N83" s="271"/>
    </row>
    <row r="84" spans="1:14" ht="15.75">
      <c r="A84" s="12" t="s">
        <v>354</v>
      </c>
      <c r="B84" s="30" t="s">
        <v>355</v>
      </c>
      <c r="C84" s="271"/>
      <c r="D84" s="271"/>
      <c r="E84" s="271"/>
      <c r="F84" s="194"/>
      <c r="G84" s="194"/>
      <c r="H84" s="194"/>
      <c r="I84" s="194"/>
      <c r="J84" s="194"/>
      <c r="K84" s="194"/>
      <c r="L84" s="271"/>
      <c r="M84" s="271"/>
      <c r="N84" s="271"/>
    </row>
    <row r="85" spans="1:14" ht="15.75">
      <c r="A85" s="12" t="s">
        <v>356</v>
      </c>
      <c r="B85" s="30" t="s">
        <v>357</v>
      </c>
      <c r="C85" s="271"/>
      <c r="D85" s="271"/>
      <c r="E85" s="271"/>
      <c r="F85" s="194"/>
      <c r="G85" s="194"/>
      <c r="H85" s="194"/>
      <c r="I85" s="194"/>
      <c r="J85" s="194"/>
      <c r="K85" s="194"/>
      <c r="L85" s="271"/>
      <c r="M85" s="271"/>
      <c r="N85" s="271"/>
    </row>
    <row r="86" spans="1:14" ht="15.75">
      <c r="A86" s="12" t="s">
        <v>358</v>
      </c>
      <c r="B86" s="30" t="s">
        <v>359</v>
      </c>
      <c r="C86" s="271"/>
      <c r="D86" s="271"/>
      <c r="E86" s="271"/>
      <c r="F86" s="194"/>
      <c r="G86" s="194"/>
      <c r="H86" s="194"/>
      <c r="I86" s="194"/>
      <c r="J86" s="194"/>
      <c r="K86" s="194"/>
      <c r="L86" s="271"/>
      <c r="M86" s="271"/>
      <c r="N86" s="271"/>
    </row>
    <row r="87" spans="1:14" ht="30">
      <c r="A87" s="12" t="s">
        <v>360</v>
      </c>
      <c r="B87" s="30" t="s">
        <v>361</v>
      </c>
      <c r="C87" s="271"/>
      <c r="D87" s="271"/>
      <c r="E87" s="271"/>
      <c r="F87" s="194"/>
      <c r="G87" s="194"/>
      <c r="H87" s="194"/>
      <c r="I87" s="194"/>
      <c r="J87" s="194"/>
      <c r="K87" s="194"/>
      <c r="L87" s="271"/>
      <c r="M87" s="271"/>
      <c r="N87" s="271"/>
    </row>
    <row r="88" spans="1:14" ht="15.75">
      <c r="A88" s="42" t="s">
        <v>584</v>
      </c>
      <c r="B88" s="45" t="s">
        <v>362</v>
      </c>
      <c r="C88" s="271"/>
      <c r="D88" s="271"/>
      <c r="E88" s="271"/>
      <c r="F88" s="194"/>
      <c r="G88" s="194"/>
      <c r="H88" s="194"/>
      <c r="I88" s="194"/>
      <c r="J88" s="194"/>
      <c r="K88" s="194"/>
      <c r="L88" s="271"/>
      <c r="M88" s="271"/>
      <c r="N88" s="271"/>
    </row>
    <row r="89" spans="1:14" ht="30">
      <c r="A89" s="12" t="s">
        <v>363</v>
      </c>
      <c r="B89" s="30" t="s">
        <v>364</v>
      </c>
      <c r="C89" s="271"/>
      <c r="D89" s="271"/>
      <c r="E89" s="271"/>
      <c r="F89" s="194"/>
      <c r="G89" s="194"/>
      <c r="H89" s="194"/>
      <c r="I89" s="194"/>
      <c r="J89" s="194"/>
      <c r="K89" s="194"/>
      <c r="L89" s="271"/>
      <c r="M89" s="271"/>
      <c r="N89" s="271"/>
    </row>
    <row r="90" spans="1:14" ht="30">
      <c r="A90" s="12" t="s">
        <v>620</v>
      </c>
      <c r="B90" s="30" t="s">
        <v>365</v>
      </c>
      <c r="C90" s="271"/>
      <c r="D90" s="271"/>
      <c r="E90" s="271"/>
      <c r="F90" s="194"/>
      <c r="G90" s="194"/>
      <c r="H90" s="194"/>
      <c r="I90" s="194"/>
      <c r="J90" s="194"/>
      <c r="K90" s="194"/>
      <c r="L90" s="271"/>
      <c r="M90" s="271"/>
      <c r="N90" s="271"/>
    </row>
    <row r="91" spans="1:14" ht="30">
      <c r="A91" s="12" t="s">
        <v>621</v>
      </c>
      <c r="B91" s="30" t="s">
        <v>366</v>
      </c>
      <c r="C91" s="271"/>
      <c r="D91" s="271"/>
      <c r="E91" s="271"/>
      <c r="F91" s="194"/>
      <c r="G91" s="194"/>
      <c r="H91" s="194"/>
      <c r="I91" s="194"/>
      <c r="J91" s="194"/>
      <c r="K91" s="194"/>
      <c r="L91" s="271"/>
      <c r="M91" s="271"/>
      <c r="N91" s="271"/>
    </row>
    <row r="92" spans="1:14" ht="30">
      <c r="A92" s="12" t="s">
        <v>622</v>
      </c>
      <c r="B92" s="30" t="s">
        <v>367</v>
      </c>
      <c r="C92" s="271"/>
      <c r="D92" s="271"/>
      <c r="E92" s="271"/>
      <c r="F92" s="194"/>
      <c r="G92" s="194"/>
      <c r="H92" s="194"/>
      <c r="I92" s="194"/>
      <c r="J92" s="194"/>
      <c r="K92" s="194"/>
      <c r="L92" s="271"/>
      <c r="M92" s="271"/>
      <c r="N92" s="271"/>
    </row>
    <row r="93" spans="1:14" ht="30">
      <c r="A93" s="12" t="s">
        <v>623</v>
      </c>
      <c r="B93" s="30" t="s">
        <v>368</v>
      </c>
      <c r="C93" s="271"/>
      <c r="D93" s="271"/>
      <c r="E93" s="271"/>
      <c r="F93" s="194"/>
      <c r="G93" s="194"/>
      <c r="H93" s="194"/>
      <c r="I93" s="194"/>
      <c r="J93" s="194"/>
      <c r="K93" s="194"/>
      <c r="L93" s="271"/>
      <c r="M93" s="271"/>
      <c r="N93" s="271"/>
    </row>
    <row r="94" spans="1:14" ht="30">
      <c r="A94" s="12" t="s">
        <v>624</v>
      </c>
      <c r="B94" s="30" t="s">
        <v>369</v>
      </c>
      <c r="C94" s="271"/>
      <c r="D94" s="271"/>
      <c r="E94" s="271"/>
      <c r="F94" s="194"/>
      <c r="G94" s="194"/>
      <c r="H94" s="194"/>
      <c r="I94" s="194"/>
      <c r="J94" s="194"/>
      <c r="K94" s="194"/>
      <c r="L94" s="271"/>
      <c r="M94" s="271"/>
      <c r="N94" s="271"/>
    </row>
    <row r="95" spans="1:14" ht="15.75">
      <c r="A95" s="12" t="s">
        <v>370</v>
      </c>
      <c r="B95" s="30" t="s">
        <v>371</v>
      </c>
      <c r="C95" s="271"/>
      <c r="D95" s="271"/>
      <c r="E95" s="271"/>
      <c r="F95" s="194"/>
      <c r="G95" s="194"/>
      <c r="H95" s="194"/>
      <c r="I95" s="194"/>
      <c r="J95" s="194"/>
      <c r="K95" s="194"/>
      <c r="L95" s="271"/>
      <c r="M95" s="271"/>
      <c r="N95" s="271"/>
    </row>
    <row r="96" spans="1:14" ht="30">
      <c r="A96" s="12" t="s">
        <v>625</v>
      </c>
      <c r="B96" s="30" t="s">
        <v>372</v>
      </c>
      <c r="C96" s="271"/>
      <c r="D96" s="271"/>
      <c r="E96" s="271"/>
      <c r="F96" s="194"/>
      <c r="G96" s="194"/>
      <c r="H96" s="194"/>
      <c r="I96" s="194"/>
      <c r="J96" s="194"/>
      <c r="K96" s="194"/>
      <c r="L96" s="271"/>
      <c r="M96" s="271"/>
      <c r="N96" s="271"/>
    </row>
    <row r="97" spans="1:14" ht="15.75">
      <c r="A97" s="42" t="s">
        <v>585</v>
      </c>
      <c r="B97" s="45" t="s">
        <v>373</v>
      </c>
      <c r="C97" s="271">
        <f>C83+C88</f>
        <v>0</v>
      </c>
      <c r="D97" s="271">
        <f aca="true" t="shared" si="14" ref="D97:N97">D83+D88</f>
        <v>0</v>
      </c>
      <c r="E97" s="271">
        <f t="shared" si="14"/>
        <v>0</v>
      </c>
      <c r="F97" s="271">
        <f t="shared" si="14"/>
        <v>0</v>
      </c>
      <c r="G97" s="271">
        <f t="shared" si="14"/>
        <v>0</v>
      </c>
      <c r="H97" s="271">
        <f t="shared" si="14"/>
        <v>0</v>
      </c>
      <c r="I97" s="271">
        <f t="shared" si="14"/>
        <v>0</v>
      </c>
      <c r="J97" s="271">
        <f t="shared" si="14"/>
        <v>0</v>
      </c>
      <c r="K97" s="271">
        <f t="shared" si="14"/>
        <v>0</v>
      </c>
      <c r="L97" s="271">
        <f t="shared" si="14"/>
        <v>0</v>
      </c>
      <c r="M97" s="271">
        <f t="shared" si="14"/>
        <v>0</v>
      </c>
      <c r="N97" s="271">
        <f t="shared" si="14"/>
        <v>0</v>
      </c>
    </row>
    <row r="98" spans="1:14" s="218" customFormat="1" ht="15.75">
      <c r="A98" s="90" t="s">
        <v>18</v>
      </c>
      <c r="B98" s="91"/>
      <c r="C98" s="272"/>
      <c r="D98" s="272"/>
      <c r="E98" s="272"/>
      <c r="F98" s="223"/>
      <c r="G98" s="223"/>
      <c r="H98" s="223"/>
      <c r="I98" s="223"/>
      <c r="J98" s="223"/>
      <c r="K98" s="223"/>
      <c r="L98" s="223">
        <f>L93+L97</f>
        <v>0</v>
      </c>
      <c r="M98" s="223">
        <f>M93+M97</f>
        <v>0</v>
      </c>
      <c r="N98" s="223">
        <f>N93+N97</f>
        <v>0</v>
      </c>
    </row>
    <row r="99" spans="1:14" s="218" customFormat="1" ht="15.75">
      <c r="A99" s="92" t="s">
        <v>633</v>
      </c>
      <c r="B99" s="93" t="s">
        <v>374</v>
      </c>
      <c r="C99" s="273">
        <f>C75+C98</f>
        <v>57393000</v>
      </c>
      <c r="D99" s="273">
        <f aca="true" t="shared" si="15" ref="D99:N99">D75+D98</f>
        <v>60759374</v>
      </c>
      <c r="E99" s="273">
        <f t="shared" si="15"/>
        <v>60491881</v>
      </c>
      <c r="F99" s="273">
        <f t="shared" si="15"/>
        <v>0</v>
      </c>
      <c r="G99" s="273">
        <f t="shared" si="15"/>
        <v>0</v>
      </c>
      <c r="H99" s="273">
        <f t="shared" si="15"/>
        <v>0</v>
      </c>
      <c r="I99" s="273">
        <f t="shared" si="15"/>
        <v>3585000</v>
      </c>
      <c r="J99" s="273">
        <f t="shared" si="15"/>
        <v>3704500</v>
      </c>
      <c r="K99" s="273">
        <f t="shared" si="15"/>
        <v>3243391</v>
      </c>
      <c r="L99" s="273">
        <f t="shared" si="15"/>
        <v>60978000</v>
      </c>
      <c r="M99" s="273">
        <f>M75+M98</f>
        <v>64463874</v>
      </c>
      <c r="N99" s="273">
        <f t="shared" si="15"/>
        <v>63735272</v>
      </c>
    </row>
    <row r="100" spans="1:28" ht="15.75">
      <c r="A100" s="12" t="s">
        <v>626</v>
      </c>
      <c r="B100" s="5" t="s">
        <v>375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271"/>
      <c r="M100" s="271"/>
      <c r="N100" s="27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30">
      <c r="A101" s="12" t="s">
        <v>378</v>
      </c>
      <c r="B101" s="5" t="s">
        <v>379</v>
      </c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5">
      <c r="A102" s="12" t="s">
        <v>627</v>
      </c>
      <c r="B102" s="5" t="s">
        <v>380</v>
      </c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3"/>
      <c r="AB102" s="23"/>
    </row>
    <row r="103" spans="1:28" ht="15">
      <c r="A103" s="14" t="s">
        <v>590</v>
      </c>
      <c r="B103" s="7" t="s">
        <v>382</v>
      </c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3"/>
      <c r="AB103" s="23"/>
    </row>
    <row r="104" spans="1:28" ht="15">
      <c r="A104" s="35" t="s">
        <v>628</v>
      </c>
      <c r="B104" s="5" t="s">
        <v>383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5">
      <c r="A105" s="35" t="s">
        <v>596</v>
      </c>
      <c r="B105" s="5" t="s">
        <v>386</v>
      </c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3"/>
      <c r="AB105" s="23"/>
    </row>
    <row r="106" spans="1:28" ht="15">
      <c r="A106" s="12" t="s">
        <v>387</v>
      </c>
      <c r="B106" s="5" t="s">
        <v>388</v>
      </c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5">
      <c r="A107" s="12" t="s">
        <v>629</v>
      </c>
      <c r="B107" s="5" t="s">
        <v>389</v>
      </c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3"/>
      <c r="AB107" s="23"/>
    </row>
    <row r="108" spans="1:28" ht="15">
      <c r="A108" s="13" t="s">
        <v>593</v>
      </c>
      <c r="B108" s="7" t="s">
        <v>390</v>
      </c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3"/>
      <c r="AB108" s="23"/>
    </row>
    <row r="109" spans="1:28" ht="15">
      <c r="A109" s="35" t="s">
        <v>391</v>
      </c>
      <c r="B109" s="5" t="s">
        <v>392</v>
      </c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5">
      <c r="A110" s="35" t="s">
        <v>393</v>
      </c>
      <c r="B110" s="5" t="s">
        <v>394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5">
      <c r="A111" s="13" t="s">
        <v>395</v>
      </c>
      <c r="B111" s="7" t="s">
        <v>396</v>
      </c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5">
      <c r="A112" s="35" t="s">
        <v>397</v>
      </c>
      <c r="B112" s="5" t="s">
        <v>398</v>
      </c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5">
      <c r="A113" s="35" t="s">
        <v>399</v>
      </c>
      <c r="B113" s="5" t="s">
        <v>400</v>
      </c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5">
      <c r="A114" s="35" t="s">
        <v>401</v>
      </c>
      <c r="B114" s="5" t="s">
        <v>402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3"/>
      <c r="AB114" s="23"/>
    </row>
    <row r="115" spans="1:28" ht="15">
      <c r="A115" s="36" t="s">
        <v>594</v>
      </c>
      <c r="B115" s="37" t="s">
        <v>403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3"/>
      <c r="AB115" s="23"/>
    </row>
    <row r="116" spans="1:28" ht="15">
      <c r="A116" s="35" t="s">
        <v>404</v>
      </c>
      <c r="B116" s="5" t="s">
        <v>405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3"/>
      <c r="AB116" s="23"/>
    </row>
    <row r="117" spans="1:28" ht="15">
      <c r="A117" s="12" t="s">
        <v>406</v>
      </c>
      <c r="B117" s="5" t="s">
        <v>407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3"/>
      <c r="AB117" s="23"/>
    </row>
    <row r="118" spans="1:28" ht="15">
      <c r="A118" s="35" t="s">
        <v>630</v>
      </c>
      <c r="B118" s="5" t="s">
        <v>408</v>
      </c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5">
      <c r="A119" s="35" t="s">
        <v>599</v>
      </c>
      <c r="B119" s="5" t="s">
        <v>409</v>
      </c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3"/>
      <c r="AB119" s="23"/>
    </row>
    <row r="120" spans="1:28" ht="15">
      <c r="A120" s="36" t="s">
        <v>600</v>
      </c>
      <c r="B120" s="37" t="s">
        <v>413</v>
      </c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3"/>
      <c r="AB120" s="23"/>
    </row>
    <row r="121" spans="1:28" ht="30">
      <c r="A121" s="12" t="s">
        <v>414</v>
      </c>
      <c r="B121" s="5" t="s">
        <v>415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3"/>
      <c r="AB121" s="23"/>
    </row>
    <row r="122" spans="1:28" ht="15.75">
      <c r="A122" s="95" t="s">
        <v>634</v>
      </c>
      <c r="B122" s="96" t="s">
        <v>416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3"/>
      <c r="AB122" s="23"/>
    </row>
    <row r="123" spans="1:28" s="218" customFormat="1" ht="15.75">
      <c r="A123" s="222" t="s">
        <v>670</v>
      </c>
      <c r="B123" s="222"/>
      <c r="C123" s="314">
        <f>C99+C122</f>
        <v>57393000</v>
      </c>
      <c r="D123" s="314">
        <f aca="true" t="shared" si="16" ref="D123:N123">D99+D122</f>
        <v>60759374</v>
      </c>
      <c r="E123" s="314">
        <f t="shared" si="16"/>
        <v>60491881</v>
      </c>
      <c r="F123" s="314">
        <f t="shared" si="16"/>
        <v>0</v>
      </c>
      <c r="G123" s="314">
        <f t="shared" si="16"/>
        <v>0</v>
      </c>
      <c r="H123" s="314">
        <f t="shared" si="16"/>
        <v>0</v>
      </c>
      <c r="I123" s="314">
        <f t="shared" si="16"/>
        <v>3585000</v>
      </c>
      <c r="J123" s="314">
        <f t="shared" si="16"/>
        <v>3704500</v>
      </c>
      <c r="K123" s="314">
        <f t="shared" si="16"/>
        <v>3243391</v>
      </c>
      <c r="L123" s="314">
        <f t="shared" si="16"/>
        <v>60978000</v>
      </c>
      <c r="M123" s="314">
        <f t="shared" si="16"/>
        <v>64463874</v>
      </c>
      <c r="N123" s="314">
        <f t="shared" si="16"/>
        <v>63735272</v>
      </c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</row>
    <row r="124" spans="2:28" ht="15.75">
      <c r="B124" s="23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5.75">
      <c r="B125" s="23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5.75">
      <c r="B126" s="23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31" ht="15.75">
      <c r="B127" s="23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.75">
      <c r="B128" s="23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.75">
      <c r="B129" s="23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.75">
      <c r="B130" s="23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.75">
      <c r="B131" s="23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.75">
      <c r="B132" s="23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.75">
      <c r="B133" s="23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.75">
      <c r="B134" s="23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.75">
      <c r="B135" s="23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.75">
      <c r="B136" s="23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.75">
      <c r="B137" s="23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.75">
      <c r="B138" s="23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.75">
      <c r="B139" s="23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.75">
      <c r="B140" s="23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.75">
      <c r="B141" s="23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.75">
      <c r="B142" s="23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.75">
      <c r="B143" s="23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.75">
      <c r="B144" s="23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.75">
      <c r="B145" s="23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.75">
      <c r="B146" s="23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.75">
      <c r="B147" s="23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.75">
      <c r="B148" s="23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.75">
      <c r="B149" s="23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.75">
      <c r="B150" s="23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.75">
      <c r="B151" s="23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.75">
      <c r="B152" s="23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.75">
      <c r="B153" s="23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.75">
      <c r="B154" s="23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.75">
      <c r="B155" s="23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.75">
      <c r="B156" s="23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.75">
      <c r="B157" s="23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.75">
      <c r="B158" s="23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.75">
      <c r="B159" s="23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.75">
      <c r="B160" s="23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.75">
      <c r="B161" s="23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.75">
      <c r="B162" s="23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.75">
      <c r="B163" s="23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.75">
      <c r="B164" s="23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.75">
      <c r="B165" s="23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.75">
      <c r="B166" s="23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.75">
      <c r="B167" s="23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.75">
      <c r="B168" s="23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.75">
      <c r="B169" s="23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.75">
      <c r="B170" s="23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.75">
      <c r="B171" s="23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.75">
      <c r="B172" s="23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2"/>
  <sheetViews>
    <sheetView tabSelected="1" zoomScalePageLayoutView="0" workbookViewId="0" topLeftCell="B1">
      <selection activeCell="F16" sqref="F16"/>
    </sheetView>
  </sheetViews>
  <sheetFormatPr defaultColWidth="8.8515625" defaultRowHeight="15"/>
  <cols>
    <col min="1" max="1" width="83.421875" style="298" customWidth="1"/>
    <col min="2" max="2" width="8.8515625" style="298" customWidth="1"/>
    <col min="3" max="3" width="16.57421875" style="270" customWidth="1"/>
    <col min="4" max="4" width="20.8515625" style="270" customWidth="1"/>
    <col min="5" max="5" width="19.28125" style="270" customWidth="1"/>
    <col min="6" max="6" width="15.57421875" style="270" customWidth="1"/>
    <col min="7" max="7" width="15.8515625" style="270" customWidth="1"/>
    <col min="8" max="8" width="15.00390625" style="270" bestFit="1" customWidth="1"/>
    <col min="9" max="10" width="13.421875" style="270" customWidth="1"/>
    <col min="11" max="11" width="14.140625" style="270" customWidth="1"/>
    <col min="12" max="12" width="17.00390625" style="270" customWidth="1"/>
    <col min="13" max="13" width="19.57421875" style="270" customWidth="1"/>
    <col min="14" max="14" width="19.8515625" style="270" customWidth="1"/>
    <col min="15" max="16384" width="8.8515625" style="298" customWidth="1"/>
  </cols>
  <sheetData>
    <row r="1" spans="1:14" ht="21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18.75" customHeight="1">
      <c r="A2" s="380" t="s">
        <v>1043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2"/>
      <c r="M2" s="383"/>
      <c r="N2" s="383"/>
    </row>
    <row r="3" spans="1:14" ht="18.75">
      <c r="A3" s="294"/>
      <c r="N3" s="270" t="s">
        <v>1044</v>
      </c>
    </row>
    <row r="4" ht="15.75">
      <c r="A4" s="209" t="s">
        <v>1045</v>
      </c>
    </row>
    <row r="5" spans="1:14" ht="25.5" customHeight="1">
      <c r="A5" s="384" t="s">
        <v>237</v>
      </c>
      <c r="B5" s="386" t="s">
        <v>238</v>
      </c>
      <c r="C5" s="388" t="s">
        <v>20</v>
      </c>
      <c r="D5" s="389"/>
      <c r="E5" s="390"/>
      <c r="F5" s="388" t="s">
        <v>21</v>
      </c>
      <c r="G5" s="389"/>
      <c r="H5" s="390"/>
      <c r="I5" s="388" t="s">
        <v>22</v>
      </c>
      <c r="J5" s="389"/>
      <c r="K5" s="390"/>
      <c r="L5" s="377" t="s">
        <v>118</v>
      </c>
      <c r="M5" s="392"/>
      <c r="N5" s="392"/>
    </row>
    <row r="6" spans="1:14" ht="25.5">
      <c r="A6" s="385"/>
      <c r="B6" s="387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78" t="s">
        <v>120</v>
      </c>
      <c r="M6" s="178" t="s">
        <v>185</v>
      </c>
      <c r="N6" s="266" t="s">
        <v>186</v>
      </c>
    </row>
    <row r="7" spans="1:14" ht="15">
      <c r="A7" s="28" t="s">
        <v>239</v>
      </c>
      <c r="B7" s="29" t="s">
        <v>240</v>
      </c>
      <c r="C7" s="179">
        <f>'[8]2.1. mell. kiad Önkormányzat'!C7+'[8]2.2. mell.kiadások Óvoda'!C7+'[8]2.3. mell. kiadások  KÖH'!E7</f>
        <v>88289817</v>
      </c>
      <c r="D7" s="179">
        <f>'[8]2.1. mell. kiad Önkormányzat'!D7+'[8]2.2. mell.kiadások Óvoda'!D7+'[8]2.3. mell. kiadások  KÖH'!F7</f>
        <v>48619755</v>
      </c>
      <c r="E7" s="179">
        <f>'[8]2.1. mell. kiad Önkormányzat'!E7+'[8]2.2. mell.kiadások Óvoda'!E7+'[8]2.3. mell. kiadások  KÖH'!G7</f>
        <v>48619755</v>
      </c>
      <c r="F7" s="179">
        <f>'[8]2.1. mell. kiad Önkormányzat'!F7+'[8]2.2. mell.kiadások Óvoda'!F7+'[8]2.3. mell. kiadások  KÖH'!F7</f>
        <v>0</v>
      </c>
      <c r="G7" s="179">
        <f>'[8]2.1. mell. kiad Önkormányzat'!G7+'[8]2.2. mell.kiadások Óvoda'!G7+'[8]2.3. mell. kiadások  KÖH'!G7</f>
        <v>0</v>
      </c>
      <c r="H7" s="179">
        <f>'[8]2.1. mell. kiad Önkormányzat'!H7+'[8]2.2. mell.kiadások Óvoda'!H7+'[8]2.3. mell. kiadások  KÖH'!H7</f>
        <v>0</v>
      </c>
      <c r="I7" s="179">
        <f>'[8]2.1. mell. kiad Önkormányzat'!I7+'[8]2.2. mell.kiadások Óvoda'!I7+'[8]2.3. mell. kiadások  KÖH'!I7</f>
        <v>3000000</v>
      </c>
      <c r="J7" s="179">
        <f>'[8]2.1. mell. kiad Önkormányzat'!J7+'[8]2.2. mell.kiadások Óvoda'!J7+'[8]2.3. mell. kiadások  KÖH'!J7</f>
        <v>3000000</v>
      </c>
      <c r="K7" s="179">
        <f>'[8]2.1. mell. kiad Önkormányzat'!K7+'[8]2.2. mell.kiadások Óvoda'!K7+'[8]2.3. mell. kiadások  KÖH'!K7</f>
        <v>2521004</v>
      </c>
      <c r="L7" s="179">
        <f>'[8]2.1. mell. kiad Önkormányzat'!L7+'[8]2.2. mell.kiadások Óvoda'!L7+'[8]2.3. mell. kiadások  KÖH'!L7</f>
        <v>91296000</v>
      </c>
      <c r="M7" s="179">
        <f>'[8]2.1. mell. kiad Önkormányzat'!M7+'[8]2.2. mell.kiadások Óvoda'!M7+'[8]2.3. mell. kiadások  KÖH'!M7</f>
        <v>88256576</v>
      </c>
      <c r="N7" s="179">
        <f>'[8]2.1. mell. kiad Önkormányzat'!N7+'[8]2.2. mell.kiadások Óvoda'!N7+'[8]2.3. mell. kiadások  KÖH'!N7</f>
        <v>88256576</v>
      </c>
    </row>
    <row r="8" spans="1:14" ht="15">
      <c r="A8" s="28" t="s">
        <v>241</v>
      </c>
      <c r="B8" s="30" t="s">
        <v>242</v>
      </c>
      <c r="C8" s="179">
        <f>'[8]2.1. mell. kiad Önkormányzat'!C8+'[8]2.2. mell.kiadások Óvoda'!C8+'[8]2.3. mell. kiadások  KÖH'!E8</f>
        <v>922625</v>
      </c>
      <c r="D8" s="179">
        <f>'[8]2.1. mell. kiad Önkormányzat'!D8+'[8]2.2. mell.kiadások Óvoda'!D8+'[8]2.3. mell. kiadások  KÖH'!F8</f>
        <v>0</v>
      </c>
      <c r="E8" s="179">
        <f>'[8]2.1. mell. kiad Önkormányzat'!E8+'[8]2.2. mell.kiadások Óvoda'!E8+'[8]2.3. mell. kiadások  KÖH'!G8</f>
        <v>0</v>
      </c>
      <c r="F8" s="179">
        <f>'[8]2.1. mell. kiad Önkormányzat'!F8+'[8]2.2. mell.kiadások Óvoda'!F8+'[8]2.3. mell. kiadások  KÖH'!F8</f>
        <v>0</v>
      </c>
      <c r="G8" s="179">
        <f>'[8]2.1. mell. kiad Önkormányzat'!G8+'[8]2.2. mell.kiadások Óvoda'!G8+'[8]2.3. mell. kiadások  KÖH'!G8</f>
        <v>0</v>
      </c>
      <c r="H8" s="179">
        <f>'[8]2.1. mell. kiad Önkormányzat'!H8+'[8]2.2. mell.kiadások Óvoda'!H8+'[8]2.3. mell. kiadások  KÖH'!H8</f>
        <v>0</v>
      </c>
      <c r="I8" s="179">
        <f>'[8]2.1. mell. kiad Önkormányzat'!I8+'[8]2.2. mell.kiadások Óvoda'!I8+'[8]2.3. mell. kiadások  KÖH'!I8</f>
        <v>0</v>
      </c>
      <c r="J8" s="179">
        <f>'[8]2.1. mell. kiad Önkormányzat'!J8+'[8]2.2. mell.kiadások Óvoda'!J8+'[8]2.3. mell. kiadások  KÖH'!J8</f>
        <v>0</v>
      </c>
      <c r="K8" s="179">
        <f>'[8]2.1. mell. kiad Önkormányzat'!K8+'[8]2.2. mell.kiadások Óvoda'!K8+'[8]2.3. mell. kiadások  KÖH'!K8</f>
        <v>0</v>
      </c>
      <c r="L8" s="179">
        <f>'[8]2.1. mell. kiad Önkormányzat'!L8+'[8]2.2. mell.kiadások Óvoda'!L8+'[8]2.3. mell. kiadások  KÖH'!L8</f>
        <v>0</v>
      </c>
      <c r="M8" s="179">
        <f>'[8]2.1. mell. kiad Önkormányzat'!M8+'[8]2.2. mell.kiadások Óvoda'!M8+'[8]2.3. mell. kiadások  KÖH'!M8</f>
        <v>923000</v>
      </c>
      <c r="N8" s="179">
        <f>'[8]2.1. mell. kiad Önkormányzat'!N8+'[8]2.2. mell.kiadások Óvoda'!N8+'[8]2.3. mell. kiadások  KÖH'!N8</f>
        <v>922625</v>
      </c>
    </row>
    <row r="9" spans="1:14" ht="15">
      <c r="A9" s="28" t="s">
        <v>243</v>
      </c>
      <c r="B9" s="30" t="s">
        <v>244</v>
      </c>
      <c r="C9" s="179">
        <f>'[8]2.1. mell. kiad Önkormányzat'!C9+'[8]2.2. mell.kiadások Óvoda'!C9+'[8]2.3. mell. kiadások  KÖH'!E9</f>
        <v>668098</v>
      </c>
      <c r="D9" s="179">
        <f>'[8]2.1. mell. kiad Önkormányzat'!D9+'[8]2.2. mell.kiadások Óvoda'!D9+'[8]2.3. mell. kiadások  KÖH'!F9</f>
        <v>1409908</v>
      </c>
      <c r="E9" s="179">
        <f>'[8]2.1. mell. kiad Önkormányzat'!E9+'[8]2.2. mell.kiadások Óvoda'!E9+'[8]2.3. mell. kiadások  KÖH'!G9</f>
        <v>1409908</v>
      </c>
      <c r="F9" s="179">
        <f>'[8]2.1. mell. kiad Önkormányzat'!F9+'[8]2.2. mell.kiadások Óvoda'!F9+'[8]2.3. mell. kiadások  KÖH'!F9</f>
        <v>0</v>
      </c>
      <c r="G9" s="179">
        <f>'[8]2.1. mell. kiad Önkormányzat'!G9+'[8]2.2. mell.kiadások Óvoda'!G9+'[8]2.3. mell. kiadások  KÖH'!G9</f>
        <v>0</v>
      </c>
      <c r="H9" s="179">
        <f>'[8]2.1. mell. kiad Önkormányzat'!H9+'[8]2.2. mell.kiadások Óvoda'!H9+'[8]2.3. mell. kiadások  KÖH'!H9</f>
        <v>0</v>
      </c>
      <c r="I9" s="179">
        <f>'[8]2.1. mell. kiad Önkormányzat'!I9+'[8]2.2. mell.kiadások Óvoda'!I9+'[8]2.3. mell. kiadások  KÖH'!I9</f>
        <v>0</v>
      </c>
      <c r="J9" s="179">
        <f>'[8]2.1. mell. kiad Önkormányzat'!J9+'[8]2.2. mell.kiadások Óvoda'!J9+'[8]2.3. mell. kiadások  KÖH'!J9</f>
        <v>0</v>
      </c>
      <c r="K9" s="179">
        <f>'[8]2.1. mell. kiad Önkormányzat'!K9+'[8]2.2. mell.kiadások Óvoda'!K9+'[8]2.3. mell. kiadások  KÖH'!K9</f>
        <v>0</v>
      </c>
      <c r="L9" s="179">
        <f>'[8]2.1. mell. kiad Önkormányzat'!L9+'[8]2.2. mell.kiadások Óvoda'!L9+'[8]2.3. mell. kiadások  KÖH'!L9</f>
        <v>205000</v>
      </c>
      <c r="M9" s="179">
        <f>'[8]2.1. mell. kiad Önkormányzat'!M9+'[8]2.2. mell.kiadások Óvoda'!M9+'[8]2.3. mell. kiadások  KÖH'!M9</f>
        <v>1873006</v>
      </c>
      <c r="N9" s="179">
        <f>'[8]2.1. mell. kiad Önkormányzat'!N9+'[8]2.2. mell.kiadások Óvoda'!N9+'[8]2.3. mell. kiadások  KÖH'!N9</f>
        <v>1873006</v>
      </c>
    </row>
    <row r="10" spans="1:14" ht="15">
      <c r="A10" s="31" t="s">
        <v>245</v>
      </c>
      <c r="B10" s="30" t="s">
        <v>246</v>
      </c>
      <c r="C10" s="179">
        <f>'[8]2.1. mell. kiad Önkormányzat'!C10+'[8]2.2. mell.kiadások Óvoda'!C10+'[8]2.3. mell. kiadások  KÖH'!E10</f>
        <v>0</v>
      </c>
      <c r="D10" s="179">
        <f>'[8]2.1. mell. kiad Önkormányzat'!D10+'[8]2.2. mell.kiadások Óvoda'!D10+'[8]2.3. mell. kiadások  KÖH'!F10</f>
        <v>0</v>
      </c>
      <c r="E10" s="179">
        <f>'[8]2.1. mell. kiad Önkormányzat'!E10+'[8]2.2. mell.kiadások Óvoda'!E10+'[8]2.3. mell. kiadások  KÖH'!G10</f>
        <v>0</v>
      </c>
      <c r="F10" s="179">
        <f>'[8]2.1. mell. kiad Önkormányzat'!F10+'[8]2.2. mell.kiadások Óvoda'!F10+'[8]2.3. mell. kiadások  KÖH'!F10</f>
        <v>0</v>
      </c>
      <c r="G10" s="179">
        <f>'[8]2.1. mell. kiad Önkormányzat'!G10+'[8]2.2. mell.kiadások Óvoda'!G10+'[8]2.3. mell. kiadások  KÖH'!G10</f>
        <v>0</v>
      </c>
      <c r="H10" s="179">
        <f>'[8]2.1. mell. kiad Önkormányzat'!H10+'[8]2.2. mell.kiadások Óvoda'!H10+'[8]2.3. mell. kiadások  KÖH'!H10</f>
        <v>0</v>
      </c>
      <c r="I10" s="179">
        <f>'[8]2.1. mell. kiad Önkormányzat'!I10+'[8]2.2. mell.kiadások Óvoda'!I10+'[8]2.3. mell. kiadások  KÖH'!I10</f>
        <v>0</v>
      </c>
      <c r="J10" s="179">
        <f>'[8]2.1. mell. kiad Önkormányzat'!J10+'[8]2.2. mell.kiadások Óvoda'!J10+'[8]2.3. mell. kiadások  KÖH'!J10</f>
        <v>0</v>
      </c>
      <c r="K10" s="179">
        <f>'[8]2.1. mell. kiad Önkormányzat'!K10+'[8]2.2. mell.kiadások Óvoda'!K10+'[8]2.3. mell. kiadások  KÖH'!K10</f>
        <v>0</v>
      </c>
      <c r="L10" s="179">
        <f>'[8]2.1. mell. kiad Önkormányzat'!L10+'[8]2.2. mell.kiadások Óvoda'!L10+'[8]2.3. mell. kiadások  KÖH'!L10</f>
        <v>0</v>
      </c>
      <c r="M10" s="179">
        <f>'[8]2.1. mell. kiad Önkormányzat'!M10+'[8]2.2. mell.kiadások Óvoda'!M10+'[8]2.3. mell. kiadások  KÖH'!M10</f>
        <v>0</v>
      </c>
      <c r="N10" s="179">
        <f>'[8]2.1. mell. kiad Önkormányzat'!N10+'[8]2.2. mell.kiadások Óvoda'!N10+'[8]2.3. mell. kiadások  KÖH'!N10</f>
        <v>0</v>
      </c>
    </row>
    <row r="11" spans="1:14" ht="15">
      <c r="A11" s="31" t="s">
        <v>247</v>
      </c>
      <c r="B11" s="30" t="s">
        <v>248</v>
      </c>
      <c r="C11" s="179">
        <f>'[8]2.1. mell. kiad Önkormányzat'!C11+'[8]2.2. mell.kiadások Óvoda'!C11+'[8]2.3. mell. kiadások  KÖH'!E11</f>
        <v>0</v>
      </c>
      <c r="D11" s="179">
        <f>'[8]2.1. mell. kiad Önkormányzat'!D11+'[8]2.2. mell.kiadások Óvoda'!D11+'[8]2.3. mell. kiadások  KÖH'!F11</f>
        <v>0</v>
      </c>
      <c r="E11" s="179">
        <f>'[8]2.1. mell. kiad Önkormányzat'!E11+'[8]2.2. mell.kiadások Óvoda'!E11+'[8]2.3. mell. kiadások  KÖH'!G11</f>
        <v>0</v>
      </c>
      <c r="F11" s="179">
        <f>'[8]2.1. mell. kiad Önkormányzat'!F11+'[8]2.2. mell.kiadások Óvoda'!F11+'[8]2.3. mell. kiadások  KÖH'!F11</f>
        <v>0</v>
      </c>
      <c r="G11" s="179">
        <f>'[8]2.1. mell. kiad Önkormányzat'!G11+'[8]2.2. mell.kiadások Óvoda'!G11+'[8]2.3. mell. kiadások  KÖH'!G11</f>
        <v>0</v>
      </c>
      <c r="H11" s="179">
        <f>'[8]2.1. mell. kiad Önkormányzat'!H11+'[8]2.2. mell.kiadások Óvoda'!H11+'[8]2.3. mell. kiadások  KÖH'!H11</f>
        <v>0</v>
      </c>
      <c r="I11" s="179">
        <f>'[8]2.1. mell. kiad Önkormányzat'!I11+'[8]2.2. mell.kiadások Óvoda'!I11+'[8]2.3. mell. kiadások  KÖH'!I11</f>
        <v>0</v>
      </c>
      <c r="J11" s="179">
        <f>'[8]2.1. mell. kiad Önkormányzat'!J11+'[8]2.2. mell.kiadások Óvoda'!J11+'[8]2.3. mell. kiadások  KÖH'!J11</f>
        <v>0</v>
      </c>
      <c r="K11" s="179">
        <f>'[8]2.1. mell. kiad Önkormányzat'!K11+'[8]2.2. mell.kiadások Óvoda'!K11+'[8]2.3. mell. kiadások  KÖH'!K11</f>
        <v>0</v>
      </c>
      <c r="L11" s="179">
        <f>'[8]2.1. mell. kiad Önkormányzat'!L11+'[8]2.2. mell.kiadások Óvoda'!L11+'[8]2.3. mell. kiadások  KÖH'!L11</f>
        <v>0</v>
      </c>
      <c r="M11" s="179">
        <f>'[8]2.1. mell. kiad Önkormányzat'!M11+'[8]2.2. mell.kiadások Óvoda'!M11+'[8]2.3. mell. kiadások  KÖH'!M11</f>
        <v>0</v>
      </c>
      <c r="N11" s="179">
        <f>'[8]2.1. mell. kiad Önkormányzat'!N11+'[8]2.2. mell.kiadások Óvoda'!N11+'[8]2.3. mell. kiadások  KÖH'!N11</f>
        <v>0</v>
      </c>
    </row>
    <row r="12" spans="1:14" ht="15">
      <c r="A12" s="31" t="s">
        <v>249</v>
      </c>
      <c r="B12" s="30" t="s">
        <v>250</v>
      </c>
      <c r="C12" s="179">
        <f>'[8]2.1. mell. kiad Önkormányzat'!C12+'[8]2.2. mell.kiadások Óvoda'!C12+'[8]2.3. mell. kiadások  KÖH'!E12</f>
        <v>1568400</v>
      </c>
      <c r="D12" s="179">
        <f>'[8]2.1. mell. kiad Önkormányzat'!D12+'[8]2.2. mell.kiadások Óvoda'!D12+'[8]2.3. mell. kiadások  KÖH'!F12</f>
        <v>0</v>
      </c>
      <c r="E12" s="179">
        <f>'[8]2.1. mell. kiad Önkormányzat'!E12+'[8]2.2. mell.kiadások Óvoda'!E12+'[8]2.3. mell. kiadások  KÖH'!G12</f>
        <v>0</v>
      </c>
      <c r="F12" s="179">
        <f>'[8]2.1. mell. kiad Önkormányzat'!F12+'[8]2.2. mell.kiadások Óvoda'!F12+'[8]2.3. mell. kiadások  KÖH'!F12</f>
        <v>0</v>
      </c>
      <c r="G12" s="179">
        <f>'[8]2.1. mell. kiad Önkormányzat'!G12+'[8]2.2. mell.kiadások Óvoda'!G12+'[8]2.3. mell. kiadások  KÖH'!G12</f>
        <v>0</v>
      </c>
      <c r="H12" s="179">
        <f>'[8]2.1. mell. kiad Önkormányzat'!H12+'[8]2.2. mell.kiadások Óvoda'!H12+'[8]2.3. mell. kiadások  KÖH'!H12</f>
        <v>0</v>
      </c>
      <c r="I12" s="179">
        <f>'[8]2.1. mell. kiad Önkormányzat'!I12+'[8]2.2. mell.kiadások Óvoda'!I12+'[8]2.3. mell. kiadások  KÖH'!I12</f>
        <v>0</v>
      </c>
      <c r="J12" s="179">
        <f>'[8]2.1. mell. kiad Önkormányzat'!J12+'[8]2.2. mell.kiadások Óvoda'!J12+'[8]2.3. mell. kiadások  KÖH'!J12</f>
        <v>0</v>
      </c>
      <c r="K12" s="179">
        <f>'[8]2.1. mell. kiad Önkormányzat'!K12+'[8]2.2. mell.kiadások Óvoda'!K12+'[8]2.3. mell. kiadások  KÖH'!K12</f>
        <v>0</v>
      </c>
      <c r="L12" s="179">
        <f>'[8]2.1. mell. kiad Önkormányzat'!L12+'[8]2.2. mell.kiadások Óvoda'!L12+'[8]2.3. mell. kiadások  KÖH'!L12</f>
        <v>1569000</v>
      </c>
      <c r="M12" s="179">
        <f>'[8]2.1. mell. kiad Önkormányzat'!M12+'[8]2.2. mell.kiadások Óvoda'!M12+'[8]2.3. mell. kiadások  KÖH'!M12</f>
        <v>1569000</v>
      </c>
      <c r="N12" s="179">
        <f>'[8]2.1. mell. kiad Önkormányzat'!N12+'[8]2.2. mell.kiadások Óvoda'!N12+'[8]2.3. mell. kiadások  KÖH'!N12</f>
        <v>1568400</v>
      </c>
    </row>
    <row r="13" spans="1:14" ht="15">
      <c r="A13" s="31" t="s">
        <v>251</v>
      </c>
      <c r="B13" s="30" t="s">
        <v>252</v>
      </c>
      <c r="C13" s="179">
        <f>'[8]2.1. mell. kiad Önkormányzat'!C13+'[8]2.2. mell.kiadások Óvoda'!C13+'[8]2.3. mell. kiadások  KÖH'!E13</f>
        <v>6171716</v>
      </c>
      <c r="D13" s="179">
        <f>'[8]2.1. mell. kiad Önkormányzat'!D13+'[8]2.2. mell.kiadások Óvoda'!D13+'[8]2.3. mell. kiadások  KÖH'!F13</f>
        <v>3714053</v>
      </c>
      <c r="E13" s="179">
        <f>'[8]2.1. mell. kiad Önkormányzat'!E13+'[8]2.2. mell.kiadások Óvoda'!E13+'[8]2.3. mell. kiadások  KÖH'!G13</f>
        <v>3714053</v>
      </c>
      <c r="F13" s="179">
        <f>'[8]2.1. mell. kiad Önkormányzat'!F13+'[8]2.2. mell.kiadások Óvoda'!F13+'[8]2.3. mell. kiadások  KÖH'!F13</f>
        <v>0</v>
      </c>
      <c r="G13" s="179">
        <f>'[8]2.1. mell. kiad Önkormányzat'!G13+'[8]2.2. mell.kiadások Óvoda'!G13+'[8]2.3. mell. kiadások  KÖH'!G13</f>
        <v>0</v>
      </c>
      <c r="H13" s="179">
        <f>'[8]2.1. mell. kiad Önkormányzat'!H13+'[8]2.2. mell.kiadások Óvoda'!H13+'[8]2.3. mell. kiadások  KÖH'!H13</f>
        <v>0</v>
      </c>
      <c r="I13" s="179">
        <f>'[8]2.1. mell. kiad Önkormányzat'!I13+'[8]2.2. mell.kiadások Óvoda'!I13+'[8]2.3. mell. kiadások  KÖH'!I13</f>
        <v>0</v>
      </c>
      <c r="J13" s="179">
        <f>'[8]2.1. mell. kiad Önkormányzat'!J13+'[8]2.2. mell.kiadások Óvoda'!J13+'[8]2.3. mell. kiadások  KÖH'!J13</f>
        <v>0</v>
      </c>
      <c r="K13" s="179">
        <f>'[8]2.1. mell. kiad Önkormányzat'!K13+'[8]2.2. mell.kiadások Óvoda'!K13+'[8]2.3. mell. kiadások  KÖH'!K13</f>
        <v>0</v>
      </c>
      <c r="L13" s="179">
        <f>'[8]2.1. mell. kiad Önkormányzat'!L13+'[8]2.2. mell.kiadások Óvoda'!L13+'[8]2.3. mell. kiadások  KÖH'!L13</f>
        <v>7530000</v>
      </c>
      <c r="M13" s="179">
        <f>'[8]2.1. mell. kiad Önkormányzat'!M13+'[8]2.2. mell.kiadások Óvoda'!M13+'[8]2.3. mell. kiadások  KÖH'!M13</f>
        <v>6014769</v>
      </c>
      <c r="N13" s="179">
        <f>'[8]2.1. mell. kiad Önkormányzat'!N13+'[8]2.2. mell.kiadások Óvoda'!N13+'[8]2.3. mell. kiadások  KÖH'!N13</f>
        <v>6014769</v>
      </c>
    </row>
    <row r="14" spans="1:14" ht="15">
      <c r="A14" s="31" t="s">
        <v>253</v>
      </c>
      <c r="B14" s="30" t="s">
        <v>254</v>
      </c>
      <c r="C14" s="179">
        <f>'[8]2.1. mell. kiad Önkormányzat'!C14+'[8]2.2. mell.kiadások Óvoda'!C14+'[8]2.3. mell. kiadások  KÖH'!E14</f>
        <v>0</v>
      </c>
      <c r="D14" s="179">
        <f>'[8]2.1. mell. kiad Önkormányzat'!D14+'[8]2.2. mell.kiadások Óvoda'!D14+'[8]2.3. mell. kiadások  KÖH'!F14</f>
        <v>0</v>
      </c>
      <c r="E14" s="179">
        <f>'[8]2.1. mell. kiad Önkormányzat'!E14+'[8]2.2. mell.kiadások Óvoda'!E14+'[8]2.3. mell. kiadások  KÖH'!G14</f>
        <v>0</v>
      </c>
      <c r="F14" s="179">
        <f>'[8]2.1. mell. kiad Önkormányzat'!F14+'[8]2.2. mell.kiadások Óvoda'!F14+'[8]2.3. mell. kiadások  KÖH'!F14</f>
        <v>0</v>
      </c>
      <c r="G14" s="179">
        <f>'[8]2.1. mell. kiad Önkormányzat'!G14+'[8]2.2. mell.kiadások Óvoda'!G14+'[8]2.3. mell. kiadások  KÖH'!G14</f>
        <v>0</v>
      </c>
      <c r="H14" s="179">
        <f>'[8]2.1. mell. kiad Önkormányzat'!H14+'[8]2.2. mell.kiadások Óvoda'!H14+'[8]2.3. mell. kiadások  KÖH'!H14</f>
        <v>0</v>
      </c>
      <c r="I14" s="179">
        <f>'[8]2.1. mell. kiad Önkormányzat'!I14+'[8]2.2. mell.kiadások Óvoda'!I14+'[8]2.3. mell. kiadások  KÖH'!I14</f>
        <v>0</v>
      </c>
      <c r="J14" s="179">
        <f>'[8]2.1. mell. kiad Önkormányzat'!J14+'[8]2.2. mell.kiadások Óvoda'!J14+'[8]2.3. mell. kiadások  KÖH'!J14</f>
        <v>0</v>
      </c>
      <c r="K14" s="179">
        <f>'[8]2.1. mell. kiad Önkormányzat'!K14+'[8]2.2. mell.kiadások Óvoda'!K14+'[8]2.3. mell. kiadások  KÖH'!K14</f>
        <v>0</v>
      </c>
      <c r="L14" s="179">
        <f>'[8]2.1. mell. kiad Önkormányzat'!L14+'[8]2.2. mell.kiadások Óvoda'!L14+'[8]2.3. mell. kiadások  KÖH'!L14</f>
        <v>0</v>
      </c>
      <c r="M14" s="179">
        <f>'[8]2.1. mell. kiad Önkormányzat'!M14+'[8]2.2. mell.kiadások Óvoda'!M14+'[8]2.3. mell. kiadások  KÖH'!M14</f>
        <v>0</v>
      </c>
      <c r="N14" s="179">
        <f>'[8]2.1. mell. kiad Önkormányzat'!N14+'[8]2.2. mell.kiadások Óvoda'!N14+'[8]2.3. mell. kiadások  KÖH'!N14</f>
        <v>0</v>
      </c>
    </row>
    <row r="15" spans="1:14" ht="15">
      <c r="A15" s="5" t="s">
        <v>255</v>
      </c>
      <c r="B15" s="30" t="s">
        <v>256</v>
      </c>
      <c r="C15" s="179">
        <f>'[8]2.1. mell. kiad Önkormányzat'!C15+'[8]2.2. mell.kiadások Óvoda'!C15+'[8]2.3. mell. kiadások  KÖH'!E15</f>
        <v>596050</v>
      </c>
      <c r="D15" s="179">
        <f>'[8]2.1. mell. kiad Önkormányzat'!D15+'[8]2.2. mell.kiadások Óvoda'!D15+'[8]2.3. mell. kiadások  KÖH'!F15</f>
        <v>109860</v>
      </c>
      <c r="E15" s="179">
        <f>'[8]2.1. mell. kiad Önkormányzat'!E15+'[8]2.2. mell.kiadások Óvoda'!E15+'[8]2.3. mell. kiadások  KÖH'!G15</f>
        <v>109860</v>
      </c>
      <c r="F15" s="179">
        <f>'[8]2.1. mell. kiad Önkormányzat'!F15+'[8]2.2. mell.kiadások Óvoda'!F15+'[8]2.3. mell. kiadások  KÖH'!F15</f>
        <v>0</v>
      </c>
      <c r="G15" s="179">
        <f>'[8]2.1. mell. kiad Önkormányzat'!G15+'[8]2.2. mell.kiadások Óvoda'!G15+'[8]2.3. mell. kiadások  KÖH'!G15</f>
        <v>0</v>
      </c>
      <c r="H15" s="179">
        <f>'[8]2.1. mell. kiad Önkormányzat'!H15+'[8]2.2. mell.kiadások Óvoda'!H15+'[8]2.3. mell. kiadások  KÖH'!H15</f>
        <v>0</v>
      </c>
      <c r="I15" s="179">
        <f>'[8]2.1. mell. kiad Önkormányzat'!I15+'[8]2.2. mell.kiadások Óvoda'!I15+'[8]2.3. mell. kiadások  KÖH'!I15</f>
        <v>0</v>
      </c>
      <c r="J15" s="179">
        <f>'[8]2.1. mell. kiad Önkormányzat'!J15+'[8]2.2. mell.kiadások Óvoda'!J15+'[8]2.3. mell. kiadások  KÖH'!J15</f>
        <v>0</v>
      </c>
      <c r="K15" s="179">
        <f>'[8]2.1. mell. kiad Önkormányzat'!K15+'[8]2.2. mell.kiadások Óvoda'!K15+'[8]2.3. mell. kiadások  KÖH'!K15</f>
        <v>0</v>
      </c>
      <c r="L15" s="179">
        <f>'[8]2.1. mell. kiad Önkormányzat'!L15+'[8]2.2. mell.kiadások Óvoda'!L15+'[8]2.3. mell. kiadások  KÖH'!L15</f>
        <v>516400</v>
      </c>
      <c r="M15" s="179">
        <f>'[8]2.1. mell. kiad Önkormányzat'!M15+'[8]2.2. mell.kiadások Óvoda'!M15+'[8]2.3. mell. kiadások  KÖH'!M15</f>
        <v>589860</v>
      </c>
      <c r="N15" s="179">
        <f>'[8]2.1. mell. kiad Önkormányzat'!N15+'[8]2.2. mell.kiadások Óvoda'!N15+'[8]2.3. mell. kiadások  KÖH'!N15</f>
        <v>589510</v>
      </c>
    </row>
    <row r="16" spans="1:14" ht="15">
      <c r="A16" s="5" t="s">
        <v>257</v>
      </c>
      <c r="B16" s="30" t="s">
        <v>258</v>
      </c>
      <c r="C16" s="179">
        <f>'[8]2.1. mell. kiad Önkormányzat'!C16+'[8]2.2. mell.kiadások Óvoda'!C16+'[8]2.3. mell. kiadások  KÖH'!E16</f>
        <v>40000</v>
      </c>
      <c r="D16" s="179">
        <f>'[8]2.1. mell. kiad Önkormányzat'!D16+'[8]2.2. mell.kiadások Óvoda'!D16+'[8]2.3. mell. kiadások  KÖH'!F16</f>
        <v>0</v>
      </c>
      <c r="E16" s="179">
        <f>'[8]2.1. mell. kiad Önkormányzat'!E16+'[8]2.2. mell.kiadások Óvoda'!E16+'[8]2.3. mell. kiadások  KÖH'!G16</f>
        <v>0</v>
      </c>
      <c r="F16" s="179">
        <f>'[8]2.1. mell. kiad Önkormányzat'!F16+'[8]2.2. mell.kiadások Óvoda'!F16+'[8]2.3. mell. kiadások  KÖH'!F16</f>
        <v>0</v>
      </c>
      <c r="G16" s="179">
        <f>'[8]2.1. mell. kiad Önkormányzat'!G16+'[8]2.2. mell.kiadások Óvoda'!G16+'[8]2.3. mell. kiadások  KÖH'!G16</f>
        <v>0</v>
      </c>
      <c r="H16" s="179">
        <f>'[8]2.1. mell. kiad Önkormányzat'!H16+'[8]2.2. mell.kiadások Óvoda'!H16+'[8]2.3. mell. kiadások  KÖH'!H16</f>
        <v>0</v>
      </c>
      <c r="I16" s="179">
        <f>'[8]2.1. mell. kiad Önkormányzat'!I16+'[8]2.2. mell.kiadások Óvoda'!I16+'[8]2.3. mell. kiadások  KÖH'!I16</f>
        <v>0</v>
      </c>
      <c r="J16" s="179">
        <f>'[8]2.1. mell. kiad Önkormányzat'!J16+'[8]2.2. mell.kiadások Óvoda'!J16+'[8]2.3. mell. kiadások  KÖH'!J16</f>
        <v>0</v>
      </c>
      <c r="K16" s="179">
        <f>'[8]2.1. mell. kiad Önkormányzat'!K16+'[8]2.2. mell.kiadások Óvoda'!K16+'[8]2.3. mell. kiadások  KÖH'!K16</f>
        <v>0</v>
      </c>
      <c r="L16" s="179">
        <f>'[8]2.1. mell. kiad Önkormányzat'!L16+'[8]2.2. mell.kiadások Óvoda'!L16+'[8]2.3. mell. kiadások  KÖH'!L16</f>
        <v>0</v>
      </c>
      <c r="M16" s="179">
        <f>'[8]2.1. mell. kiad Önkormányzat'!M16+'[8]2.2. mell.kiadások Óvoda'!M16+'[8]2.3. mell. kiadások  KÖH'!M16</f>
        <v>50000</v>
      </c>
      <c r="N16" s="179">
        <f>'[8]2.1. mell. kiad Önkormányzat'!N16+'[8]2.2. mell.kiadások Óvoda'!N16+'[8]2.3. mell. kiadások  KÖH'!N16</f>
        <v>40000</v>
      </c>
    </row>
    <row r="17" spans="1:14" ht="15">
      <c r="A17" s="5" t="s">
        <v>259</v>
      </c>
      <c r="B17" s="30" t="s">
        <v>260</v>
      </c>
      <c r="C17" s="179">
        <f>'[8]2.1. mell. kiad Önkormányzat'!C17+'[8]2.2. mell.kiadások Óvoda'!C17+'[8]2.3. mell. kiadások  KÖH'!E17</f>
        <v>0</v>
      </c>
      <c r="D17" s="179">
        <f>'[8]2.1. mell. kiad Önkormányzat'!D17+'[8]2.2. mell.kiadások Óvoda'!D17+'[8]2.3. mell. kiadások  KÖH'!F17</f>
        <v>0</v>
      </c>
      <c r="E17" s="179">
        <f>'[8]2.1. mell. kiad Önkormányzat'!E17+'[8]2.2. mell.kiadások Óvoda'!E17+'[8]2.3. mell. kiadások  KÖH'!G17</f>
        <v>0</v>
      </c>
      <c r="F17" s="179">
        <f>'[8]2.1. mell. kiad Önkormányzat'!F17+'[8]2.2. mell.kiadások Óvoda'!F17+'[8]2.3. mell. kiadások  KÖH'!F17</f>
        <v>0</v>
      </c>
      <c r="G17" s="179">
        <f>'[8]2.1. mell. kiad Önkormányzat'!G17+'[8]2.2. mell.kiadások Óvoda'!G17+'[8]2.3. mell. kiadások  KÖH'!G17</f>
        <v>0</v>
      </c>
      <c r="H17" s="179">
        <f>'[8]2.1. mell. kiad Önkormányzat'!H17+'[8]2.2. mell.kiadások Óvoda'!H17+'[8]2.3. mell. kiadások  KÖH'!H17</f>
        <v>0</v>
      </c>
      <c r="I17" s="179">
        <f>'[8]2.1. mell. kiad Önkormányzat'!I17+'[8]2.2. mell.kiadások Óvoda'!I17+'[8]2.3. mell. kiadások  KÖH'!I17</f>
        <v>0</v>
      </c>
      <c r="J17" s="179">
        <f>'[8]2.1. mell. kiad Önkormányzat'!J17+'[8]2.2. mell.kiadások Óvoda'!J17+'[8]2.3. mell. kiadások  KÖH'!J17</f>
        <v>0</v>
      </c>
      <c r="K17" s="179">
        <f>'[8]2.1. mell. kiad Önkormányzat'!K17+'[8]2.2. mell.kiadások Óvoda'!K17+'[8]2.3. mell. kiadások  KÖH'!K17</f>
        <v>0</v>
      </c>
      <c r="L17" s="179">
        <f>'[8]2.1. mell. kiad Önkormányzat'!L17+'[8]2.2. mell.kiadások Óvoda'!L17+'[8]2.3. mell. kiadások  KÖH'!L17</f>
        <v>0</v>
      </c>
      <c r="M17" s="179">
        <f>'[8]2.1. mell. kiad Önkormányzat'!M17+'[8]2.2. mell.kiadások Óvoda'!M17+'[8]2.3. mell. kiadások  KÖH'!M17</f>
        <v>0</v>
      </c>
      <c r="N17" s="179">
        <f>'[8]2.1. mell. kiad Önkormányzat'!N17+'[8]2.2. mell.kiadások Óvoda'!N17+'[8]2.3. mell. kiadások  KÖH'!N17</f>
        <v>0</v>
      </c>
    </row>
    <row r="18" spans="1:14" ht="15">
      <c r="A18" s="5" t="s">
        <v>261</v>
      </c>
      <c r="B18" s="30" t="s">
        <v>262</v>
      </c>
      <c r="C18" s="179">
        <f>'[8]2.1. mell. kiad Önkormányzat'!C18+'[8]2.2. mell.kiadások Óvoda'!C18+'[8]2.3. mell. kiadások  KÖH'!E18</f>
        <v>0</v>
      </c>
      <c r="D18" s="179">
        <f>'[8]2.1. mell. kiad Önkormányzat'!D18+'[8]2.2. mell.kiadások Óvoda'!D18+'[8]2.3. mell. kiadások  KÖH'!F18</f>
        <v>0</v>
      </c>
      <c r="E18" s="179">
        <f>'[8]2.1. mell. kiad Önkormányzat'!E18+'[8]2.2. mell.kiadások Óvoda'!E18+'[8]2.3. mell. kiadások  KÖH'!G18</f>
        <v>0</v>
      </c>
      <c r="F18" s="179">
        <f>'[8]2.1. mell. kiad Önkormányzat'!F18+'[8]2.2. mell.kiadások Óvoda'!F18+'[8]2.3. mell. kiadások  KÖH'!F18</f>
        <v>0</v>
      </c>
      <c r="G18" s="179">
        <f>'[8]2.1. mell. kiad Önkormányzat'!G18+'[8]2.2. mell.kiadások Óvoda'!G18+'[8]2.3. mell. kiadások  KÖH'!G18</f>
        <v>0</v>
      </c>
      <c r="H18" s="179">
        <f>'[8]2.1. mell. kiad Önkormányzat'!H18+'[8]2.2. mell.kiadások Óvoda'!H18+'[8]2.3. mell. kiadások  KÖH'!H18</f>
        <v>0</v>
      </c>
      <c r="I18" s="179">
        <f>'[8]2.1. mell. kiad Önkormányzat'!I18+'[8]2.2. mell.kiadások Óvoda'!I18+'[8]2.3. mell. kiadások  KÖH'!I18</f>
        <v>0</v>
      </c>
      <c r="J18" s="179">
        <f>'[8]2.1. mell. kiad Önkormányzat'!J18+'[8]2.2. mell.kiadások Óvoda'!J18+'[8]2.3. mell. kiadások  KÖH'!J18</f>
        <v>0</v>
      </c>
      <c r="K18" s="179">
        <f>'[8]2.1. mell. kiad Önkormányzat'!K18+'[8]2.2. mell.kiadások Óvoda'!K18+'[8]2.3. mell. kiadások  KÖH'!K18</f>
        <v>0</v>
      </c>
      <c r="L18" s="179">
        <f>'[8]2.1. mell. kiad Önkormányzat'!L18+'[8]2.2. mell.kiadások Óvoda'!L18+'[8]2.3. mell. kiadások  KÖH'!L18</f>
        <v>0</v>
      </c>
      <c r="M18" s="179">
        <f>'[8]2.1. mell. kiad Önkormányzat'!M18+'[8]2.2. mell.kiadások Óvoda'!M18+'[8]2.3. mell. kiadások  KÖH'!M18</f>
        <v>0</v>
      </c>
      <c r="N18" s="179">
        <f>'[8]2.1. mell. kiad Önkormányzat'!N18+'[8]2.2. mell.kiadások Óvoda'!N18+'[8]2.3. mell. kiadások  KÖH'!N18</f>
        <v>0</v>
      </c>
    </row>
    <row r="19" spans="1:14" ht="15">
      <c r="A19" s="5" t="s">
        <v>601</v>
      </c>
      <c r="B19" s="30" t="s">
        <v>263</v>
      </c>
      <c r="C19" s="179">
        <f>'[8]2.1. mell. kiad Önkormányzat'!C19+'[8]2.2. mell.kiadások Óvoda'!C19+'[8]2.3. mell. kiadások  KÖH'!E19</f>
        <v>257371</v>
      </c>
      <c r="D19" s="179">
        <f>'[8]2.1. mell. kiad Önkormányzat'!D19+'[8]2.2. mell.kiadások Óvoda'!D19+'[8]2.3. mell. kiadások  KÖH'!F19</f>
        <v>600940</v>
      </c>
      <c r="E19" s="179">
        <f>'[8]2.1. mell. kiad Önkormányzat'!E19+'[8]2.2. mell.kiadások Óvoda'!E19+'[8]2.3. mell. kiadások  KÖH'!G19</f>
        <v>600940</v>
      </c>
      <c r="F19" s="179">
        <f>'[8]2.1. mell. kiad Önkormányzat'!F19+'[8]2.2. mell.kiadások Óvoda'!F19+'[8]2.3. mell. kiadások  KÖH'!F19</f>
        <v>0</v>
      </c>
      <c r="G19" s="179">
        <f>'[8]2.1. mell. kiad Önkormányzat'!G19+'[8]2.2. mell.kiadások Óvoda'!G19+'[8]2.3. mell. kiadások  KÖH'!G19</f>
        <v>0</v>
      </c>
      <c r="H19" s="179">
        <f>'[8]2.1. mell. kiad Önkormányzat'!H19+'[8]2.2. mell.kiadások Óvoda'!H19+'[8]2.3. mell. kiadások  KÖH'!H19</f>
        <v>0</v>
      </c>
      <c r="I19" s="179">
        <f>'[8]2.1. mell. kiad Önkormányzat'!I19+'[8]2.2. mell.kiadások Óvoda'!I19+'[8]2.3. mell. kiadások  KÖH'!I19</f>
        <v>0</v>
      </c>
      <c r="J19" s="179">
        <f>'[8]2.1. mell. kiad Önkormányzat'!J19+'[8]2.2. mell.kiadások Óvoda'!J19+'[8]2.3. mell. kiadások  KÖH'!J19</f>
        <v>119500</v>
      </c>
      <c r="K19" s="179">
        <f>'[8]2.1. mell. kiad Önkormányzat'!K19+'[8]2.2. mell.kiadások Óvoda'!K19+'[8]2.3. mell. kiadások  KÖH'!K19</f>
        <v>119500</v>
      </c>
      <c r="L19" s="179">
        <f>'[8]2.1. mell. kiad Önkormányzat'!L19+'[8]2.2. mell.kiadások Óvoda'!L19+'[8]2.3. mell. kiadások  KÖH'!L19</f>
        <v>131000</v>
      </c>
      <c r="M19" s="179">
        <f>'[8]2.1. mell. kiad Önkormányzat'!M19+'[8]2.2. mell.kiadások Óvoda'!M19+'[8]2.3. mell. kiadások  KÖH'!M19</f>
        <v>846940</v>
      </c>
      <c r="N19" s="179">
        <f>'[8]2.1. mell. kiad Önkormányzat'!N19+'[8]2.2. mell.kiadások Óvoda'!N19+'[8]2.3. mell. kiadások  KÖH'!N19</f>
        <v>846811</v>
      </c>
    </row>
    <row r="20" spans="1:14" s="218" customFormat="1" ht="15">
      <c r="A20" s="32" t="s">
        <v>540</v>
      </c>
      <c r="B20" s="33" t="s">
        <v>264</v>
      </c>
      <c r="C20" s="179">
        <f>'[8]2.1. mell. kiad Önkormányzat'!C20+'[8]2.2. mell.kiadások Óvoda'!C20+'[8]2.3. mell. kiadások  KÖH'!E20</f>
        <v>98514077</v>
      </c>
      <c r="D20" s="179">
        <f>'[8]2.1. mell. kiad Önkormányzat'!D20+'[8]2.2. mell.kiadások Óvoda'!D20+'[8]2.3. mell. kiadások  KÖH'!F20</f>
        <v>54454516</v>
      </c>
      <c r="E20" s="179">
        <f>'[8]2.1. mell. kiad Önkormányzat'!E20+'[8]2.2. mell.kiadások Óvoda'!E20+'[8]2.3. mell. kiadások  KÖH'!G20</f>
        <v>54454516</v>
      </c>
      <c r="F20" s="179">
        <f>'[8]2.1. mell. kiad Önkormányzat'!F20+'[8]2.2. mell.kiadások Óvoda'!F20+'[8]2.3. mell. kiadások  KÖH'!F20</f>
        <v>0</v>
      </c>
      <c r="G20" s="179">
        <f>'[8]2.1. mell. kiad Önkormányzat'!G20+'[8]2.2. mell.kiadások Óvoda'!G20+'[8]2.3. mell. kiadások  KÖH'!G20</f>
        <v>0</v>
      </c>
      <c r="H20" s="179">
        <f>'[8]2.1. mell. kiad Önkormányzat'!H20+'[8]2.2. mell.kiadások Óvoda'!H20+'[8]2.3. mell. kiadások  KÖH'!H20</f>
        <v>0</v>
      </c>
      <c r="I20" s="179">
        <f>'[8]2.1. mell. kiad Önkormányzat'!I20+'[8]2.2. mell.kiadások Óvoda'!I20+'[8]2.3. mell. kiadások  KÖH'!I20</f>
        <v>3000000</v>
      </c>
      <c r="J20" s="179">
        <f>'[8]2.1. mell. kiad Önkormányzat'!J20+'[8]2.2. mell.kiadások Óvoda'!J20+'[8]2.3. mell. kiadások  KÖH'!J20</f>
        <v>3119500</v>
      </c>
      <c r="K20" s="179">
        <f>'[8]2.1. mell. kiad Önkormányzat'!K20+'[8]2.2. mell.kiadások Óvoda'!K20+'[8]2.3. mell. kiadások  KÖH'!K20</f>
        <v>2640504</v>
      </c>
      <c r="L20" s="179">
        <f>'[8]2.1. mell. kiad Önkormányzat'!L20+'[8]2.2. mell.kiadások Óvoda'!L20+'[8]2.3. mell. kiadások  KÖH'!L20</f>
        <v>101247400</v>
      </c>
      <c r="M20" s="179">
        <f>'[8]2.1. mell. kiad Önkormányzat'!M20+'[8]2.2. mell.kiadások Óvoda'!M20+'[8]2.3. mell. kiadások  KÖH'!M20</f>
        <v>100123151</v>
      </c>
      <c r="N20" s="179">
        <f>'[8]2.1. mell. kiad Önkormányzat'!N20+'[8]2.2. mell.kiadások Óvoda'!N20+'[8]2.3. mell. kiadások  KÖH'!N20</f>
        <v>100111697</v>
      </c>
    </row>
    <row r="21" spans="1:14" ht="15">
      <c r="A21" s="5" t="s">
        <v>265</v>
      </c>
      <c r="B21" s="30" t="s">
        <v>266</v>
      </c>
      <c r="C21" s="179">
        <f>'[8]2.1. mell. kiad Önkormányzat'!C21+'[8]2.2. mell.kiadások Óvoda'!C21+'[8]2.3. mell. kiadások  KÖH'!E21</f>
        <v>9382000</v>
      </c>
      <c r="D21" s="179">
        <f>'[8]2.1. mell. kiad Önkormányzat'!D21+'[8]2.2. mell.kiadások Óvoda'!D21+'[8]2.3. mell. kiadások  KÖH'!F21</f>
        <v>8845174</v>
      </c>
      <c r="E21" s="179">
        <f>'[8]2.1. mell. kiad Önkormányzat'!E21+'[8]2.2. mell.kiadások Óvoda'!E21+'[8]2.3. mell. kiadások  KÖH'!G21</f>
        <v>8845174</v>
      </c>
      <c r="F21" s="179">
        <f>'[8]2.1. mell. kiad Önkormányzat'!F21+'[8]2.2. mell.kiadások Óvoda'!F21+'[8]2.3. mell. kiadások  KÖH'!F21</f>
        <v>0</v>
      </c>
      <c r="G21" s="179">
        <f>'[8]2.1. mell. kiad Önkormányzat'!G21+'[8]2.2. mell.kiadások Óvoda'!G21+'[8]2.3. mell. kiadások  KÖH'!G21</f>
        <v>0</v>
      </c>
      <c r="H21" s="179">
        <f>'[8]2.1. mell. kiad Önkormányzat'!H21+'[8]2.2. mell.kiadások Óvoda'!H21+'[8]2.3. mell. kiadások  KÖH'!H21</f>
        <v>0</v>
      </c>
      <c r="I21" s="179">
        <f>'[8]2.1. mell. kiad Önkormányzat'!I21+'[8]2.2. mell.kiadások Óvoda'!I21+'[8]2.3. mell. kiadások  KÖH'!I21</f>
        <v>0</v>
      </c>
      <c r="J21" s="179">
        <f>'[8]2.1. mell. kiad Önkormányzat'!J21+'[8]2.2. mell.kiadások Óvoda'!J21+'[8]2.3. mell. kiadások  KÖH'!J21</f>
        <v>0</v>
      </c>
      <c r="K21" s="179">
        <f>'[8]2.1. mell. kiad Önkormányzat'!K21+'[8]2.2. mell.kiadások Óvoda'!K21+'[8]2.3. mell. kiadások  KÖH'!K21</f>
        <v>0</v>
      </c>
      <c r="L21" s="179">
        <f>'[8]2.1. mell. kiad Önkormányzat'!L21+'[8]2.2. mell.kiadások Óvoda'!L21+'[8]2.3. mell. kiadások  KÖH'!L21</f>
        <v>9382000</v>
      </c>
      <c r="M21" s="179">
        <f>'[8]2.1. mell. kiad Önkormányzat'!M21+'[8]2.2. mell.kiadások Óvoda'!M21+'[8]2.3. mell. kiadások  KÖH'!M21</f>
        <v>8845174</v>
      </c>
      <c r="N21" s="179">
        <f>'[8]2.1. mell. kiad Önkormányzat'!N21+'[8]2.2. mell.kiadások Óvoda'!N21+'[8]2.3. mell. kiadások  KÖH'!N21</f>
        <v>8845174</v>
      </c>
    </row>
    <row r="22" spans="1:14" ht="33.75" customHeight="1">
      <c r="A22" s="5" t="s">
        <v>267</v>
      </c>
      <c r="B22" s="30" t="s">
        <v>268</v>
      </c>
      <c r="C22" s="179">
        <f>'[8]2.1. mell. kiad Önkormányzat'!C22+'[8]2.2. mell.kiadások Óvoda'!C22+'[8]2.3. mell. kiadások  KÖH'!E22</f>
        <v>1033687</v>
      </c>
      <c r="D22" s="179">
        <f>'[8]2.1. mell. kiad Önkormányzat'!D22+'[8]2.2. mell.kiadások Óvoda'!D22+'[8]2.3. mell. kiadások  KÖH'!F22</f>
        <v>2180312</v>
      </c>
      <c r="E22" s="179">
        <f>'[8]2.1. mell. kiad Önkormányzat'!E22+'[8]2.2. mell.kiadások Óvoda'!E22+'[8]2.3. mell. kiadások  KÖH'!G22</f>
        <v>2180312</v>
      </c>
      <c r="F22" s="179">
        <f>'[8]2.1. mell. kiad Önkormányzat'!F22+'[8]2.2. mell.kiadások Óvoda'!F22+'[8]2.3. mell. kiadások  KÖH'!F22</f>
        <v>0</v>
      </c>
      <c r="G22" s="179">
        <f>'[8]2.1. mell. kiad Önkormányzat'!G22+'[8]2.2. mell.kiadások Óvoda'!G22+'[8]2.3. mell. kiadások  KÖH'!G22</f>
        <v>0</v>
      </c>
      <c r="H22" s="179">
        <f>'[8]2.1. mell. kiad Önkormányzat'!H22+'[8]2.2. mell.kiadások Óvoda'!H22+'[8]2.3. mell. kiadások  KÖH'!H22</f>
        <v>0</v>
      </c>
      <c r="I22" s="179">
        <f>'[8]2.1. mell. kiad Önkormányzat'!I22+'[8]2.2. mell.kiadások Óvoda'!I22+'[8]2.3. mell. kiadások  KÖH'!I22</f>
        <v>0</v>
      </c>
      <c r="J22" s="179">
        <f>'[8]2.1. mell. kiad Önkormányzat'!J22+'[8]2.2. mell.kiadások Óvoda'!J22+'[8]2.3. mell. kiadások  KÖH'!J22</f>
        <v>0</v>
      </c>
      <c r="K22" s="179">
        <f>'[8]2.1. mell. kiad Önkormányzat'!K22+'[8]2.2. mell.kiadások Óvoda'!K22+'[8]2.3. mell. kiadások  KÖH'!K22</f>
        <v>0</v>
      </c>
      <c r="L22" s="179">
        <f>'[8]2.1. mell. kiad Önkormányzat'!L22+'[8]2.2. mell.kiadások Óvoda'!L22+'[8]2.3. mell. kiadások  KÖH'!L22</f>
        <v>480000</v>
      </c>
      <c r="M22" s="179">
        <f>'[8]2.1. mell. kiad Önkormányzat'!M22+'[8]2.2. mell.kiadások Óvoda'!M22+'[8]2.3. mell. kiadások  KÖH'!M22</f>
        <v>2733999</v>
      </c>
      <c r="N22" s="179">
        <f>'[8]2.1. mell. kiad Önkormányzat'!N22+'[8]2.2. mell.kiadások Óvoda'!N22+'[8]2.3. mell. kiadások  KÖH'!N22</f>
        <v>2733999</v>
      </c>
    </row>
    <row r="23" spans="1:14" ht="15">
      <c r="A23" s="6" t="s">
        <v>269</v>
      </c>
      <c r="B23" s="30" t="s">
        <v>270</v>
      </c>
      <c r="C23" s="179">
        <f>'[8]2.1. mell. kiad Önkormányzat'!C23+'[8]2.2. mell.kiadások Óvoda'!C23+'[8]2.3. mell. kiadások  KÖH'!E23</f>
        <v>4275208</v>
      </c>
      <c r="D23" s="179">
        <f>'[8]2.1. mell. kiad Önkormányzat'!D23+'[8]2.2. mell.kiadások Óvoda'!D23+'[8]2.3. mell. kiadások  KÖH'!F23</f>
        <v>2391860</v>
      </c>
      <c r="E23" s="179">
        <f>'[8]2.1. mell. kiad Önkormányzat'!E23+'[8]2.2. mell.kiadások Óvoda'!E23+'[8]2.3. mell. kiadások  KÖH'!G23</f>
        <v>2391860</v>
      </c>
      <c r="F23" s="179">
        <f>'[8]2.1. mell. kiad Önkormányzat'!F23+'[8]2.2. mell.kiadások Óvoda'!F23+'[8]2.3. mell. kiadások  KÖH'!F23</f>
        <v>0</v>
      </c>
      <c r="G23" s="179">
        <f>'[8]2.1. mell. kiad Önkormányzat'!G23+'[8]2.2. mell.kiadások Óvoda'!G23+'[8]2.3. mell. kiadások  KÖH'!G23</f>
        <v>0</v>
      </c>
      <c r="H23" s="179">
        <f>'[8]2.1. mell. kiad Önkormányzat'!H23+'[8]2.2. mell.kiadások Óvoda'!H23+'[8]2.3. mell. kiadások  KÖH'!H23</f>
        <v>0</v>
      </c>
      <c r="I23" s="179">
        <f>'[8]2.1. mell. kiad Önkormányzat'!I23+'[8]2.2. mell.kiadások Óvoda'!I23+'[8]2.3. mell. kiadások  KÖH'!I23</f>
        <v>0</v>
      </c>
      <c r="J23" s="179">
        <f>'[8]2.1. mell. kiad Önkormányzat'!J23+'[8]2.2. mell.kiadások Óvoda'!J23+'[8]2.3. mell. kiadások  KÖH'!J23</f>
        <v>0</v>
      </c>
      <c r="K23" s="179">
        <f>'[8]2.1. mell. kiad Önkormányzat'!K23+'[8]2.2. mell.kiadások Óvoda'!K23+'[8]2.3. mell. kiadások  KÖH'!K23</f>
        <v>0</v>
      </c>
      <c r="L23" s="179">
        <f>'[8]2.1. mell. kiad Önkormányzat'!L23+'[8]2.2. mell.kiadások Óvoda'!L23+'[8]2.3. mell. kiadások  KÖH'!L23</f>
        <v>2900000</v>
      </c>
      <c r="M23" s="179">
        <f>'[8]2.1. mell. kiad Önkormányzat'!M23+'[8]2.2. mell.kiadások Óvoda'!M23+'[8]2.3. mell. kiadások  KÖH'!M23</f>
        <v>4017068</v>
      </c>
      <c r="N23" s="179">
        <f>'[8]2.1. mell. kiad Önkormányzat'!N23+'[8]2.2. mell.kiadások Óvoda'!N23+'[8]2.3. mell. kiadások  KÖH'!N23</f>
        <v>4017068</v>
      </c>
    </row>
    <row r="24" spans="1:14" s="218" customFormat="1" ht="15">
      <c r="A24" s="7" t="s">
        <v>541</v>
      </c>
      <c r="B24" s="33" t="s">
        <v>271</v>
      </c>
      <c r="C24" s="179">
        <f>'[8]2.1. mell. kiad Önkormányzat'!C24+'[8]2.2. mell.kiadások Óvoda'!C24+'[8]2.3. mell. kiadások  KÖH'!E24</f>
        <v>14690895</v>
      </c>
      <c r="D24" s="179">
        <f>'[8]2.1. mell. kiad Önkormányzat'!D24+'[8]2.2. mell.kiadások Óvoda'!D24+'[8]2.3. mell. kiadások  KÖH'!F24</f>
        <v>13417346</v>
      </c>
      <c r="E24" s="179">
        <f>'[8]2.1. mell. kiad Önkormányzat'!E24+'[8]2.2. mell.kiadások Óvoda'!E24+'[8]2.3. mell. kiadások  KÖH'!G24</f>
        <v>13417346</v>
      </c>
      <c r="F24" s="179">
        <f>'[8]2.1. mell. kiad Önkormányzat'!F24+'[8]2.2. mell.kiadások Óvoda'!F24+'[8]2.3. mell. kiadások  KÖH'!F24</f>
        <v>0</v>
      </c>
      <c r="G24" s="179">
        <f>'[8]2.1. mell. kiad Önkormányzat'!G24+'[8]2.2. mell.kiadások Óvoda'!G24+'[8]2.3. mell. kiadások  KÖH'!G24</f>
        <v>0</v>
      </c>
      <c r="H24" s="179">
        <f>'[8]2.1. mell. kiad Önkormányzat'!H24+'[8]2.2. mell.kiadások Óvoda'!H24+'[8]2.3. mell. kiadások  KÖH'!H24</f>
        <v>0</v>
      </c>
      <c r="I24" s="179">
        <f>'[8]2.1. mell. kiad Önkormányzat'!I24+'[8]2.2. mell.kiadások Óvoda'!I24+'[8]2.3. mell. kiadások  KÖH'!I24</f>
        <v>0</v>
      </c>
      <c r="J24" s="179">
        <f>'[8]2.1. mell. kiad Önkormányzat'!J24+'[8]2.2. mell.kiadások Óvoda'!J24+'[8]2.3. mell. kiadások  KÖH'!J24</f>
        <v>0</v>
      </c>
      <c r="K24" s="179">
        <f>'[8]2.1. mell. kiad Önkormányzat'!K24+'[8]2.2. mell.kiadások Óvoda'!K24+'[8]2.3. mell. kiadások  KÖH'!K24</f>
        <v>0</v>
      </c>
      <c r="L24" s="179">
        <f>'[8]2.1. mell. kiad Önkormányzat'!L24+'[8]2.2. mell.kiadások Óvoda'!L24+'[8]2.3. mell. kiadások  KÖH'!L24</f>
        <v>12762000</v>
      </c>
      <c r="M24" s="179">
        <f>'[8]2.1. mell. kiad Önkormányzat'!M24+'[8]2.2. mell.kiadások Óvoda'!M24+'[8]2.3. mell. kiadások  KÖH'!M24</f>
        <v>15596241</v>
      </c>
      <c r="N24" s="179">
        <f>'[8]2.1. mell. kiad Önkormányzat'!N24+'[8]2.2. mell.kiadások Óvoda'!N24+'[8]2.3. mell. kiadások  KÖH'!N24</f>
        <v>15596241</v>
      </c>
    </row>
    <row r="25" spans="1:14" s="218" customFormat="1" ht="15">
      <c r="A25" s="44" t="s">
        <v>631</v>
      </c>
      <c r="B25" s="45" t="s">
        <v>272</v>
      </c>
      <c r="C25" s="179">
        <f>'[8]2.1. mell. kiad Önkormányzat'!C25+'[8]2.2. mell.kiadások Óvoda'!C25+'[8]2.3. mell. kiadások  KÖH'!E25</f>
        <v>113204972</v>
      </c>
      <c r="D25" s="179">
        <f>'[8]2.1. mell. kiad Önkormányzat'!D25+'[8]2.2. mell.kiadások Óvoda'!D25+'[8]2.3. mell. kiadások  KÖH'!F25</f>
        <v>67871862</v>
      </c>
      <c r="E25" s="179">
        <f>'[8]2.1. mell. kiad Önkormányzat'!E25+'[8]2.2. mell.kiadások Óvoda'!E25+'[8]2.3. mell. kiadások  KÖH'!G25</f>
        <v>67871862</v>
      </c>
      <c r="F25" s="179">
        <f>'[8]2.1. mell. kiad Önkormányzat'!F25+'[8]2.2. mell.kiadások Óvoda'!F25+'[8]2.3. mell. kiadások  KÖH'!F25</f>
        <v>0</v>
      </c>
      <c r="G25" s="179">
        <f>'[8]2.1. mell. kiad Önkormányzat'!G25+'[8]2.2. mell.kiadások Óvoda'!G25+'[8]2.3. mell. kiadások  KÖH'!G25</f>
        <v>0</v>
      </c>
      <c r="H25" s="179">
        <f>'[8]2.1. mell. kiad Önkormányzat'!H25+'[8]2.2. mell.kiadások Óvoda'!H25+'[8]2.3. mell. kiadások  KÖH'!H25</f>
        <v>0</v>
      </c>
      <c r="I25" s="179">
        <f>'[8]2.1. mell. kiad Önkormányzat'!I25+'[8]2.2. mell.kiadások Óvoda'!I25+'[8]2.3. mell. kiadások  KÖH'!I25</f>
        <v>3000000</v>
      </c>
      <c r="J25" s="179">
        <f>'[8]2.1. mell. kiad Önkormányzat'!J25+'[8]2.2. mell.kiadások Óvoda'!J25+'[8]2.3. mell. kiadások  KÖH'!J25</f>
        <v>3119500</v>
      </c>
      <c r="K25" s="179">
        <f>'[8]2.1. mell. kiad Önkormányzat'!K25+'[8]2.2. mell.kiadások Óvoda'!K25+'[8]2.3. mell. kiadások  KÖH'!K25</f>
        <v>2640504</v>
      </c>
      <c r="L25" s="179">
        <f>'[8]2.1. mell. kiad Önkormányzat'!L25+'[8]2.2. mell.kiadások Óvoda'!L25+'[8]2.3. mell. kiadások  KÖH'!L25</f>
        <v>114009400</v>
      </c>
      <c r="M25" s="179">
        <f>'[8]2.1. mell. kiad Önkormányzat'!M25+'[8]2.2. mell.kiadások Óvoda'!M25+'[8]2.3. mell. kiadások  KÖH'!M25</f>
        <v>115719392</v>
      </c>
      <c r="N25" s="179">
        <f>'[8]2.1. mell. kiad Önkormányzat'!N25+'[8]2.2. mell.kiadások Óvoda'!N25+'[8]2.3. mell. kiadások  KÖH'!N25</f>
        <v>115707938</v>
      </c>
    </row>
    <row r="26" spans="1:14" s="218" customFormat="1" ht="15">
      <c r="A26" s="37" t="s">
        <v>602</v>
      </c>
      <c r="B26" s="45" t="s">
        <v>273</v>
      </c>
      <c r="C26" s="179">
        <f>'[8]2.1. mell. kiad Önkormányzat'!C26+'[8]2.2. mell.kiadások Óvoda'!C26+'[8]2.3. mell. kiadások  KÖH'!E26</f>
        <v>24756866</v>
      </c>
      <c r="D26" s="179">
        <f>'[8]2.1. mell. kiad Önkormányzat'!D26+'[8]2.2. mell.kiadások Óvoda'!D26+'[8]2.3. mell. kiadások  KÖH'!F26</f>
        <v>14188598</v>
      </c>
      <c r="E26" s="179">
        <f>'[8]2.1. mell. kiad Önkormányzat'!E26+'[8]2.2. mell.kiadások Óvoda'!E26+'[8]2.3. mell. kiadások  KÖH'!G26</f>
        <v>14188598</v>
      </c>
      <c r="F26" s="179">
        <f>'[8]2.1. mell. kiad Önkormányzat'!F26+'[8]2.2. mell.kiadások Óvoda'!F26+'[8]2.3. mell. kiadások  KÖH'!F26</f>
        <v>0</v>
      </c>
      <c r="G26" s="179">
        <f>'[8]2.1. mell. kiad Önkormányzat'!G26+'[8]2.2. mell.kiadások Óvoda'!G26+'[8]2.3. mell. kiadások  KÖH'!G26</f>
        <v>0</v>
      </c>
      <c r="H26" s="179">
        <f>'[8]2.1. mell. kiad Önkormányzat'!H26+'[8]2.2. mell.kiadások Óvoda'!H26+'[8]2.3. mell. kiadások  KÖH'!H26</f>
        <v>0</v>
      </c>
      <c r="I26" s="179">
        <f>'[8]2.1. mell. kiad Önkormányzat'!I26+'[8]2.2. mell.kiadások Óvoda'!I26+'[8]2.3. mell. kiadások  KÖH'!I26</f>
        <v>585000</v>
      </c>
      <c r="J26" s="179">
        <f>'[8]2.1. mell. kiad Önkormányzat'!J26+'[8]2.2. mell.kiadások Óvoda'!J26+'[8]2.3. mell. kiadások  KÖH'!J26</f>
        <v>585000</v>
      </c>
      <c r="K26" s="179">
        <f>'[8]2.1. mell. kiad Önkormányzat'!K26+'[8]2.2. mell.kiadások Óvoda'!K26+'[8]2.3. mell. kiadások  KÖH'!K26</f>
        <v>602887</v>
      </c>
      <c r="L26" s="179">
        <f>'[8]2.1. mell. kiad Önkormányzat'!L26+'[8]2.2. mell.kiadások Óvoda'!L26+'[8]2.3. mell. kiadások  KÖH'!L26</f>
        <v>24989000</v>
      </c>
      <c r="M26" s="179">
        <f>'[8]2.1. mell. kiad Önkormányzat'!M26+'[8]2.2. mell.kiadások Óvoda'!M26+'[8]2.3. mell. kiadások  KÖH'!M26</f>
        <v>23792598</v>
      </c>
      <c r="N26" s="179">
        <f>'[8]2.1. mell. kiad Önkormányzat'!N26+'[8]2.2. mell.kiadások Óvoda'!N26+'[8]2.3. mell. kiadások  KÖH'!N26</f>
        <v>23757351</v>
      </c>
    </row>
    <row r="27" spans="1:14" ht="15">
      <c r="A27" s="5" t="s">
        <v>274</v>
      </c>
      <c r="B27" s="30" t="s">
        <v>275</v>
      </c>
      <c r="C27" s="179">
        <f>'[8]2.1. mell. kiad Önkormányzat'!C27+'[8]2.2. mell.kiadások Óvoda'!C27+'[8]2.3. mell. kiadások  KÖH'!E27</f>
        <v>830934</v>
      </c>
      <c r="D27" s="179">
        <f>'[8]2.1. mell. kiad Önkormányzat'!D27+'[8]2.2. mell.kiadások Óvoda'!D27+'[8]2.3. mell. kiadások  KÖH'!F27</f>
        <v>1174086</v>
      </c>
      <c r="E27" s="179">
        <f>'[8]2.1. mell. kiad Önkormányzat'!E27+'[8]2.2. mell.kiadások Óvoda'!E27+'[8]2.3. mell. kiadások  KÖH'!G27</f>
        <v>1174086</v>
      </c>
      <c r="F27" s="179">
        <f>'[8]2.1. mell. kiad Önkormányzat'!F27+'[8]2.2. mell.kiadások Óvoda'!F27+'[8]2.3. mell. kiadások  KÖH'!F27</f>
        <v>0</v>
      </c>
      <c r="G27" s="179">
        <f>'[8]2.1. mell. kiad Önkormányzat'!G27+'[8]2.2. mell.kiadások Óvoda'!G27+'[8]2.3. mell. kiadások  KÖH'!G27</f>
        <v>0</v>
      </c>
      <c r="H27" s="179">
        <f>'[8]2.1. mell. kiad Önkormányzat'!H27+'[8]2.2. mell.kiadások Óvoda'!H27+'[8]2.3. mell. kiadások  KÖH'!H27</f>
        <v>0</v>
      </c>
      <c r="I27" s="179">
        <f>'[8]2.1. mell. kiad Önkormányzat'!I27+'[8]2.2. mell.kiadások Óvoda'!I27+'[8]2.3. mell. kiadások  KÖH'!I27</f>
        <v>0</v>
      </c>
      <c r="J27" s="179">
        <f>'[8]2.1. mell. kiad Önkormányzat'!J27+'[8]2.2. mell.kiadások Óvoda'!J27+'[8]2.3. mell. kiadások  KÖH'!J27</f>
        <v>0</v>
      </c>
      <c r="K27" s="179">
        <f>'[8]2.1. mell. kiad Önkormányzat'!K27+'[8]2.2. mell.kiadások Óvoda'!K27+'[8]2.3. mell. kiadások  KÖH'!K27</f>
        <v>0</v>
      </c>
      <c r="L27" s="179">
        <f>'[8]2.1. mell. kiad Önkormányzat'!L27+'[8]2.2. mell.kiadások Óvoda'!L27+'[8]2.3. mell. kiadások  KÖH'!L27</f>
        <v>987000</v>
      </c>
      <c r="M27" s="179">
        <f>'[8]2.1. mell. kiad Önkormányzat'!M27+'[8]2.2. mell.kiadások Óvoda'!M27+'[8]2.3. mell. kiadások  KÖH'!M27</f>
        <v>1324086</v>
      </c>
      <c r="N27" s="179">
        <f>'[8]2.1. mell. kiad Önkormányzat'!N27+'[8]2.2. mell.kiadások Óvoda'!N27+'[8]2.3. mell. kiadások  KÖH'!N27</f>
        <v>1218020</v>
      </c>
    </row>
    <row r="28" spans="1:14" ht="15">
      <c r="A28" s="5" t="s">
        <v>276</v>
      </c>
      <c r="B28" s="30" t="s">
        <v>277</v>
      </c>
      <c r="C28" s="179">
        <f>'[8]2.1. mell. kiad Önkormányzat'!C28+'[8]2.2. mell.kiadások Óvoda'!C28+'[8]2.3. mell. kiadások  KÖH'!E28</f>
        <v>5760492</v>
      </c>
      <c r="D28" s="179">
        <f>'[8]2.1. mell. kiad Önkormányzat'!D28+'[8]2.2. mell.kiadások Óvoda'!D28+'[8]2.3. mell. kiadások  KÖH'!F28</f>
        <v>3828474</v>
      </c>
      <c r="E28" s="179">
        <f>'[8]2.1. mell. kiad Önkormányzat'!E28+'[8]2.2. mell.kiadások Óvoda'!E28+'[8]2.3. mell. kiadások  KÖH'!G28</f>
        <v>3828474</v>
      </c>
      <c r="F28" s="179">
        <f>'[8]2.1. mell. kiad Önkormányzat'!F28+'[8]2.2. mell.kiadások Óvoda'!F28+'[8]2.3. mell. kiadások  KÖH'!F28</f>
        <v>0</v>
      </c>
      <c r="G28" s="179">
        <f>'[8]2.1. mell. kiad Önkormányzat'!G28+'[8]2.2. mell.kiadások Óvoda'!G28+'[8]2.3. mell. kiadások  KÖH'!G28</f>
        <v>0</v>
      </c>
      <c r="H28" s="179">
        <f>'[8]2.1. mell. kiad Önkormányzat'!H28+'[8]2.2. mell.kiadások Óvoda'!H28+'[8]2.3. mell. kiadások  KÖH'!H28</f>
        <v>0</v>
      </c>
      <c r="I28" s="179">
        <f>'[8]2.1. mell. kiad Önkormányzat'!I28+'[8]2.2. mell.kiadások Óvoda'!I28+'[8]2.3. mell. kiadások  KÖH'!I28</f>
        <v>0</v>
      </c>
      <c r="J28" s="179">
        <f>'[8]2.1. mell. kiad Önkormányzat'!J28+'[8]2.2. mell.kiadások Óvoda'!J28+'[8]2.3. mell. kiadások  KÖH'!J28</f>
        <v>0</v>
      </c>
      <c r="K28" s="179">
        <f>'[8]2.1. mell. kiad Önkormányzat'!K28+'[8]2.2. mell.kiadások Óvoda'!K28+'[8]2.3. mell. kiadások  KÖH'!K28</f>
        <v>0</v>
      </c>
      <c r="L28" s="179">
        <f>'[8]2.1. mell. kiad Önkormányzat'!L28+'[8]2.2. mell.kiadások Óvoda'!L28+'[8]2.3. mell. kiadások  KÖH'!L28</f>
        <v>5560000</v>
      </c>
      <c r="M28" s="179">
        <f>'[8]2.1. mell. kiad Önkormányzat'!M28+'[8]2.2. mell.kiadások Óvoda'!M28+'[8]2.3. mell. kiadások  KÖH'!M28</f>
        <v>4840535</v>
      </c>
      <c r="N28" s="179">
        <f>'[8]2.1. mell. kiad Önkormányzat'!N28+'[8]2.2. mell.kiadások Óvoda'!N28+'[8]2.3. mell. kiadások  KÖH'!N28</f>
        <v>4778966</v>
      </c>
    </row>
    <row r="29" spans="1:14" ht="15">
      <c r="A29" s="5" t="s">
        <v>278</v>
      </c>
      <c r="B29" s="30" t="s">
        <v>279</v>
      </c>
      <c r="C29" s="179">
        <f>'[8]2.1. mell. kiad Önkormányzat'!C29+'[8]2.2. mell.kiadások Óvoda'!C29+'[8]2.3. mell. kiadások  KÖH'!E29</f>
        <v>0</v>
      </c>
      <c r="D29" s="179">
        <f>'[8]2.1. mell. kiad Önkormányzat'!D29+'[8]2.2. mell.kiadások Óvoda'!D29+'[8]2.3. mell. kiadások  KÖH'!F29</f>
        <v>0</v>
      </c>
      <c r="E29" s="179">
        <f>'[8]2.1. mell. kiad Önkormányzat'!E29+'[8]2.2. mell.kiadások Óvoda'!E29+'[8]2.3. mell. kiadások  KÖH'!G29</f>
        <v>0</v>
      </c>
      <c r="F29" s="179">
        <f>'[8]2.1. mell. kiad Önkormányzat'!F29+'[8]2.2. mell.kiadások Óvoda'!F29+'[8]2.3. mell. kiadások  KÖH'!F29</f>
        <v>0</v>
      </c>
      <c r="G29" s="179">
        <f>'[8]2.1. mell. kiad Önkormányzat'!G29+'[8]2.2. mell.kiadások Óvoda'!G29+'[8]2.3. mell. kiadások  KÖH'!G29</f>
        <v>0</v>
      </c>
      <c r="H29" s="179">
        <f>'[8]2.1. mell. kiad Önkormányzat'!H29+'[8]2.2. mell.kiadások Óvoda'!H29+'[8]2.3. mell. kiadások  KÖH'!H29</f>
        <v>0</v>
      </c>
      <c r="I29" s="179">
        <f>'[8]2.1. mell. kiad Önkormányzat'!I29+'[8]2.2. mell.kiadások Óvoda'!I29+'[8]2.3. mell. kiadások  KÖH'!I29</f>
        <v>0</v>
      </c>
      <c r="J29" s="179">
        <f>'[8]2.1. mell. kiad Önkormányzat'!J29+'[8]2.2. mell.kiadások Óvoda'!J29+'[8]2.3. mell. kiadások  KÖH'!J29</f>
        <v>0</v>
      </c>
      <c r="K29" s="179">
        <f>'[8]2.1. mell. kiad Önkormányzat'!K29+'[8]2.2. mell.kiadások Óvoda'!K29+'[8]2.3. mell. kiadások  KÖH'!K29</f>
        <v>0</v>
      </c>
      <c r="L29" s="179">
        <f>'[8]2.1. mell. kiad Önkormányzat'!L29+'[8]2.2. mell.kiadások Óvoda'!L29+'[8]2.3. mell. kiadások  KÖH'!L29</f>
        <v>0</v>
      </c>
      <c r="M29" s="179">
        <f>'[8]2.1. mell. kiad Önkormányzat'!M29+'[8]2.2. mell.kiadások Óvoda'!M29+'[8]2.3. mell. kiadások  KÖH'!M29</f>
        <v>0</v>
      </c>
      <c r="N29" s="179">
        <f>'[8]2.1. mell. kiad Önkormányzat'!N29+'[8]2.2. mell.kiadások Óvoda'!N29+'[8]2.3. mell. kiadások  KÖH'!N29</f>
        <v>0</v>
      </c>
    </row>
    <row r="30" spans="1:14" s="218" customFormat="1" ht="15">
      <c r="A30" s="7" t="s">
        <v>542</v>
      </c>
      <c r="B30" s="33" t="s">
        <v>280</v>
      </c>
      <c r="C30" s="179">
        <f>'[8]2.1. mell. kiad Önkormányzat'!C30+'[8]2.2. mell.kiadások Óvoda'!C30+'[8]2.3. mell. kiadások  KÖH'!E30</f>
        <v>6591426</v>
      </c>
      <c r="D30" s="179">
        <f>'[8]2.1. mell. kiad Önkormányzat'!D30+'[8]2.2. mell.kiadások Óvoda'!D30+'[8]2.3. mell. kiadások  KÖH'!F30</f>
        <v>5002560</v>
      </c>
      <c r="E30" s="179">
        <f>'[8]2.1. mell. kiad Önkormányzat'!E30+'[8]2.2. mell.kiadások Óvoda'!E30+'[8]2.3. mell. kiadások  KÖH'!G30</f>
        <v>5002560</v>
      </c>
      <c r="F30" s="179">
        <f>'[8]2.1. mell. kiad Önkormányzat'!F30+'[8]2.2. mell.kiadások Óvoda'!F30+'[8]2.3. mell. kiadások  KÖH'!F30</f>
        <v>0</v>
      </c>
      <c r="G30" s="179">
        <f>'[8]2.1. mell. kiad Önkormányzat'!G30+'[8]2.2. mell.kiadások Óvoda'!G30+'[8]2.3. mell. kiadások  KÖH'!G30</f>
        <v>0</v>
      </c>
      <c r="H30" s="179">
        <f>'[8]2.1. mell. kiad Önkormányzat'!H30+'[8]2.2. mell.kiadások Óvoda'!H30+'[8]2.3. mell. kiadások  KÖH'!H30</f>
        <v>0</v>
      </c>
      <c r="I30" s="179">
        <f>'[8]2.1. mell. kiad Önkormányzat'!I30+'[8]2.2. mell.kiadások Óvoda'!I30+'[8]2.3. mell. kiadások  KÖH'!I30</f>
        <v>0</v>
      </c>
      <c r="J30" s="179">
        <f>'[8]2.1. mell. kiad Önkormányzat'!J30+'[8]2.2. mell.kiadások Óvoda'!J30+'[8]2.3. mell. kiadások  KÖH'!J30</f>
        <v>0</v>
      </c>
      <c r="K30" s="179">
        <f>'[8]2.1. mell. kiad Önkormányzat'!K30+'[8]2.2. mell.kiadások Óvoda'!K30+'[8]2.3. mell. kiadások  KÖH'!K30</f>
        <v>0</v>
      </c>
      <c r="L30" s="179">
        <f>'[8]2.1. mell. kiad Önkormányzat'!L30+'[8]2.2. mell.kiadások Óvoda'!L30+'[8]2.3. mell. kiadások  KÖH'!L30</f>
        <v>6547000</v>
      </c>
      <c r="M30" s="179">
        <f>'[8]2.1. mell. kiad Önkormányzat'!M30+'[8]2.2. mell.kiadások Óvoda'!M30+'[8]2.3. mell. kiadások  KÖH'!M30</f>
        <v>6164621</v>
      </c>
      <c r="N30" s="179">
        <f>'[8]2.1. mell. kiad Önkormányzat'!N30+'[8]2.2. mell.kiadások Óvoda'!N30+'[8]2.3. mell. kiadások  KÖH'!N30</f>
        <v>5996986</v>
      </c>
    </row>
    <row r="31" spans="1:14" ht="15">
      <c r="A31" s="5" t="s">
        <v>281</v>
      </c>
      <c r="B31" s="30" t="s">
        <v>282</v>
      </c>
      <c r="C31" s="179">
        <f>'[8]2.1. mell. kiad Önkormányzat'!C31+'[8]2.2. mell.kiadások Óvoda'!C31+'[8]2.3. mell. kiadások  KÖH'!E31</f>
        <v>825973</v>
      </c>
      <c r="D31" s="179">
        <f>'[8]2.1. mell. kiad Önkormányzat'!D31+'[8]2.2. mell.kiadások Óvoda'!D31+'[8]2.3. mell. kiadások  KÖH'!F31</f>
        <v>1200000</v>
      </c>
      <c r="E31" s="179">
        <f>'[8]2.1. mell. kiad Önkormányzat'!E31+'[8]2.2. mell.kiadások Óvoda'!E31+'[8]2.3. mell. kiadások  KÖH'!G31</f>
        <v>1189436</v>
      </c>
      <c r="F31" s="179">
        <f>'[8]2.1. mell. kiad Önkormányzat'!F31+'[8]2.2. mell.kiadások Óvoda'!F31+'[8]2.3. mell. kiadások  KÖH'!F31</f>
        <v>0</v>
      </c>
      <c r="G31" s="179">
        <f>'[8]2.1. mell. kiad Önkormányzat'!G31+'[8]2.2. mell.kiadások Óvoda'!G31+'[8]2.3. mell. kiadások  KÖH'!G31</f>
        <v>0</v>
      </c>
      <c r="H31" s="179">
        <f>'[8]2.1. mell. kiad Önkormányzat'!H31+'[8]2.2. mell.kiadások Óvoda'!H31+'[8]2.3. mell. kiadások  KÖH'!H31</f>
        <v>0</v>
      </c>
      <c r="I31" s="179">
        <f>'[8]2.1. mell. kiad Önkormányzat'!I31+'[8]2.2. mell.kiadások Óvoda'!I31+'[8]2.3. mell. kiadások  KÖH'!I31</f>
        <v>0</v>
      </c>
      <c r="J31" s="179">
        <f>'[8]2.1. mell. kiad Önkormányzat'!J31+'[8]2.2. mell.kiadások Óvoda'!J31+'[8]2.3. mell. kiadások  KÖH'!J31</f>
        <v>0</v>
      </c>
      <c r="K31" s="179">
        <f>'[8]2.1. mell. kiad Önkormányzat'!K31+'[8]2.2. mell.kiadások Óvoda'!K31+'[8]2.3. mell. kiadások  KÖH'!K31</f>
        <v>0</v>
      </c>
      <c r="L31" s="179">
        <f>'[8]2.1. mell. kiad Önkormányzat'!L31+'[8]2.2. mell.kiadások Óvoda'!L31+'[8]2.3. mell. kiadások  KÖH'!L31</f>
        <v>565000</v>
      </c>
      <c r="M31" s="179">
        <f>'[8]2.1. mell. kiad Önkormányzat'!M31+'[8]2.2. mell.kiadások Óvoda'!M31+'[8]2.3. mell. kiadások  KÖH'!M31</f>
        <v>1750000</v>
      </c>
      <c r="N31" s="179">
        <f>'[8]2.1. mell. kiad Önkormányzat'!N31+'[8]2.2. mell.kiadások Óvoda'!N31+'[8]2.3. mell. kiadások  KÖH'!N31</f>
        <v>1700409</v>
      </c>
    </row>
    <row r="32" spans="1:14" ht="15">
      <c r="A32" s="5" t="s">
        <v>283</v>
      </c>
      <c r="B32" s="30" t="s">
        <v>284</v>
      </c>
      <c r="C32" s="179">
        <f>'[8]2.1. mell. kiad Önkormányzat'!C32+'[8]2.2. mell.kiadások Óvoda'!C32+'[8]2.3. mell. kiadások  KÖH'!E32</f>
        <v>1048733</v>
      </c>
      <c r="D32" s="179">
        <f>'[8]2.1. mell. kiad Önkormányzat'!D32+'[8]2.2. mell.kiadások Óvoda'!D32+'[8]2.3. mell. kiadások  KÖH'!F32</f>
        <v>1326972</v>
      </c>
      <c r="E32" s="179">
        <f>'[8]2.1. mell. kiad Önkormányzat'!E32+'[8]2.2. mell.kiadások Óvoda'!E32+'[8]2.3. mell. kiadások  KÖH'!G32</f>
        <v>1326972</v>
      </c>
      <c r="F32" s="179">
        <f>'[8]2.1. mell. kiad Önkormányzat'!F32+'[8]2.2. mell.kiadások Óvoda'!F32+'[8]2.3. mell. kiadások  KÖH'!F32</f>
        <v>0</v>
      </c>
      <c r="G32" s="179">
        <f>'[8]2.1. mell. kiad Önkormányzat'!G32+'[8]2.2. mell.kiadások Óvoda'!G32+'[8]2.3. mell. kiadások  KÖH'!G32</f>
        <v>0</v>
      </c>
      <c r="H32" s="179">
        <f>'[8]2.1. mell. kiad Önkormányzat'!H32+'[8]2.2. mell.kiadások Óvoda'!H32+'[8]2.3. mell. kiadások  KÖH'!H32</f>
        <v>0</v>
      </c>
      <c r="I32" s="179">
        <f>'[8]2.1. mell. kiad Önkormányzat'!I32+'[8]2.2. mell.kiadások Óvoda'!I32+'[8]2.3. mell. kiadások  KÖH'!I32</f>
        <v>0</v>
      </c>
      <c r="J32" s="179">
        <f>'[8]2.1. mell. kiad Önkormányzat'!J32+'[8]2.2. mell.kiadások Óvoda'!J32+'[8]2.3. mell. kiadások  KÖH'!J32</f>
        <v>0</v>
      </c>
      <c r="K32" s="179">
        <f>'[8]2.1. mell. kiad Önkormányzat'!K32+'[8]2.2. mell.kiadások Óvoda'!K32+'[8]2.3. mell. kiadások  KÖH'!K32</f>
        <v>0</v>
      </c>
      <c r="L32" s="179">
        <f>'[8]2.1. mell. kiad Önkormányzat'!L32+'[8]2.2. mell.kiadások Óvoda'!L32+'[8]2.3. mell. kiadások  KÖH'!L32</f>
        <v>1035000</v>
      </c>
      <c r="M32" s="179">
        <f>'[8]2.1. mell. kiad Önkormányzat'!M32+'[8]2.2. mell.kiadások Óvoda'!M32+'[8]2.3. mell. kiadások  KÖH'!M32</f>
        <v>1340705</v>
      </c>
      <c r="N32" s="179">
        <f>'[8]2.1. mell. kiad Önkormányzat'!N32+'[8]2.2. mell.kiadások Óvoda'!N32+'[8]2.3. mell. kiadások  KÖH'!N32</f>
        <v>1340705</v>
      </c>
    </row>
    <row r="33" spans="1:14" s="218" customFormat="1" ht="15" customHeight="1">
      <c r="A33" s="7" t="s">
        <v>632</v>
      </c>
      <c r="B33" s="33" t="s">
        <v>285</v>
      </c>
      <c r="C33" s="179">
        <f>'[8]2.1. mell. kiad Önkormányzat'!C33+'[8]2.2. mell.kiadások Óvoda'!C33+'[8]2.3. mell. kiadások  KÖH'!E33</f>
        <v>1874706</v>
      </c>
      <c r="D33" s="179">
        <f>'[8]2.1. mell. kiad Önkormányzat'!D33+'[8]2.2. mell.kiadások Óvoda'!D33+'[8]2.3. mell. kiadások  KÖH'!F33</f>
        <v>2526972</v>
      </c>
      <c r="E33" s="179">
        <f>'[8]2.1. mell. kiad Önkormányzat'!E33+'[8]2.2. mell.kiadások Óvoda'!E33+'[8]2.3. mell. kiadások  KÖH'!G33</f>
        <v>2516408</v>
      </c>
      <c r="F33" s="179">
        <f>'[8]2.1. mell. kiad Önkormányzat'!F33+'[8]2.2. mell.kiadások Óvoda'!F33+'[8]2.3. mell. kiadások  KÖH'!F33</f>
        <v>0</v>
      </c>
      <c r="G33" s="179">
        <f>'[8]2.1. mell. kiad Önkormányzat'!G33+'[8]2.2. mell.kiadások Óvoda'!G33+'[8]2.3. mell. kiadások  KÖH'!G33</f>
        <v>0</v>
      </c>
      <c r="H33" s="179">
        <f>'[8]2.1. mell. kiad Önkormányzat'!H33+'[8]2.2. mell.kiadások Óvoda'!H33+'[8]2.3. mell. kiadások  KÖH'!H33</f>
        <v>0</v>
      </c>
      <c r="I33" s="179">
        <f>'[8]2.1. mell. kiad Önkormányzat'!I33+'[8]2.2. mell.kiadások Óvoda'!I33+'[8]2.3. mell. kiadások  KÖH'!I33</f>
        <v>0</v>
      </c>
      <c r="J33" s="179">
        <f>'[8]2.1. mell. kiad Önkormányzat'!J33+'[8]2.2. mell.kiadások Óvoda'!J33+'[8]2.3. mell. kiadások  KÖH'!J33</f>
        <v>0</v>
      </c>
      <c r="K33" s="179">
        <f>'[8]2.1. mell. kiad Önkormányzat'!K33+'[8]2.2. mell.kiadások Óvoda'!K33+'[8]2.3. mell. kiadások  KÖH'!K33</f>
        <v>0</v>
      </c>
      <c r="L33" s="179">
        <f>'[8]2.1. mell. kiad Önkormányzat'!L33+'[8]2.2. mell.kiadások Óvoda'!L33+'[8]2.3. mell. kiadások  KÖH'!L33</f>
        <v>1600000</v>
      </c>
      <c r="M33" s="179">
        <f>'[8]2.1. mell. kiad Önkormányzat'!M33+'[8]2.2. mell.kiadások Óvoda'!M33+'[8]2.3. mell. kiadások  KÖH'!M33</f>
        <v>3090705</v>
      </c>
      <c r="N33" s="179">
        <f>'[8]2.1. mell. kiad Önkormányzat'!N33+'[8]2.2. mell.kiadások Óvoda'!N33+'[8]2.3. mell. kiadások  KÖH'!N33</f>
        <v>3041114</v>
      </c>
    </row>
    <row r="34" spans="1:14" ht="15">
      <c r="A34" s="5" t="s">
        <v>286</v>
      </c>
      <c r="B34" s="30" t="s">
        <v>287</v>
      </c>
      <c r="C34" s="179">
        <f>'[8]2.1. mell. kiad Önkormányzat'!C34+'[8]2.2. mell.kiadások Óvoda'!C34+'[8]2.3. mell. kiadások  KÖH'!E34</f>
        <v>8324359</v>
      </c>
      <c r="D34" s="179">
        <f>'[8]2.1. mell. kiad Önkormányzat'!D34+'[8]2.2. mell.kiadások Óvoda'!D34+'[8]2.3. mell. kiadások  KÖH'!F34</f>
        <v>7293802</v>
      </c>
      <c r="E34" s="179">
        <f>'[8]2.1. mell. kiad Önkormányzat'!E34+'[8]2.2. mell.kiadások Óvoda'!E34+'[8]2.3. mell. kiadások  KÖH'!G34</f>
        <v>7151991</v>
      </c>
      <c r="F34" s="179">
        <f>'[8]2.1. mell. kiad Önkormányzat'!F34+'[8]2.2. mell.kiadások Óvoda'!F34+'[8]2.3. mell. kiadások  KÖH'!F34</f>
        <v>0</v>
      </c>
      <c r="G34" s="179">
        <f>'[8]2.1. mell. kiad Önkormányzat'!G34+'[8]2.2. mell.kiadások Óvoda'!G34+'[8]2.3. mell. kiadások  KÖH'!G34</f>
        <v>0</v>
      </c>
      <c r="H34" s="179">
        <f>'[8]2.1. mell. kiad Önkormányzat'!H34+'[8]2.2. mell.kiadások Óvoda'!H34+'[8]2.3. mell. kiadások  KÖH'!H34</f>
        <v>0</v>
      </c>
      <c r="I34" s="179">
        <f>'[8]2.1. mell. kiad Önkormányzat'!I34+'[8]2.2. mell.kiadások Óvoda'!I34+'[8]2.3. mell. kiadások  KÖH'!I34</f>
        <v>0</v>
      </c>
      <c r="J34" s="179">
        <f>'[8]2.1. mell. kiad Önkormányzat'!J34+'[8]2.2. mell.kiadások Óvoda'!J34+'[8]2.3. mell. kiadások  KÖH'!J34</f>
        <v>0</v>
      </c>
      <c r="K34" s="179">
        <f>'[8]2.1. mell. kiad Önkormányzat'!K34+'[8]2.2. mell.kiadások Óvoda'!K34+'[8]2.3. mell. kiadások  KÖH'!K34</f>
        <v>0</v>
      </c>
      <c r="L34" s="179">
        <f>'[8]2.1. mell. kiad Önkormányzat'!L34+'[8]2.2. mell.kiadások Óvoda'!L34+'[8]2.3. mell. kiadások  KÖH'!L34</f>
        <v>8305000</v>
      </c>
      <c r="M34" s="179">
        <f>'[8]2.1. mell. kiad Önkormányzat'!M34+'[8]2.2. mell.kiadások Óvoda'!M34+'[8]2.3. mell. kiadások  KÖH'!M34</f>
        <v>7313161</v>
      </c>
      <c r="N34" s="179">
        <f>'[8]2.1. mell. kiad Önkormányzat'!N34+'[8]2.2. mell.kiadások Óvoda'!N34+'[8]2.3. mell. kiadások  KÖH'!N34</f>
        <v>7171350</v>
      </c>
    </row>
    <row r="35" spans="1:14" ht="15">
      <c r="A35" s="5" t="s">
        <v>288</v>
      </c>
      <c r="B35" s="30" t="s">
        <v>289</v>
      </c>
      <c r="C35" s="179">
        <f>'[8]2.1. mell. kiad Önkormányzat'!C35+'[8]2.2. mell.kiadások Óvoda'!C35+'[8]2.3. mell. kiadások  KÖH'!E35</f>
        <v>25283000</v>
      </c>
      <c r="D35" s="179">
        <f>'[8]2.1. mell. kiad Önkormányzat'!D35+'[8]2.2. mell.kiadások Óvoda'!D35+'[8]2.3. mell. kiadások  KÖH'!F35</f>
        <v>23801853</v>
      </c>
      <c r="E35" s="179">
        <f>'[8]2.1. mell. kiad Önkormányzat'!E35+'[8]2.2. mell.kiadások Óvoda'!E35+'[8]2.3. mell. kiadások  KÖH'!G35</f>
        <v>23801549</v>
      </c>
      <c r="F35" s="179">
        <f>'[8]2.1. mell. kiad Önkormányzat'!F35+'[8]2.2. mell.kiadások Óvoda'!F35+'[8]2.3. mell. kiadások  KÖH'!F35</f>
        <v>0</v>
      </c>
      <c r="G35" s="179">
        <f>'[8]2.1. mell. kiad Önkormányzat'!G35+'[8]2.2. mell.kiadások Óvoda'!G35+'[8]2.3. mell. kiadások  KÖH'!G35</f>
        <v>0</v>
      </c>
      <c r="H35" s="179">
        <f>'[8]2.1. mell. kiad Önkormányzat'!H35+'[8]2.2. mell.kiadások Óvoda'!H35+'[8]2.3. mell. kiadások  KÖH'!H35</f>
        <v>0</v>
      </c>
      <c r="I35" s="179">
        <f>'[8]2.1. mell. kiad Önkormányzat'!I35+'[8]2.2. mell.kiadások Óvoda'!I35+'[8]2.3. mell. kiadások  KÖH'!I35</f>
        <v>0</v>
      </c>
      <c r="J35" s="179">
        <f>'[8]2.1. mell. kiad Önkormányzat'!J35+'[8]2.2. mell.kiadások Óvoda'!J35+'[8]2.3. mell. kiadások  KÖH'!J35</f>
        <v>0</v>
      </c>
      <c r="K35" s="179">
        <f>'[8]2.1. mell. kiad Önkormányzat'!K35+'[8]2.2. mell.kiadások Óvoda'!K35+'[8]2.3. mell. kiadások  KÖH'!K35</f>
        <v>0</v>
      </c>
      <c r="L35" s="179">
        <f>'[8]2.1. mell. kiad Önkormányzat'!L35+'[8]2.2. mell.kiadások Óvoda'!L35+'[8]2.3. mell. kiadások  KÖH'!L35</f>
        <v>25283000</v>
      </c>
      <c r="M35" s="179">
        <f>'[8]2.1. mell. kiad Önkormányzat'!M35+'[8]2.2. mell.kiadások Óvoda'!M35+'[8]2.3. mell. kiadások  KÖH'!M35</f>
        <v>23801853</v>
      </c>
      <c r="N35" s="179">
        <f>'[8]2.1. mell. kiad Önkormányzat'!N35+'[8]2.2. mell.kiadások Óvoda'!N35+'[8]2.3. mell. kiadások  KÖH'!N35</f>
        <v>23801549</v>
      </c>
    </row>
    <row r="36" spans="1:14" ht="15">
      <c r="A36" s="5" t="s">
        <v>603</v>
      </c>
      <c r="B36" s="30" t="s">
        <v>290</v>
      </c>
      <c r="C36" s="179">
        <f>'[8]2.1. mell. kiad Önkormányzat'!C36+'[8]2.2. mell.kiadások Óvoda'!C36+'[8]2.3. mell. kiadások  KÖH'!E36</f>
        <v>3305191</v>
      </c>
      <c r="D36" s="179">
        <f>'[8]2.1. mell. kiad Önkormányzat'!D36+'[8]2.2. mell.kiadások Óvoda'!D36+'[8]2.3. mell. kiadások  KÖH'!F36</f>
        <v>3542783</v>
      </c>
      <c r="E36" s="179">
        <f>'[8]2.1. mell. kiad Önkormányzat'!E36+'[8]2.2. mell.kiadások Óvoda'!E36+'[8]2.3. mell. kiadások  KÖH'!G36</f>
        <v>3542783</v>
      </c>
      <c r="F36" s="179">
        <f>'[8]2.1. mell. kiad Önkormányzat'!F36+'[8]2.2. mell.kiadások Óvoda'!F36+'[8]2.3. mell. kiadások  KÖH'!F36</f>
        <v>0</v>
      </c>
      <c r="G36" s="179">
        <f>'[8]2.1. mell. kiad Önkormányzat'!G36+'[8]2.2. mell.kiadások Óvoda'!G36+'[8]2.3. mell. kiadások  KÖH'!G36</f>
        <v>0</v>
      </c>
      <c r="H36" s="179">
        <f>'[8]2.1. mell. kiad Önkormányzat'!H36+'[8]2.2. mell.kiadások Óvoda'!H36+'[8]2.3. mell. kiadások  KÖH'!H36</f>
        <v>0</v>
      </c>
      <c r="I36" s="179">
        <f>'[8]2.1. mell. kiad Önkormányzat'!I36+'[8]2.2. mell.kiadások Óvoda'!I36+'[8]2.3. mell. kiadások  KÖH'!I36</f>
        <v>0</v>
      </c>
      <c r="J36" s="179">
        <f>'[8]2.1. mell. kiad Önkormányzat'!J36+'[8]2.2. mell.kiadások Óvoda'!J36+'[8]2.3. mell. kiadások  KÖH'!J36</f>
        <v>0</v>
      </c>
      <c r="K36" s="179">
        <f>'[8]2.1. mell. kiad Önkormányzat'!K36+'[8]2.2. mell.kiadások Óvoda'!K36+'[8]2.3. mell. kiadások  KÖH'!K36</f>
        <v>0</v>
      </c>
      <c r="L36" s="179">
        <f>'[8]2.1. mell. kiad Önkormányzat'!L36+'[8]2.2. mell.kiadások Óvoda'!L36+'[8]2.3. mell. kiadások  KÖH'!L36</f>
        <v>3280000</v>
      </c>
      <c r="M36" s="179">
        <f>'[8]2.1. mell. kiad Önkormányzat'!M36+'[8]2.2. mell.kiadások Óvoda'!M36+'[8]2.3. mell. kiadások  KÖH'!M36</f>
        <v>3567974</v>
      </c>
      <c r="N36" s="179">
        <f>'[8]2.1. mell. kiad Önkormányzat'!N36+'[8]2.2. mell.kiadások Óvoda'!N36+'[8]2.3. mell. kiadások  KÖH'!N36</f>
        <v>3567974</v>
      </c>
    </row>
    <row r="37" spans="1:14" ht="15">
      <c r="A37" s="5" t="s">
        <v>291</v>
      </c>
      <c r="B37" s="30" t="s">
        <v>292</v>
      </c>
      <c r="C37" s="179">
        <f>'[8]2.1. mell. kiad Önkormányzat'!C37+'[8]2.2. mell.kiadások Óvoda'!C37+'[8]2.3. mell. kiadások  KÖH'!E37</f>
        <v>11114872</v>
      </c>
      <c r="D37" s="179">
        <f>'[8]2.1. mell. kiad Önkormányzat'!D37+'[8]2.2. mell.kiadások Óvoda'!D37+'[8]2.3. mell. kiadások  KÖH'!F37</f>
        <v>5899233</v>
      </c>
      <c r="E37" s="179">
        <f>'[8]2.1. mell. kiad Önkormányzat'!E37+'[8]2.2. mell.kiadások Óvoda'!E37+'[8]2.3. mell. kiadások  KÖH'!G37</f>
        <v>5899233</v>
      </c>
      <c r="F37" s="179">
        <f>'[8]2.1. mell. kiad Önkormányzat'!F37+'[8]2.2. mell.kiadások Óvoda'!F37+'[8]2.3. mell. kiadások  KÖH'!F37</f>
        <v>0</v>
      </c>
      <c r="G37" s="179">
        <f>'[8]2.1. mell. kiad Önkormányzat'!G37+'[8]2.2. mell.kiadások Óvoda'!G37+'[8]2.3. mell. kiadások  KÖH'!G37</f>
        <v>0</v>
      </c>
      <c r="H37" s="179">
        <f>'[8]2.1. mell. kiad Önkormányzat'!H37+'[8]2.2. mell.kiadások Óvoda'!H37+'[8]2.3. mell. kiadások  KÖH'!H37</f>
        <v>0</v>
      </c>
      <c r="I37" s="179">
        <f>'[8]2.1. mell. kiad Önkormányzat'!I37+'[8]2.2. mell.kiadások Óvoda'!I37+'[8]2.3. mell. kiadások  KÖH'!I37</f>
        <v>0</v>
      </c>
      <c r="J37" s="179">
        <f>'[8]2.1. mell. kiad Önkormányzat'!J37+'[8]2.2. mell.kiadások Óvoda'!J37+'[8]2.3. mell. kiadások  KÖH'!J37</f>
        <v>0</v>
      </c>
      <c r="K37" s="179">
        <f>'[8]2.1. mell. kiad Önkormányzat'!K37+'[8]2.2. mell.kiadások Óvoda'!K37+'[8]2.3. mell. kiadások  KÖH'!K37</f>
        <v>0</v>
      </c>
      <c r="L37" s="179">
        <f>'[8]2.1. mell. kiad Önkormányzat'!L37+'[8]2.2. mell.kiadások Óvoda'!L37+'[8]2.3. mell. kiadások  KÖH'!L37</f>
        <v>11163000</v>
      </c>
      <c r="M37" s="179">
        <f>'[8]2.1. mell. kiad Önkormányzat'!M37+'[8]2.2. mell.kiadások Óvoda'!M37+'[8]2.3. mell. kiadások  KÖH'!M37</f>
        <v>6809233</v>
      </c>
      <c r="N37" s="179">
        <f>'[8]2.1. mell. kiad Önkormányzat'!N37+'[8]2.2. mell.kiadások Óvoda'!N37+'[8]2.3. mell. kiadások  KÖH'!N37</f>
        <v>6651105</v>
      </c>
    </row>
    <row r="38" spans="1:14" ht="15">
      <c r="A38" s="9" t="s">
        <v>604</v>
      </c>
      <c r="B38" s="30" t="s">
        <v>293</v>
      </c>
      <c r="C38" s="179">
        <f>'[8]2.1. mell. kiad Önkormányzat'!C38+'[8]2.2. mell.kiadások Óvoda'!C38+'[8]2.3. mell. kiadások  KÖH'!E38</f>
        <v>270000</v>
      </c>
      <c r="D38" s="179">
        <f>'[8]2.1. mell. kiad Önkormányzat'!D38+'[8]2.2. mell.kiadások Óvoda'!D38+'[8]2.3. mell. kiadások  KÖH'!F38</f>
        <v>1481118</v>
      </c>
      <c r="E38" s="179">
        <f>'[8]2.1. mell. kiad Önkormányzat'!E38+'[8]2.2. mell.kiadások Óvoda'!E38+'[8]2.3. mell. kiadások  KÖH'!G38</f>
        <v>1481118</v>
      </c>
      <c r="F38" s="179">
        <f>'[8]2.1. mell. kiad Önkormányzat'!F38+'[8]2.2. mell.kiadások Óvoda'!F38+'[8]2.3. mell. kiadások  KÖH'!F38</f>
        <v>0</v>
      </c>
      <c r="G38" s="179">
        <f>'[8]2.1. mell. kiad Önkormányzat'!G38+'[8]2.2. mell.kiadások Óvoda'!G38+'[8]2.3. mell. kiadások  KÖH'!G38</f>
        <v>0</v>
      </c>
      <c r="H38" s="179">
        <f>'[8]2.1. mell. kiad Önkormányzat'!H38+'[8]2.2. mell.kiadások Óvoda'!H38+'[8]2.3. mell. kiadások  KÖH'!H38</f>
        <v>0</v>
      </c>
      <c r="I38" s="179">
        <f>'[8]2.1. mell. kiad Önkormányzat'!I38+'[8]2.2. mell.kiadások Óvoda'!I38+'[8]2.3. mell. kiadások  KÖH'!I38</f>
        <v>0</v>
      </c>
      <c r="J38" s="179">
        <f>'[8]2.1. mell. kiad Önkormányzat'!J38+'[8]2.2. mell.kiadások Óvoda'!J38+'[8]2.3. mell. kiadások  KÖH'!J38</f>
        <v>0</v>
      </c>
      <c r="K38" s="179">
        <f>'[8]2.1. mell. kiad Önkormányzat'!K38+'[8]2.2. mell.kiadások Óvoda'!K38+'[8]2.3. mell. kiadások  KÖH'!K38</f>
        <v>0</v>
      </c>
      <c r="L38" s="179">
        <f>'[8]2.1. mell. kiad Önkormányzat'!L38+'[8]2.2. mell.kiadások Óvoda'!L38+'[8]2.3. mell. kiadások  KÖH'!L38</f>
        <v>270000</v>
      </c>
      <c r="M38" s="179">
        <f>'[8]2.1. mell. kiad Önkormányzat'!M38+'[8]2.2. mell.kiadások Óvoda'!M38+'[8]2.3. mell. kiadások  KÖH'!M38</f>
        <v>1481118</v>
      </c>
      <c r="N38" s="179">
        <f>'[8]2.1. mell. kiad Önkormányzat'!N38+'[8]2.2. mell.kiadások Óvoda'!N38+'[8]2.3. mell. kiadások  KÖH'!N38</f>
        <v>1481118</v>
      </c>
    </row>
    <row r="39" spans="1:14" ht="15">
      <c r="A39" s="6" t="s">
        <v>294</v>
      </c>
      <c r="B39" s="30" t="s">
        <v>295</v>
      </c>
      <c r="C39" s="179">
        <f>'[8]2.1. mell. kiad Önkormányzat'!C39+'[8]2.2. mell.kiadások Óvoda'!C39+'[8]2.3. mell. kiadások  KÖH'!E39</f>
        <v>7629339</v>
      </c>
      <c r="D39" s="179">
        <f>'[8]2.1. mell. kiad Önkormányzat'!D39+'[8]2.2. mell.kiadások Óvoda'!D39+'[8]2.3. mell. kiadások  KÖH'!F39</f>
        <v>11110217</v>
      </c>
      <c r="E39" s="179">
        <f>'[8]2.1. mell. kiad Önkormányzat'!E39+'[8]2.2. mell.kiadások Óvoda'!E39+'[8]2.3. mell. kiadások  KÖH'!G39</f>
        <v>11110217</v>
      </c>
      <c r="F39" s="179">
        <f>'[8]2.1. mell. kiad Önkormányzat'!F39+'[8]2.2. mell.kiadások Óvoda'!F39+'[8]2.3. mell. kiadások  KÖH'!F39</f>
        <v>0</v>
      </c>
      <c r="G39" s="179">
        <f>'[8]2.1. mell. kiad Önkormányzat'!G39+'[8]2.2. mell.kiadások Óvoda'!G39+'[8]2.3. mell. kiadások  KÖH'!G39</f>
        <v>0</v>
      </c>
      <c r="H39" s="179">
        <f>'[8]2.1. mell. kiad Önkormányzat'!H39+'[8]2.2. mell.kiadások Óvoda'!H39+'[8]2.3. mell. kiadások  KÖH'!H39</f>
        <v>0</v>
      </c>
      <c r="I39" s="179">
        <f>'[8]2.1. mell. kiad Önkormányzat'!I39+'[8]2.2. mell.kiadások Óvoda'!I39+'[8]2.3. mell. kiadások  KÖH'!I39</f>
        <v>0</v>
      </c>
      <c r="J39" s="179">
        <f>'[8]2.1. mell. kiad Önkormányzat'!J39+'[8]2.2. mell.kiadások Óvoda'!J39+'[8]2.3. mell. kiadások  KÖH'!J39</f>
        <v>0</v>
      </c>
      <c r="K39" s="179">
        <f>'[8]2.1. mell. kiad Önkormányzat'!K39+'[8]2.2. mell.kiadások Óvoda'!K39+'[8]2.3. mell. kiadások  KÖH'!K39</f>
        <v>0</v>
      </c>
      <c r="L39" s="179">
        <f>'[8]2.1. mell. kiad Önkormányzat'!L39+'[8]2.2. mell.kiadások Óvoda'!L39+'[8]2.3. mell. kiadások  KÖH'!L39</f>
        <v>7940000</v>
      </c>
      <c r="M39" s="179">
        <f>'[8]2.1. mell. kiad Önkormányzat'!M39+'[8]2.2. mell.kiadások Óvoda'!M39+'[8]2.3. mell. kiadások  KÖH'!M39</f>
        <v>12410217</v>
      </c>
      <c r="N39" s="179">
        <f>'[8]2.1. mell. kiad Önkormányzat'!N39+'[8]2.2. mell.kiadások Óvoda'!N39+'[8]2.3. mell. kiadások  KÖH'!N39</f>
        <v>12399556</v>
      </c>
    </row>
    <row r="40" spans="1:14" ht="15">
      <c r="A40" s="5" t="s">
        <v>605</v>
      </c>
      <c r="B40" s="30" t="s">
        <v>296</v>
      </c>
      <c r="C40" s="179">
        <f>'[8]2.1. mell. kiad Önkormányzat'!C40+'[8]2.2. mell.kiadások Óvoda'!C40+'[8]2.3. mell. kiadások  KÖH'!E40</f>
        <v>26070139</v>
      </c>
      <c r="D40" s="179">
        <f>'[8]2.1. mell. kiad Önkormányzat'!D40+'[8]2.2. mell.kiadások Óvoda'!D40+'[8]2.3. mell. kiadások  KÖH'!F40</f>
        <v>31113212</v>
      </c>
      <c r="E40" s="179">
        <f>'[8]2.1. mell. kiad Önkormányzat'!E40+'[8]2.2. mell.kiadások Óvoda'!E40+'[8]2.3. mell. kiadások  KÖH'!G40</f>
        <v>31113212</v>
      </c>
      <c r="F40" s="179">
        <f>'[8]2.1. mell. kiad Önkormányzat'!F40+'[8]2.2. mell.kiadások Óvoda'!F40+'[8]2.3. mell. kiadások  KÖH'!F40</f>
        <v>0</v>
      </c>
      <c r="G40" s="179">
        <f>'[8]2.1. mell. kiad Önkormányzat'!G40+'[8]2.2. mell.kiadások Óvoda'!G40+'[8]2.3. mell. kiadások  KÖH'!G40</f>
        <v>0</v>
      </c>
      <c r="H40" s="179">
        <f>'[8]2.1. mell. kiad Önkormányzat'!H40+'[8]2.2. mell.kiadások Óvoda'!H40+'[8]2.3. mell. kiadások  KÖH'!H40</f>
        <v>0</v>
      </c>
      <c r="I40" s="179">
        <f>'[8]2.1. mell. kiad Önkormányzat'!I40+'[8]2.2. mell.kiadások Óvoda'!I40+'[8]2.3. mell. kiadások  KÖH'!I40</f>
        <v>0</v>
      </c>
      <c r="J40" s="179">
        <f>'[8]2.1. mell. kiad Önkormányzat'!J40+'[8]2.2. mell.kiadások Óvoda'!J40+'[8]2.3. mell. kiadások  KÖH'!J40</f>
        <v>0</v>
      </c>
      <c r="K40" s="179">
        <f>'[8]2.1. mell. kiad Önkormányzat'!K40+'[8]2.2. mell.kiadások Óvoda'!K40+'[8]2.3. mell. kiadások  KÖH'!K40</f>
        <v>0</v>
      </c>
      <c r="L40" s="179">
        <f>'[8]2.1. mell. kiad Önkormányzat'!L40+'[8]2.2. mell.kiadások Óvoda'!L40+'[8]2.3. mell. kiadások  KÖH'!L40</f>
        <v>25700000</v>
      </c>
      <c r="M40" s="179">
        <f>'[8]2.1. mell. kiad Önkormányzat'!M40+'[8]2.2. mell.kiadások Óvoda'!M40+'[8]2.3. mell. kiadások  KÖH'!M40</f>
        <v>32513212</v>
      </c>
      <c r="N40" s="179">
        <f>'[8]2.1. mell. kiad Önkormányzat'!N40+'[8]2.2. mell.kiadások Óvoda'!N40+'[8]2.3. mell. kiadások  KÖH'!N40</f>
        <v>32433351</v>
      </c>
    </row>
    <row r="41" spans="1:14" s="218" customFormat="1" ht="15">
      <c r="A41" s="7" t="s">
        <v>543</v>
      </c>
      <c r="B41" s="33" t="s">
        <v>297</v>
      </c>
      <c r="C41" s="179">
        <f>'[8]2.1. mell. kiad Önkormányzat'!C41+'[8]2.2. mell.kiadások Óvoda'!C41+'[8]2.3. mell. kiadások  KÖH'!E41</f>
        <v>81996900</v>
      </c>
      <c r="D41" s="179">
        <f>'[8]2.1. mell. kiad Önkormányzat'!D41+'[8]2.2. mell.kiadások Óvoda'!D41+'[8]2.3. mell. kiadások  KÖH'!F41</f>
        <v>84242218</v>
      </c>
      <c r="E41" s="179">
        <f>'[8]2.1. mell. kiad Önkormányzat'!E41+'[8]2.2. mell.kiadások Óvoda'!E41+'[8]2.3. mell. kiadások  KÖH'!G41</f>
        <v>84100103</v>
      </c>
      <c r="F41" s="179">
        <f>'[8]2.1. mell. kiad Önkormányzat'!F41+'[8]2.2. mell.kiadások Óvoda'!F41+'[8]2.3. mell. kiadások  KÖH'!F41</f>
        <v>0</v>
      </c>
      <c r="G41" s="179">
        <f>'[8]2.1. mell. kiad Önkormányzat'!G41+'[8]2.2. mell.kiadások Óvoda'!G41+'[8]2.3. mell. kiadások  KÖH'!G41</f>
        <v>0</v>
      </c>
      <c r="H41" s="179">
        <f>'[8]2.1. mell. kiad Önkormányzat'!H41+'[8]2.2. mell.kiadások Óvoda'!H41+'[8]2.3. mell. kiadások  KÖH'!H41</f>
        <v>0</v>
      </c>
      <c r="I41" s="179">
        <f>'[8]2.1. mell. kiad Önkormányzat'!I41+'[8]2.2. mell.kiadások Óvoda'!I41+'[8]2.3. mell. kiadások  KÖH'!I41</f>
        <v>0</v>
      </c>
      <c r="J41" s="179">
        <f>'[8]2.1. mell. kiad Önkormányzat'!J41+'[8]2.2. mell.kiadások Óvoda'!J41+'[8]2.3. mell. kiadások  KÖH'!J41</f>
        <v>0</v>
      </c>
      <c r="K41" s="179">
        <f>'[8]2.1. mell. kiad Önkormányzat'!K41+'[8]2.2. mell.kiadások Óvoda'!K41+'[8]2.3. mell. kiadások  KÖH'!K41</f>
        <v>0</v>
      </c>
      <c r="L41" s="179">
        <f>'[8]2.1. mell. kiad Önkormányzat'!L41+'[8]2.2. mell.kiadások Óvoda'!L41+'[8]2.3. mell. kiadások  KÖH'!L41</f>
        <v>81941000</v>
      </c>
      <c r="M41" s="179">
        <f>'[8]2.1. mell. kiad Önkormányzat'!M41+'[8]2.2. mell.kiadások Óvoda'!M41+'[8]2.3. mell. kiadások  KÖH'!M41</f>
        <v>87896768</v>
      </c>
      <c r="N41" s="179">
        <f>'[8]2.1. mell. kiad Önkormányzat'!N41+'[8]2.2. mell.kiadások Óvoda'!N41+'[8]2.3. mell. kiadások  KÖH'!N41</f>
        <v>87506003</v>
      </c>
    </row>
    <row r="42" spans="1:14" ht="15">
      <c r="A42" s="5" t="s">
        <v>298</v>
      </c>
      <c r="B42" s="30" t="s">
        <v>299</v>
      </c>
      <c r="C42" s="179">
        <f>'[8]2.1. mell. kiad Önkormányzat'!C42+'[8]2.2. mell.kiadások Óvoda'!C42+'[8]2.3. mell. kiadások  KÖH'!E42</f>
        <v>273438</v>
      </c>
      <c r="D42" s="179">
        <f>'[8]2.1. mell. kiad Önkormányzat'!D42+'[8]2.2. mell.kiadások Óvoda'!D42+'[8]2.3. mell. kiadások  KÖH'!F42</f>
        <v>63965</v>
      </c>
      <c r="E42" s="179">
        <f>'[8]2.1. mell. kiad Önkormányzat'!E42+'[8]2.2. mell.kiadások Óvoda'!E42+'[8]2.3. mell. kiadások  KÖH'!G42</f>
        <v>57640</v>
      </c>
      <c r="F42" s="179">
        <f>'[8]2.1. mell. kiad Önkormányzat'!F42+'[8]2.2. mell.kiadások Óvoda'!F42+'[8]2.3. mell. kiadások  KÖH'!F42</f>
        <v>0</v>
      </c>
      <c r="G42" s="179">
        <f>'[8]2.1. mell. kiad Önkormányzat'!G42+'[8]2.2. mell.kiadások Óvoda'!G42+'[8]2.3. mell. kiadások  KÖH'!G42</f>
        <v>0</v>
      </c>
      <c r="H42" s="179">
        <f>'[8]2.1. mell. kiad Önkormányzat'!H42+'[8]2.2. mell.kiadások Óvoda'!H42+'[8]2.3. mell. kiadások  KÖH'!H42</f>
        <v>0</v>
      </c>
      <c r="I42" s="179">
        <f>'[8]2.1. mell. kiad Önkormányzat'!I42+'[8]2.2. mell.kiadások Óvoda'!I42+'[8]2.3. mell. kiadások  KÖH'!I42</f>
        <v>0</v>
      </c>
      <c r="J42" s="179">
        <f>'[8]2.1. mell. kiad Önkormányzat'!J42+'[8]2.2. mell.kiadások Óvoda'!J42+'[8]2.3. mell. kiadások  KÖH'!J42</f>
        <v>0</v>
      </c>
      <c r="K42" s="179">
        <f>'[8]2.1. mell. kiad Önkormányzat'!K42+'[8]2.2. mell.kiadások Óvoda'!K42+'[8]2.3. mell. kiadások  KÖH'!K42</f>
        <v>0</v>
      </c>
      <c r="L42" s="179">
        <f>'[8]2.1. mell. kiad Önkormányzat'!L42+'[8]2.2. mell.kiadások Óvoda'!L42+'[8]2.3. mell. kiadások  KÖH'!L42</f>
        <v>295000</v>
      </c>
      <c r="M42" s="179">
        <f>'[8]2.1. mell. kiad Önkormányzat'!M42+'[8]2.2. mell.kiadások Óvoda'!M42+'[8]2.3. mell. kiadások  KÖH'!M42</f>
        <v>413965</v>
      </c>
      <c r="N42" s="179">
        <f>'[8]2.1. mell. kiad Önkormányzat'!N42+'[8]2.2. mell.kiadások Óvoda'!N42+'[8]2.3. mell. kiadások  KÖH'!N42</f>
        <v>286078</v>
      </c>
    </row>
    <row r="43" spans="1:14" ht="15">
      <c r="A43" s="5" t="s">
        <v>300</v>
      </c>
      <c r="B43" s="30" t="s">
        <v>301</v>
      </c>
      <c r="C43" s="179">
        <f>'[8]2.1. mell. kiad Önkormányzat'!C43+'[8]2.2. mell.kiadások Óvoda'!C43+'[8]2.3. mell. kiadások  KÖH'!E43</f>
        <v>0</v>
      </c>
      <c r="D43" s="179">
        <f>'[8]2.1. mell. kiad Önkormányzat'!D43+'[8]2.2. mell.kiadások Óvoda'!D43+'[8]2.3. mell. kiadások  KÖH'!F43</f>
        <v>0</v>
      </c>
      <c r="E43" s="179">
        <f>'[8]2.1. mell. kiad Önkormányzat'!E43+'[8]2.2. mell.kiadások Óvoda'!E43+'[8]2.3. mell. kiadások  KÖH'!G43</f>
        <v>0</v>
      </c>
      <c r="F43" s="179">
        <f>'[8]2.1. mell. kiad Önkormányzat'!F43+'[8]2.2. mell.kiadások Óvoda'!F43+'[8]2.3. mell. kiadások  KÖH'!F43</f>
        <v>0</v>
      </c>
      <c r="G43" s="179">
        <f>'[8]2.1. mell. kiad Önkormányzat'!G43+'[8]2.2. mell.kiadások Óvoda'!G43+'[8]2.3. mell. kiadások  KÖH'!G43</f>
        <v>0</v>
      </c>
      <c r="H43" s="179">
        <f>'[8]2.1. mell. kiad Önkormányzat'!H43+'[8]2.2. mell.kiadások Óvoda'!H43+'[8]2.3. mell. kiadások  KÖH'!H43</f>
        <v>0</v>
      </c>
      <c r="I43" s="179">
        <f>'[8]2.1. mell. kiad Önkormányzat'!I43+'[8]2.2. mell.kiadások Óvoda'!I43+'[8]2.3. mell. kiadások  KÖH'!I43</f>
        <v>0</v>
      </c>
      <c r="J43" s="179">
        <f>'[8]2.1. mell. kiad Önkormányzat'!J43+'[8]2.2. mell.kiadások Óvoda'!J43+'[8]2.3. mell. kiadások  KÖH'!J43</f>
        <v>0</v>
      </c>
      <c r="K43" s="179">
        <f>'[8]2.1. mell. kiad Önkormányzat'!K43+'[8]2.2. mell.kiadások Óvoda'!K43+'[8]2.3. mell. kiadások  KÖH'!K43</f>
        <v>0</v>
      </c>
      <c r="L43" s="179">
        <f>'[8]2.1. mell. kiad Önkormányzat'!L43+'[8]2.2. mell.kiadások Óvoda'!L43+'[8]2.3. mell. kiadások  KÖH'!L43</f>
        <v>0</v>
      </c>
      <c r="M43" s="179">
        <f>'[8]2.1. mell. kiad Önkormányzat'!M43+'[8]2.2. mell.kiadások Óvoda'!M43+'[8]2.3. mell. kiadások  KÖH'!M43</f>
        <v>0</v>
      </c>
      <c r="N43" s="179">
        <f>'[8]2.1. mell. kiad Önkormányzat'!N43+'[8]2.2. mell.kiadások Óvoda'!N43+'[8]2.3. mell. kiadások  KÖH'!N43</f>
        <v>0</v>
      </c>
    </row>
    <row r="44" spans="1:14" s="218" customFormat="1" ht="15">
      <c r="A44" s="7" t="s">
        <v>544</v>
      </c>
      <c r="B44" s="33" t="s">
        <v>302</v>
      </c>
      <c r="C44" s="179">
        <f>'[8]2.1. mell. kiad Önkormányzat'!C44+'[8]2.2. mell.kiadások Óvoda'!C44+'[8]2.3. mell. kiadások  KÖH'!E44</f>
        <v>273438</v>
      </c>
      <c r="D44" s="179">
        <f>'[8]2.1. mell. kiad Önkormányzat'!D44+'[8]2.2. mell.kiadások Óvoda'!D44+'[8]2.3. mell. kiadások  KÖH'!F44</f>
        <v>63965</v>
      </c>
      <c r="E44" s="179">
        <f>'[8]2.1. mell. kiad Önkormányzat'!E44+'[8]2.2. mell.kiadások Óvoda'!E44+'[8]2.3. mell. kiadások  KÖH'!G44</f>
        <v>57640</v>
      </c>
      <c r="F44" s="179">
        <f>'[8]2.1. mell. kiad Önkormányzat'!F44+'[8]2.2. mell.kiadások Óvoda'!F44+'[8]2.3. mell. kiadások  KÖH'!F44</f>
        <v>0</v>
      </c>
      <c r="G44" s="179">
        <f>'[8]2.1. mell. kiad Önkormányzat'!G44+'[8]2.2. mell.kiadások Óvoda'!G44+'[8]2.3. mell. kiadások  KÖH'!G44</f>
        <v>0</v>
      </c>
      <c r="H44" s="179">
        <f>'[8]2.1. mell. kiad Önkormányzat'!H44+'[8]2.2. mell.kiadások Óvoda'!H44+'[8]2.3. mell. kiadások  KÖH'!H44</f>
        <v>0</v>
      </c>
      <c r="I44" s="179">
        <f>'[8]2.1. mell. kiad Önkormányzat'!I44+'[8]2.2. mell.kiadások Óvoda'!I44+'[8]2.3. mell. kiadások  KÖH'!I44</f>
        <v>0</v>
      </c>
      <c r="J44" s="179">
        <f>'[8]2.1. mell. kiad Önkormányzat'!J44+'[8]2.2. mell.kiadások Óvoda'!J44+'[8]2.3. mell. kiadások  KÖH'!J44</f>
        <v>0</v>
      </c>
      <c r="K44" s="179">
        <f>'[8]2.1. mell. kiad Önkormányzat'!K44+'[8]2.2. mell.kiadások Óvoda'!K44+'[8]2.3. mell. kiadások  KÖH'!K44</f>
        <v>0</v>
      </c>
      <c r="L44" s="179">
        <f>'[8]2.1. mell. kiad Önkormányzat'!L44+'[8]2.2. mell.kiadások Óvoda'!L44+'[8]2.3. mell. kiadások  KÖH'!L44</f>
        <v>295000</v>
      </c>
      <c r="M44" s="179">
        <f>'[8]2.1. mell. kiad Önkormányzat'!M44+'[8]2.2. mell.kiadások Óvoda'!M44+'[8]2.3. mell. kiadások  KÖH'!M44</f>
        <v>413965</v>
      </c>
      <c r="N44" s="179">
        <f>'[8]2.1. mell. kiad Önkormányzat'!N44+'[8]2.2. mell.kiadások Óvoda'!N44+'[8]2.3. mell. kiadások  KÖH'!N44</f>
        <v>286078</v>
      </c>
    </row>
    <row r="45" spans="1:14" ht="15">
      <c r="A45" s="5" t="s">
        <v>303</v>
      </c>
      <c r="B45" s="30" t="s">
        <v>304</v>
      </c>
      <c r="C45" s="179">
        <f>'[8]2.1. mell. kiad Önkormányzat'!C45+'[8]2.2. mell.kiadások Óvoda'!C45+'[8]2.3. mell. kiadások  KÖH'!E45</f>
        <v>19432973</v>
      </c>
      <c r="D45" s="179">
        <f>'[8]2.1. mell. kiad Önkormányzat'!D45+'[8]2.2. mell.kiadások Óvoda'!D45+'[8]2.3. mell. kiadások  KÖH'!F45</f>
        <v>17756178</v>
      </c>
      <c r="E45" s="179">
        <f>'[8]2.1. mell. kiad Önkormányzat'!E45+'[8]2.2. mell.kiadások Óvoda'!E45+'[8]2.3. mell. kiadások  KÖH'!G45</f>
        <v>17468016</v>
      </c>
      <c r="F45" s="179">
        <f>'[8]2.1. mell. kiad Önkormányzat'!F45+'[8]2.2. mell.kiadások Óvoda'!F45+'[8]2.3. mell. kiadások  KÖH'!F45</f>
        <v>0</v>
      </c>
      <c r="G45" s="179">
        <f>'[8]2.1. mell. kiad Önkormányzat'!G45+'[8]2.2. mell.kiadások Óvoda'!G45+'[8]2.3. mell. kiadások  KÖH'!G45</f>
        <v>0</v>
      </c>
      <c r="H45" s="179">
        <f>'[8]2.1. mell. kiad Önkormányzat'!H45+'[8]2.2. mell.kiadások Óvoda'!H45+'[8]2.3. mell. kiadások  KÖH'!H45</f>
        <v>0</v>
      </c>
      <c r="I45" s="179">
        <f>'[8]2.1. mell. kiad Önkormányzat'!I45+'[8]2.2. mell.kiadások Óvoda'!I45+'[8]2.3. mell. kiadások  KÖH'!I45</f>
        <v>0</v>
      </c>
      <c r="J45" s="179">
        <f>'[8]2.1. mell. kiad Önkormányzat'!J45+'[8]2.2. mell.kiadások Óvoda'!J45+'[8]2.3. mell. kiadások  KÖH'!J45</f>
        <v>0</v>
      </c>
      <c r="K45" s="179">
        <f>'[8]2.1. mell. kiad Önkormányzat'!K45+'[8]2.2. mell.kiadások Óvoda'!K45+'[8]2.3. mell. kiadások  KÖH'!K45</f>
        <v>0</v>
      </c>
      <c r="L45" s="179">
        <f>'[8]2.1. mell. kiad Önkormányzat'!L45+'[8]2.2. mell.kiadások Óvoda'!L45+'[8]2.3. mell. kiadások  KÖH'!L45</f>
        <v>19338000</v>
      </c>
      <c r="M45" s="179">
        <f>'[8]2.1. mell. kiad Önkormányzat'!M45+'[8]2.2. mell.kiadások Óvoda'!M45+'[8]2.3. mell. kiadások  KÖH'!M45</f>
        <v>18936178</v>
      </c>
      <c r="N45" s="179">
        <f>'[8]2.1. mell. kiad Önkormányzat'!N45+'[8]2.2. mell.kiadások Óvoda'!N45+'[8]2.3. mell. kiadások  KÖH'!N45</f>
        <v>18542989</v>
      </c>
    </row>
    <row r="46" spans="1:14" ht="15">
      <c r="A46" s="5" t="s">
        <v>305</v>
      </c>
      <c r="B46" s="30" t="s">
        <v>306</v>
      </c>
      <c r="C46" s="179">
        <f>'[8]2.1. mell. kiad Önkormányzat'!C46+'[8]2.2. mell.kiadások Óvoda'!C46+'[8]2.3. mell. kiadások  KÖH'!E46</f>
        <v>12000000</v>
      </c>
      <c r="D46" s="179">
        <f>'[8]2.1. mell. kiad Önkormányzat'!D46+'[8]2.2. mell.kiadások Óvoda'!D46+'[8]2.3. mell. kiadások  KÖH'!F46</f>
        <v>32678627</v>
      </c>
      <c r="E46" s="179">
        <f>'[8]2.1. mell. kiad Önkormányzat'!E46+'[8]2.2. mell.kiadások Óvoda'!E46+'[8]2.3. mell. kiadások  KÖH'!G46</f>
        <v>32678627</v>
      </c>
      <c r="F46" s="179">
        <f>'[8]2.1. mell. kiad Önkormányzat'!F46+'[8]2.2. mell.kiadások Óvoda'!F46+'[8]2.3. mell. kiadások  KÖH'!F46</f>
        <v>0</v>
      </c>
      <c r="G46" s="179">
        <f>'[8]2.1. mell. kiad Önkormányzat'!G46+'[8]2.2. mell.kiadások Óvoda'!G46+'[8]2.3. mell. kiadások  KÖH'!G46</f>
        <v>0</v>
      </c>
      <c r="H46" s="179">
        <f>'[8]2.1. mell. kiad Önkormányzat'!H46+'[8]2.2. mell.kiadások Óvoda'!H46+'[8]2.3. mell. kiadások  KÖH'!H46</f>
        <v>0</v>
      </c>
      <c r="I46" s="179">
        <f>'[8]2.1. mell. kiad Önkormányzat'!I46+'[8]2.2. mell.kiadások Óvoda'!I46+'[8]2.3. mell. kiadások  KÖH'!I46</f>
        <v>0</v>
      </c>
      <c r="J46" s="179">
        <f>'[8]2.1. mell. kiad Önkormányzat'!J46+'[8]2.2. mell.kiadások Óvoda'!J46+'[8]2.3. mell. kiadások  KÖH'!J46</f>
        <v>0</v>
      </c>
      <c r="K46" s="179">
        <f>'[8]2.1. mell. kiad Önkormányzat'!K46+'[8]2.2. mell.kiadások Óvoda'!K46+'[8]2.3. mell. kiadások  KÖH'!K46</f>
        <v>0</v>
      </c>
      <c r="L46" s="179">
        <f>'[8]2.1. mell. kiad Önkormányzat'!L46+'[8]2.2. mell.kiadások Óvoda'!L46+'[8]2.3. mell. kiadások  KÖH'!L46</f>
        <v>12000000</v>
      </c>
      <c r="M46" s="179">
        <f>'[8]2.1. mell. kiad Önkormányzat'!M46+'[8]2.2. mell.kiadások Óvoda'!M46+'[8]2.3. mell. kiadások  KÖH'!M46</f>
        <v>32678627</v>
      </c>
      <c r="N46" s="179">
        <f>'[8]2.1. mell. kiad Önkormányzat'!N46+'[8]2.2. mell.kiadások Óvoda'!N46+'[8]2.3. mell. kiadások  KÖH'!N46</f>
        <v>32678627</v>
      </c>
    </row>
    <row r="47" spans="1:14" ht="15">
      <c r="A47" s="5" t="s">
        <v>606</v>
      </c>
      <c r="B47" s="30" t="s">
        <v>307</v>
      </c>
      <c r="C47" s="179">
        <f>'[8]2.1. mell. kiad Önkormányzat'!C47+'[8]2.2. mell.kiadások Óvoda'!C47+'[8]2.3. mell. kiadások  KÖH'!E47</f>
        <v>0</v>
      </c>
      <c r="D47" s="179">
        <f>'[8]2.1. mell. kiad Önkormányzat'!D47+'[8]2.2. mell.kiadások Óvoda'!D47+'[8]2.3. mell. kiadások  KÖH'!F47</f>
        <v>114153</v>
      </c>
      <c r="E47" s="179">
        <f>'[8]2.1. mell. kiad Önkormányzat'!E47+'[8]2.2. mell.kiadások Óvoda'!E47+'[8]2.3. mell. kiadások  KÖH'!G47</f>
        <v>114153</v>
      </c>
      <c r="F47" s="179">
        <f>'[8]2.1. mell. kiad Önkormányzat'!F47+'[8]2.2. mell.kiadások Óvoda'!F47+'[8]2.3. mell. kiadások  KÖH'!F47</f>
        <v>0</v>
      </c>
      <c r="G47" s="179">
        <f>'[8]2.1. mell. kiad Önkormányzat'!G47+'[8]2.2. mell.kiadások Óvoda'!G47+'[8]2.3. mell. kiadások  KÖH'!G47</f>
        <v>0</v>
      </c>
      <c r="H47" s="179">
        <f>'[8]2.1. mell. kiad Önkormányzat'!H47+'[8]2.2. mell.kiadások Óvoda'!H47+'[8]2.3. mell. kiadások  KÖH'!H47</f>
        <v>0</v>
      </c>
      <c r="I47" s="179">
        <f>'[8]2.1. mell. kiad Önkormányzat'!I47+'[8]2.2. mell.kiadások Óvoda'!I47+'[8]2.3. mell. kiadások  KÖH'!I47</f>
        <v>0</v>
      </c>
      <c r="J47" s="179">
        <f>'[8]2.1. mell. kiad Önkormányzat'!J47+'[8]2.2. mell.kiadások Óvoda'!J47+'[8]2.3. mell. kiadások  KÖH'!J47</f>
        <v>0</v>
      </c>
      <c r="K47" s="179">
        <f>'[8]2.1. mell. kiad Önkormányzat'!K47+'[8]2.2. mell.kiadások Óvoda'!K47+'[8]2.3. mell. kiadások  KÖH'!K47</f>
        <v>0</v>
      </c>
      <c r="L47" s="179">
        <f>'[8]2.1. mell. kiad Önkormányzat'!L47+'[8]2.2. mell.kiadások Óvoda'!L47+'[8]2.3. mell. kiadások  KÖH'!L47</f>
        <v>0</v>
      </c>
      <c r="M47" s="179">
        <f>'[8]2.1. mell. kiad Önkormányzat'!M47+'[8]2.2. mell.kiadások Óvoda'!M47+'[8]2.3. mell. kiadások  KÖH'!M47</f>
        <v>114153</v>
      </c>
      <c r="N47" s="179">
        <f>'[8]2.1. mell. kiad Önkormányzat'!N47+'[8]2.2. mell.kiadások Óvoda'!N47+'[8]2.3. mell. kiadások  KÖH'!N47</f>
        <v>114153</v>
      </c>
    </row>
    <row r="48" spans="1:14" ht="15">
      <c r="A48" s="5" t="s">
        <v>607</v>
      </c>
      <c r="B48" s="30" t="s">
        <v>308</v>
      </c>
      <c r="C48" s="179">
        <f>'[8]2.1. mell. kiad Önkormányzat'!C48+'[8]2.2. mell.kiadások Óvoda'!C48+'[8]2.3. mell. kiadások  KÖH'!E48</f>
        <v>0</v>
      </c>
      <c r="D48" s="179">
        <f>'[8]2.1. mell. kiad Önkormányzat'!D48+'[8]2.2. mell.kiadások Óvoda'!D48+'[8]2.3. mell. kiadások  KÖH'!F48</f>
        <v>0</v>
      </c>
      <c r="E48" s="179">
        <f>'[8]2.1. mell. kiad Önkormányzat'!E48+'[8]2.2. mell.kiadások Óvoda'!E48+'[8]2.3. mell. kiadások  KÖH'!G48</f>
        <v>0</v>
      </c>
      <c r="F48" s="179">
        <f>'[8]2.1. mell. kiad Önkormányzat'!F48+'[8]2.2. mell.kiadások Óvoda'!F48+'[8]2.3. mell. kiadások  KÖH'!F48</f>
        <v>0</v>
      </c>
      <c r="G48" s="179">
        <f>'[8]2.1. mell. kiad Önkormányzat'!G48+'[8]2.2. mell.kiadások Óvoda'!G48+'[8]2.3. mell. kiadások  KÖH'!G48</f>
        <v>0</v>
      </c>
      <c r="H48" s="179">
        <f>'[8]2.1. mell. kiad Önkormányzat'!H48+'[8]2.2. mell.kiadások Óvoda'!H48+'[8]2.3. mell. kiadások  KÖH'!H48</f>
        <v>0</v>
      </c>
      <c r="I48" s="179">
        <f>'[8]2.1. mell. kiad Önkormányzat'!I48+'[8]2.2. mell.kiadások Óvoda'!I48+'[8]2.3. mell. kiadások  KÖH'!I48</f>
        <v>0</v>
      </c>
      <c r="J48" s="179">
        <f>'[8]2.1. mell. kiad Önkormányzat'!J48+'[8]2.2. mell.kiadások Óvoda'!J48+'[8]2.3. mell. kiadások  KÖH'!J48</f>
        <v>0</v>
      </c>
      <c r="K48" s="179">
        <f>'[8]2.1. mell. kiad Önkormányzat'!K48+'[8]2.2. mell.kiadások Óvoda'!K48+'[8]2.3. mell. kiadások  KÖH'!K48</f>
        <v>0</v>
      </c>
      <c r="L48" s="179">
        <f>'[8]2.1. mell. kiad Önkormányzat'!L48+'[8]2.2. mell.kiadások Óvoda'!L48+'[8]2.3. mell. kiadások  KÖH'!L48</f>
        <v>0</v>
      </c>
      <c r="M48" s="179">
        <f>'[8]2.1. mell. kiad Önkormányzat'!M48+'[8]2.2. mell.kiadások Óvoda'!M48+'[8]2.3. mell. kiadások  KÖH'!M48</f>
        <v>0</v>
      </c>
      <c r="N48" s="179">
        <f>'[8]2.1. mell. kiad Önkormányzat'!N48+'[8]2.2. mell.kiadások Óvoda'!N48+'[8]2.3. mell. kiadások  KÖH'!N48</f>
        <v>0</v>
      </c>
    </row>
    <row r="49" spans="1:14" ht="15">
      <c r="A49" s="5" t="s">
        <v>309</v>
      </c>
      <c r="B49" s="30" t="s">
        <v>310</v>
      </c>
      <c r="C49" s="179">
        <f>'[8]2.1. mell. kiad Önkormányzat'!C49+'[8]2.2. mell.kiadások Óvoda'!C49+'[8]2.3. mell. kiadások  KÖH'!E49</f>
        <v>0</v>
      </c>
      <c r="D49" s="179">
        <f>'[8]2.1. mell. kiad Önkormányzat'!D49+'[8]2.2. mell.kiadások Óvoda'!D49+'[8]2.3. mell. kiadások  KÖH'!F49</f>
        <v>200</v>
      </c>
      <c r="E49" s="179">
        <f>'[8]2.1. mell. kiad Önkormányzat'!E49+'[8]2.2. mell.kiadások Óvoda'!E49+'[8]2.3. mell. kiadások  KÖH'!G49</f>
        <v>8</v>
      </c>
      <c r="F49" s="179">
        <f>'[8]2.1. mell. kiad Önkormányzat'!F49+'[8]2.2. mell.kiadások Óvoda'!F49+'[8]2.3. mell. kiadások  KÖH'!F49</f>
        <v>0</v>
      </c>
      <c r="G49" s="179">
        <f>'[8]2.1. mell. kiad Önkormányzat'!G49+'[8]2.2. mell.kiadások Óvoda'!G49+'[8]2.3. mell. kiadások  KÖH'!G49</f>
        <v>0</v>
      </c>
      <c r="H49" s="179">
        <f>'[8]2.1. mell. kiad Önkormányzat'!H49+'[8]2.2. mell.kiadások Óvoda'!H49+'[8]2.3. mell. kiadások  KÖH'!H49</f>
        <v>0</v>
      </c>
      <c r="I49" s="179">
        <f>'[8]2.1. mell. kiad Önkormányzat'!I49+'[8]2.2. mell.kiadások Óvoda'!I49+'[8]2.3. mell. kiadások  KÖH'!I49</f>
        <v>0</v>
      </c>
      <c r="J49" s="179">
        <f>'[8]2.1. mell. kiad Önkormányzat'!J49+'[8]2.2. mell.kiadások Óvoda'!J49+'[8]2.3. mell. kiadások  KÖH'!J49</f>
        <v>0</v>
      </c>
      <c r="K49" s="179">
        <f>'[8]2.1. mell. kiad Önkormányzat'!K49+'[8]2.2. mell.kiadások Óvoda'!K49+'[8]2.3. mell. kiadások  KÖH'!K49</f>
        <v>0</v>
      </c>
      <c r="L49" s="179">
        <f>'[8]2.1. mell. kiad Önkormányzat'!L49+'[8]2.2. mell.kiadások Óvoda'!L49+'[8]2.3. mell. kiadások  KÖH'!L49</f>
        <v>0</v>
      </c>
      <c r="M49" s="179">
        <f>'[8]2.1. mell. kiad Önkormányzat'!M49+'[8]2.2. mell.kiadások Óvoda'!M49+'[8]2.3. mell. kiadások  KÖH'!M49</f>
        <v>200</v>
      </c>
      <c r="N49" s="179">
        <f>'[8]2.1. mell. kiad Önkormányzat'!N49+'[8]2.2. mell.kiadások Óvoda'!N49+'[8]2.3. mell. kiadások  KÖH'!N49</f>
        <v>8</v>
      </c>
    </row>
    <row r="50" spans="1:14" s="218" customFormat="1" ht="15">
      <c r="A50" s="7" t="s">
        <v>545</v>
      </c>
      <c r="B50" s="33" t="s">
        <v>311</v>
      </c>
      <c r="C50" s="179">
        <f>'[8]2.1. mell. kiad Önkormányzat'!C50+'[8]2.2. mell.kiadások Óvoda'!C50+'[8]2.3. mell. kiadások  KÖH'!E50</f>
        <v>31432973</v>
      </c>
      <c r="D50" s="179">
        <f>'[8]2.1. mell. kiad Önkormányzat'!D50+'[8]2.2. mell.kiadások Óvoda'!D50+'[8]2.3. mell. kiadások  KÖH'!F50</f>
        <v>50549158</v>
      </c>
      <c r="E50" s="179">
        <f>'[8]2.1. mell. kiad Önkormányzat'!E50+'[8]2.2. mell.kiadások Óvoda'!E50+'[8]2.3. mell. kiadások  KÖH'!G50</f>
        <v>50260804</v>
      </c>
      <c r="F50" s="179">
        <f>'[8]2.1. mell. kiad Önkormányzat'!F50+'[8]2.2. mell.kiadások Óvoda'!F50+'[8]2.3. mell. kiadások  KÖH'!F50</f>
        <v>0</v>
      </c>
      <c r="G50" s="179">
        <f>'[8]2.1. mell. kiad Önkormányzat'!G50+'[8]2.2. mell.kiadások Óvoda'!G50+'[8]2.3. mell. kiadások  KÖH'!G50</f>
        <v>0</v>
      </c>
      <c r="H50" s="179">
        <f>'[8]2.1. mell. kiad Önkormányzat'!H50+'[8]2.2. mell.kiadások Óvoda'!H50+'[8]2.3. mell. kiadások  KÖH'!H50</f>
        <v>0</v>
      </c>
      <c r="I50" s="179">
        <f>'[8]2.1. mell. kiad Önkormányzat'!I50+'[8]2.2. mell.kiadások Óvoda'!I50+'[8]2.3. mell. kiadások  KÖH'!I50</f>
        <v>0</v>
      </c>
      <c r="J50" s="179">
        <f>'[8]2.1. mell. kiad Önkormányzat'!J50+'[8]2.2. mell.kiadások Óvoda'!J50+'[8]2.3. mell. kiadások  KÖH'!J50</f>
        <v>0</v>
      </c>
      <c r="K50" s="179">
        <f>'[8]2.1. mell. kiad Önkormányzat'!K50+'[8]2.2. mell.kiadások Óvoda'!K50+'[8]2.3. mell. kiadások  KÖH'!K50</f>
        <v>0</v>
      </c>
      <c r="L50" s="179">
        <f>'[8]2.1. mell. kiad Önkormányzat'!L50+'[8]2.2. mell.kiadások Óvoda'!L50+'[8]2.3. mell. kiadások  KÖH'!L50</f>
        <v>31338000</v>
      </c>
      <c r="M50" s="179">
        <f>'[8]2.1. mell. kiad Önkormányzat'!M50+'[8]2.2. mell.kiadások Óvoda'!M50+'[8]2.3. mell. kiadások  KÖH'!M50</f>
        <v>51729158</v>
      </c>
      <c r="N50" s="179">
        <f>'[8]2.1. mell. kiad Önkormányzat'!N50+'[8]2.2. mell.kiadások Óvoda'!N50+'[8]2.3. mell. kiadások  KÖH'!N50</f>
        <v>51335777</v>
      </c>
    </row>
    <row r="51" spans="1:14" s="218" customFormat="1" ht="15">
      <c r="A51" s="37" t="s">
        <v>546</v>
      </c>
      <c r="B51" s="45" t="s">
        <v>312</v>
      </c>
      <c r="C51" s="179">
        <f>'[8]2.1. mell. kiad Önkormányzat'!C51+'[8]2.2. mell.kiadások Óvoda'!C51+'[8]2.3. mell. kiadások  KÖH'!E51</f>
        <v>122169443</v>
      </c>
      <c r="D51" s="179">
        <f>'[8]2.1. mell. kiad Önkormányzat'!D51+'[8]2.2. mell.kiadások Óvoda'!D51+'[8]2.3. mell. kiadások  KÖH'!F51</f>
        <v>142384873</v>
      </c>
      <c r="E51" s="179">
        <f>'[8]2.1. mell. kiad Önkormányzat'!E51+'[8]2.2. mell.kiadások Óvoda'!E51+'[8]2.3. mell. kiadások  KÖH'!G51</f>
        <v>141937515</v>
      </c>
      <c r="F51" s="179">
        <f>'[8]2.1. mell. kiad Önkormányzat'!F51+'[8]2.2. mell.kiadások Óvoda'!F51+'[8]2.3. mell. kiadások  KÖH'!F51</f>
        <v>0</v>
      </c>
      <c r="G51" s="179">
        <f>'[8]2.1. mell. kiad Önkormányzat'!G51+'[8]2.2. mell.kiadások Óvoda'!G51+'[8]2.3. mell. kiadások  KÖH'!G51</f>
        <v>0</v>
      </c>
      <c r="H51" s="179">
        <f>'[8]2.1. mell. kiad Önkormányzat'!H51+'[8]2.2. mell.kiadások Óvoda'!H51+'[8]2.3. mell. kiadások  KÖH'!H51</f>
        <v>0</v>
      </c>
      <c r="I51" s="179">
        <f>'[8]2.1. mell. kiad Önkormányzat'!I51+'[8]2.2. mell.kiadások Óvoda'!I51+'[8]2.3. mell. kiadások  KÖH'!I51</f>
        <v>0</v>
      </c>
      <c r="J51" s="179">
        <f>'[8]2.1. mell. kiad Önkormányzat'!J51+'[8]2.2. mell.kiadások Óvoda'!J51+'[8]2.3. mell. kiadások  KÖH'!J51</f>
        <v>0</v>
      </c>
      <c r="K51" s="179">
        <f>'[8]2.1. mell. kiad Önkormányzat'!K51+'[8]2.2. mell.kiadások Óvoda'!K51+'[8]2.3. mell. kiadások  KÖH'!K51</f>
        <v>0</v>
      </c>
      <c r="L51" s="179">
        <f>'[8]2.1. mell. kiad Önkormányzat'!L51+'[8]2.2. mell.kiadások Óvoda'!L51+'[8]2.3. mell. kiadások  KÖH'!L51</f>
        <v>121721000</v>
      </c>
      <c r="M51" s="179">
        <f>'[8]2.1. mell. kiad Önkormányzat'!M51+'[8]2.2. mell.kiadások Óvoda'!M51+'[8]2.3. mell. kiadások  KÖH'!M51</f>
        <v>149295217</v>
      </c>
      <c r="N51" s="179">
        <f>'[8]2.1. mell. kiad Önkormányzat'!N51+'[8]2.2. mell.kiadások Óvoda'!N51+'[8]2.3. mell. kiadások  KÖH'!N51</f>
        <v>148165958</v>
      </c>
    </row>
    <row r="52" spans="1:14" ht="15">
      <c r="A52" s="12" t="s">
        <v>313</v>
      </c>
      <c r="B52" s="30" t="s">
        <v>314</v>
      </c>
      <c r="C52" s="179">
        <f>'[8]2.1. mell. kiad Önkormányzat'!C52+'[8]2.2. mell.kiadások Óvoda'!C52+'[8]2.3. mell. kiadások  KÖH'!E52</f>
        <v>0</v>
      </c>
      <c r="D52" s="179">
        <f>'[8]2.1. mell. kiad Önkormányzat'!D52+'[8]2.2. mell.kiadások Óvoda'!D52+'[8]2.3. mell. kiadások  KÖH'!F52</f>
        <v>0</v>
      </c>
      <c r="E52" s="179">
        <f>'[8]2.1. mell. kiad Önkormányzat'!E52+'[8]2.2. mell.kiadások Óvoda'!E52+'[8]2.3. mell. kiadások  KÖH'!G52</f>
        <v>0</v>
      </c>
      <c r="F52" s="179">
        <f>'[8]2.1. mell. kiad Önkormányzat'!F52+'[8]2.2. mell.kiadások Óvoda'!F52+'[8]2.3. mell. kiadások  KÖH'!F52</f>
        <v>0</v>
      </c>
      <c r="G52" s="179">
        <f>'[8]2.1. mell. kiad Önkormányzat'!G52+'[8]2.2. mell.kiadások Óvoda'!G52+'[8]2.3. mell. kiadások  KÖH'!G52</f>
        <v>0</v>
      </c>
      <c r="H52" s="179">
        <f>'[8]2.1. mell. kiad Önkormányzat'!H52+'[8]2.2. mell.kiadások Óvoda'!H52+'[8]2.3. mell. kiadások  KÖH'!H52</f>
        <v>0</v>
      </c>
      <c r="I52" s="179">
        <f>'[8]2.1. mell. kiad Önkormányzat'!I52+'[8]2.2. mell.kiadások Óvoda'!I52+'[8]2.3. mell. kiadások  KÖH'!I52</f>
        <v>0</v>
      </c>
      <c r="J52" s="179">
        <f>'[8]2.1. mell. kiad Önkormányzat'!J52+'[8]2.2. mell.kiadások Óvoda'!J52+'[8]2.3. mell. kiadások  KÖH'!J52</f>
        <v>0</v>
      </c>
      <c r="K52" s="179">
        <f>'[8]2.1. mell. kiad Önkormányzat'!K52+'[8]2.2. mell.kiadások Óvoda'!K52+'[8]2.3. mell. kiadások  KÖH'!K52</f>
        <v>0</v>
      </c>
      <c r="L52" s="179">
        <f>'[8]2.1. mell. kiad Önkormányzat'!L52+'[8]2.2. mell.kiadások Óvoda'!L52+'[8]2.3. mell. kiadások  KÖH'!L52</f>
        <v>0</v>
      </c>
      <c r="M52" s="179">
        <f>'[8]2.1. mell. kiad Önkormányzat'!M52+'[8]2.2. mell.kiadások Óvoda'!M52+'[8]2.3. mell. kiadások  KÖH'!M52</f>
        <v>0</v>
      </c>
      <c r="N52" s="179">
        <f>'[8]2.1. mell. kiad Önkormányzat'!N52+'[8]2.2. mell.kiadások Óvoda'!N52+'[8]2.3. mell. kiadások  KÖH'!N52</f>
        <v>0</v>
      </c>
    </row>
    <row r="53" spans="1:14" ht="15">
      <c r="A53" s="12" t="s">
        <v>547</v>
      </c>
      <c r="B53" s="30" t="s">
        <v>315</v>
      </c>
      <c r="C53" s="179">
        <f>'[8]2.1. mell. kiad Önkormányzat'!C53+'[8]2.2. mell.kiadások Óvoda'!C53+'[8]2.3. mell. kiadások  KÖH'!E53</f>
        <v>102000</v>
      </c>
      <c r="D53" s="179">
        <f>'[8]2.1. mell. kiad Önkormányzat'!D53+'[8]2.2. mell.kiadások Óvoda'!D53+'[8]2.3. mell. kiadások  KÖH'!F53</f>
        <v>0</v>
      </c>
      <c r="E53" s="179">
        <f>'[8]2.1. mell. kiad Önkormányzat'!E53+'[8]2.2. mell.kiadások Óvoda'!E53+'[8]2.3. mell. kiadások  KÖH'!G53</f>
        <v>0</v>
      </c>
      <c r="F53" s="179">
        <f>'[8]2.1. mell. kiad Önkormányzat'!F53+'[8]2.2. mell.kiadások Óvoda'!F53+'[8]2.3. mell. kiadások  KÖH'!F53</f>
        <v>0</v>
      </c>
      <c r="G53" s="179">
        <f>'[8]2.1. mell. kiad Önkormányzat'!G53+'[8]2.2. mell.kiadások Óvoda'!G53+'[8]2.3. mell. kiadások  KÖH'!G53</f>
        <v>0</v>
      </c>
      <c r="H53" s="179">
        <f>'[8]2.1. mell. kiad Önkormányzat'!H53+'[8]2.2. mell.kiadások Óvoda'!H53+'[8]2.3. mell. kiadások  KÖH'!H53</f>
        <v>0</v>
      </c>
      <c r="I53" s="179">
        <f>'[8]2.1. mell. kiad Önkormányzat'!I53+'[8]2.2. mell.kiadások Óvoda'!I53+'[8]2.3. mell. kiadások  KÖH'!I53</f>
        <v>0</v>
      </c>
      <c r="J53" s="179">
        <f>'[8]2.1. mell. kiad Önkormányzat'!J53+'[8]2.2. mell.kiadások Óvoda'!J53+'[8]2.3. mell. kiadások  KÖH'!J53</f>
        <v>0</v>
      </c>
      <c r="K53" s="179">
        <f>'[8]2.1. mell. kiad Önkormányzat'!K53+'[8]2.2. mell.kiadások Óvoda'!K53+'[8]2.3. mell. kiadások  KÖH'!K53</f>
        <v>0</v>
      </c>
      <c r="L53" s="179">
        <f>'[8]2.1. mell. kiad Önkormányzat'!L53+'[8]2.2. mell.kiadások Óvoda'!L53+'[8]2.3. mell. kiadások  KÖH'!L53</f>
        <v>0</v>
      </c>
      <c r="M53" s="179">
        <f>'[8]2.1. mell. kiad Önkormányzat'!M53+'[8]2.2. mell.kiadások Óvoda'!M53+'[8]2.3. mell. kiadások  KÖH'!M53</f>
        <v>102000</v>
      </c>
      <c r="N53" s="179">
        <f>'[8]2.1. mell. kiad Önkormányzat'!N53+'[8]2.2. mell.kiadások Óvoda'!N53+'[8]2.3. mell. kiadások  KÖH'!N53</f>
        <v>102000</v>
      </c>
    </row>
    <row r="54" spans="1:14" ht="15">
      <c r="A54" s="16" t="s">
        <v>608</v>
      </c>
      <c r="B54" s="30" t="s">
        <v>316</v>
      </c>
      <c r="C54" s="179">
        <f>'[8]2.1. mell. kiad Önkormányzat'!C54+'[8]2.2. mell.kiadások Óvoda'!C54+'[8]2.3. mell. kiadások  KÖH'!E54</f>
        <v>0</v>
      </c>
      <c r="D54" s="179">
        <f>'[8]2.1. mell. kiad Önkormányzat'!D54+'[8]2.2. mell.kiadások Óvoda'!D54+'[8]2.3. mell. kiadások  KÖH'!F54</f>
        <v>0</v>
      </c>
      <c r="E54" s="179">
        <f>'[8]2.1. mell. kiad Önkormányzat'!E54+'[8]2.2. mell.kiadások Óvoda'!E54+'[8]2.3. mell. kiadások  KÖH'!G54</f>
        <v>0</v>
      </c>
      <c r="F54" s="179">
        <f>'[8]2.1. mell. kiad Önkormányzat'!F54+'[8]2.2. mell.kiadások Óvoda'!F54+'[8]2.3. mell. kiadások  KÖH'!F54</f>
        <v>0</v>
      </c>
      <c r="G54" s="179">
        <f>'[8]2.1. mell. kiad Önkormányzat'!G54+'[8]2.2. mell.kiadások Óvoda'!G54+'[8]2.3. mell. kiadások  KÖH'!G54</f>
        <v>0</v>
      </c>
      <c r="H54" s="179">
        <f>'[8]2.1. mell. kiad Önkormányzat'!H54+'[8]2.2. mell.kiadások Óvoda'!H54+'[8]2.3. mell. kiadások  KÖH'!H54</f>
        <v>0</v>
      </c>
      <c r="I54" s="179">
        <f>'[8]2.1. mell. kiad Önkormányzat'!I54+'[8]2.2. mell.kiadások Óvoda'!I54+'[8]2.3. mell. kiadások  KÖH'!I54</f>
        <v>0</v>
      </c>
      <c r="J54" s="179">
        <f>'[8]2.1. mell. kiad Önkormányzat'!J54+'[8]2.2. mell.kiadások Óvoda'!J54+'[8]2.3. mell. kiadások  KÖH'!J54</f>
        <v>0</v>
      </c>
      <c r="K54" s="179">
        <f>'[8]2.1. mell. kiad Önkormányzat'!K54+'[8]2.2. mell.kiadások Óvoda'!K54+'[8]2.3. mell. kiadások  KÖH'!K54</f>
        <v>0</v>
      </c>
      <c r="L54" s="179">
        <f>'[8]2.1. mell. kiad Önkormányzat'!L54+'[8]2.2. mell.kiadások Óvoda'!L54+'[8]2.3. mell. kiadások  KÖH'!L54</f>
        <v>0</v>
      </c>
      <c r="M54" s="179">
        <f>'[8]2.1. mell. kiad Önkormányzat'!M54+'[8]2.2. mell.kiadások Óvoda'!M54+'[8]2.3. mell. kiadások  KÖH'!M54</f>
        <v>0</v>
      </c>
      <c r="N54" s="179">
        <f>'[8]2.1. mell. kiad Önkormányzat'!N54+'[8]2.2. mell.kiadások Óvoda'!N54+'[8]2.3. mell. kiadások  KÖH'!N54</f>
        <v>0</v>
      </c>
    </row>
    <row r="55" spans="1:14" ht="15">
      <c r="A55" s="16" t="s">
        <v>609</v>
      </c>
      <c r="B55" s="30" t="s">
        <v>317</v>
      </c>
      <c r="C55" s="179">
        <f>'[8]2.1. mell. kiad Önkormányzat'!C55+'[8]2.2. mell.kiadások Óvoda'!C55+'[8]2.3. mell. kiadások  KÖH'!E55</f>
        <v>0</v>
      </c>
      <c r="D55" s="179">
        <f>'[8]2.1. mell. kiad Önkormányzat'!D55+'[8]2.2. mell.kiadások Óvoda'!D55+'[8]2.3. mell. kiadások  KÖH'!F55</f>
        <v>0</v>
      </c>
      <c r="E55" s="179">
        <f>'[8]2.1. mell. kiad Önkormányzat'!E55+'[8]2.2. mell.kiadások Óvoda'!E55+'[8]2.3. mell. kiadások  KÖH'!G55</f>
        <v>0</v>
      </c>
      <c r="F55" s="179">
        <f>'[8]2.1. mell. kiad Önkormányzat'!F55+'[8]2.2. mell.kiadások Óvoda'!F55+'[8]2.3. mell. kiadások  KÖH'!F55</f>
        <v>0</v>
      </c>
      <c r="G55" s="179">
        <f>'[8]2.1. mell. kiad Önkormányzat'!G55+'[8]2.2. mell.kiadások Óvoda'!G55+'[8]2.3. mell. kiadások  KÖH'!G55</f>
        <v>0</v>
      </c>
      <c r="H55" s="179">
        <f>'[8]2.1. mell. kiad Önkormányzat'!H55+'[8]2.2. mell.kiadások Óvoda'!H55+'[8]2.3. mell. kiadások  KÖH'!H55</f>
        <v>0</v>
      </c>
      <c r="I55" s="179">
        <f>'[8]2.1. mell. kiad Önkormányzat'!I55+'[8]2.2. mell.kiadások Óvoda'!I55+'[8]2.3. mell. kiadások  KÖH'!I55</f>
        <v>0</v>
      </c>
      <c r="J55" s="179">
        <f>'[8]2.1. mell. kiad Önkormányzat'!J55+'[8]2.2. mell.kiadások Óvoda'!J55+'[8]2.3. mell. kiadások  KÖH'!J55</f>
        <v>0</v>
      </c>
      <c r="K55" s="179">
        <f>'[8]2.1. mell. kiad Önkormányzat'!K55+'[8]2.2. mell.kiadások Óvoda'!K55+'[8]2.3. mell. kiadások  KÖH'!K55</f>
        <v>0</v>
      </c>
      <c r="L55" s="179">
        <f>'[8]2.1. mell. kiad Önkormányzat'!L55+'[8]2.2. mell.kiadások Óvoda'!L55+'[8]2.3. mell. kiadások  KÖH'!L55</f>
        <v>0</v>
      </c>
      <c r="M55" s="179">
        <f>'[8]2.1. mell. kiad Önkormányzat'!M55+'[8]2.2. mell.kiadások Óvoda'!M55+'[8]2.3. mell. kiadások  KÖH'!M55</f>
        <v>0</v>
      </c>
      <c r="N55" s="179">
        <f>'[8]2.1. mell. kiad Önkormányzat'!N55+'[8]2.2. mell.kiadások Óvoda'!N55+'[8]2.3. mell. kiadások  KÖH'!N55</f>
        <v>0</v>
      </c>
    </row>
    <row r="56" spans="1:14" ht="15">
      <c r="A56" s="16" t="s">
        <v>610</v>
      </c>
      <c r="B56" s="30" t="s">
        <v>318</v>
      </c>
      <c r="C56" s="179">
        <f>'[8]2.1. mell. kiad Önkormányzat'!C56+'[8]2.2. mell.kiadások Óvoda'!C56+'[8]2.3. mell. kiadások  KÖH'!E56</f>
        <v>0</v>
      </c>
      <c r="D56" s="179">
        <f>'[8]2.1. mell. kiad Önkormányzat'!D56+'[8]2.2. mell.kiadások Óvoda'!D56+'[8]2.3. mell. kiadások  KÖH'!F56</f>
        <v>0</v>
      </c>
      <c r="E56" s="179">
        <f>'[8]2.1. mell. kiad Önkormányzat'!E56+'[8]2.2. mell.kiadások Óvoda'!E56+'[8]2.3. mell. kiadások  KÖH'!G56</f>
        <v>0</v>
      </c>
      <c r="F56" s="179">
        <f>'[8]2.1. mell. kiad Önkormányzat'!F56+'[8]2.2. mell.kiadások Óvoda'!F56+'[8]2.3. mell. kiadások  KÖH'!F56</f>
        <v>0</v>
      </c>
      <c r="G56" s="179">
        <f>'[8]2.1. mell. kiad Önkormányzat'!G56+'[8]2.2. mell.kiadások Óvoda'!G56+'[8]2.3. mell. kiadások  KÖH'!G56</f>
        <v>0</v>
      </c>
      <c r="H56" s="179">
        <f>'[8]2.1. mell. kiad Önkormányzat'!H56+'[8]2.2. mell.kiadások Óvoda'!H56+'[8]2.3. mell. kiadások  KÖH'!H56</f>
        <v>0</v>
      </c>
      <c r="I56" s="179">
        <f>'[8]2.1. mell. kiad Önkormányzat'!I56+'[8]2.2. mell.kiadások Óvoda'!I56+'[8]2.3. mell. kiadások  KÖH'!I56</f>
        <v>0</v>
      </c>
      <c r="J56" s="179">
        <f>'[8]2.1. mell. kiad Önkormányzat'!J56+'[8]2.2. mell.kiadások Óvoda'!J56+'[8]2.3. mell. kiadások  KÖH'!J56</f>
        <v>0</v>
      </c>
      <c r="K56" s="179">
        <f>'[8]2.1. mell. kiad Önkormányzat'!K56+'[8]2.2. mell.kiadások Óvoda'!K56+'[8]2.3. mell. kiadások  KÖH'!K56</f>
        <v>0</v>
      </c>
      <c r="L56" s="179">
        <f>'[8]2.1. mell. kiad Önkormányzat'!L56+'[8]2.2. mell.kiadások Óvoda'!L56+'[8]2.3. mell. kiadások  KÖH'!L56</f>
        <v>0</v>
      </c>
      <c r="M56" s="179">
        <f>'[8]2.1. mell. kiad Önkormányzat'!M56+'[8]2.2. mell.kiadások Óvoda'!M56+'[8]2.3. mell. kiadások  KÖH'!M56</f>
        <v>0</v>
      </c>
      <c r="N56" s="179">
        <f>'[8]2.1. mell. kiad Önkormányzat'!N56+'[8]2.2. mell.kiadások Óvoda'!N56+'[8]2.3. mell. kiadások  KÖH'!N56</f>
        <v>0</v>
      </c>
    </row>
    <row r="57" spans="1:14" ht="15">
      <c r="A57" s="12" t="s">
        <v>611</v>
      </c>
      <c r="B57" s="30" t="s">
        <v>319</v>
      </c>
      <c r="C57" s="179">
        <f>'[8]2.1. mell. kiad Önkormányzat'!C57+'[8]2.2. mell.kiadások Óvoda'!C57+'[8]2.3. mell. kiadások  KÖH'!E57</f>
        <v>0</v>
      </c>
      <c r="D57" s="179">
        <f>'[8]2.1. mell. kiad Önkormányzat'!D57+'[8]2.2. mell.kiadások Óvoda'!D57+'[8]2.3. mell. kiadások  KÖH'!F57</f>
        <v>0</v>
      </c>
      <c r="E57" s="179">
        <f>'[8]2.1. mell. kiad Önkormányzat'!E57+'[8]2.2. mell.kiadások Óvoda'!E57+'[8]2.3. mell. kiadások  KÖH'!G57</f>
        <v>0</v>
      </c>
      <c r="F57" s="179">
        <f>'[8]2.1. mell. kiad Önkormányzat'!F57+'[8]2.2. mell.kiadások Óvoda'!F57+'[8]2.3. mell. kiadások  KÖH'!F57</f>
        <v>0</v>
      </c>
      <c r="G57" s="179">
        <f>'[8]2.1. mell. kiad Önkormányzat'!G57+'[8]2.2. mell.kiadások Óvoda'!G57+'[8]2.3. mell. kiadások  KÖH'!G57</f>
        <v>0</v>
      </c>
      <c r="H57" s="179">
        <f>'[8]2.1. mell. kiad Önkormányzat'!H57+'[8]2.2. mell.kiadások Óvoda'!H57+'[8]2.3. mell. kiadások  KÖH'!H57</f>
        <v>0</v>
      </c>
      <c r="I57" s="179">
        <f>'[8]2.1. mell. kiad Önkormányzat'!I57+'[8]2.2. mell.kiadások Óvoda'!I57+'[8]2.3. mell. kiadások  KÖH'!I57</f>
        <v>0</v>
      </c>
      <c r="J57" s="179">
        <f>'[8]2.1. mell. kiad Önkormányzat'!J57+'[8]2.2. mell.kiadások Óvoda'!J57+'[8]2.3. mell. kiadások  KÖH'!J57</f>
        <v>0</v>
      </c>
      <c r="K57" s="179">
        <f>'[8]2.1. mell. kiad Önkormányzat'!K57+'[8]2.2. mell.kiadások Óvoda'!K57+'[8]2.3. mell. kiadások  KÖH'!K57</f>
        <v>0</v>
      </c>
      <c r="L57" s="179">
        <f>'[8]2.1. mell. kiad Önkormányzat'!L57+'[8]2.2. mell.kiadások Óvoda'!L57+'[8]2.3. mell. kiadások  KÖH'!L57</f>
        <v>0</v>
      </c>
      <c r="M57" s="179">
        <f>'[8]2.1. mell. kiad Önkormányzat'!M57+'[8]2.2. mell.kiadások Óvoda'!M57+'[8]2.3. mell. kiadások  KÖH'!M57</f>
        <v>0</v>
      </c>
      <c r="N57" s="179">
        <f>'[8]2.1. mell. kiad Önkormányzat'!N57+'[8]2.2. mell.kiadások Óvoda'!N57+'[8]2.3. mell. kiadások  KÖH'!N57</f>
        <v>0</v>
      </c>
    </row>
    <row r="58" spans="1:14" ht="15">
      <c r="A58" s="12" t="s">
        <v>612</v>
      </c>
      <c r="B58" s="30" t="s">
        <v>320</v>
      </c>
      <c r="C58" s="179">
        <f>'[8]2.1. mell. kiad Önkormányzat'!C58+'[8]2.2. mell.kiadások Óvoda'!C58+'[8]2.3. mell. kiadások  KÖH'!E58</f>
        <v>0</v>
      </c>
      <c r="D58" s="179">
        <f>'[8]2.1. mell. kiad Önkormányzat'!D58+'[8]2.2. mell.kiadások Óvoda'!D58+'[8]2.3. mell. kiadások  KÖH'!F58</f>
        <v>0</v>
      </c>
      <c r="E58" s="179">
        <f>'[8]2.1. mell. kiad Önkormányzat'!E58+'[8]2.2. mell.kiadások Óvoda'!E58+'[8]2.3. mell. kiadások  KÖH'!G58</f>
        <v>0</v>
      </c>
      <c r="F58" s="179">
        <f>'[8]2.1. mell. kiad Önkormányzat'!F58+'[8]2.2. mell.kiadások Óvoda'!F58+'[8]2.3. mell. kiadások  KÖH'!F58</f>
        <v>0</v>
      </c>
      <c r="G58" s="179">
        <f>'[8]2.1. mell. kiad Önkormányzat'!G58+'[8]2.2. mell.kiadások Óvoda'!G58+'[8]2.3. mell. kiadások  KÖH'!G58</f>
        <v>0</v>
      </c>
      <c r="H58" s="179">
        <f>'[8]2.1. mell. kiad Önkormányzat'!H58+'[8]2.2. mell.kiadások Óvoda'!H58+'[8]2.3. mell. kiadások  KÖH'!H58</f>
        <v>0</v>
      </c>
      <c r="I58" s="179">
        <f>'[8]2.1. mell. kiad Önkormányzat'!I58+'[8]2.2. mell.kiadások Óvoda'!I58+'[8]2.3. mell. kiadások  KÖH'!I58</f>
        <v>0</v>
      </c>
      <c r="J58" s="179">
        <f>'[8]2.1. mell. kiad Önkormányzat'!J58+'[8]2.2. mell.kiadások Óvoda'!J58+'[8]2.3. mell. kiadások  KÖH'!J58</f>
        <v>0</v>
      </c>
      <c r="K58" s="179">
        <f>'[8]2.1. mell. kiad Önkormányzat'!K58+'[8]2.2. mell.kiadások Óvoda'!K58+'[8]2.3. mell. kiadások  KÖH'!K58</f>
        <v>0</v>
      </c>
      <c r="L58" s="179">
        <f>'[8]2.1. mell. kiad Önkormányzat'!L58+'[8]2.2. mell.kiadások Óvoda'!L58+'[8]2.3. mell. kiadások  KÖH'!L58</f>
        <v>0</v>
      </c>
      <c r="M58" s="179">
        <f>'[8]2.1. mell. kiad Önkormányzat'!M58+'[8]2.2. mell.kiadások Óvoda'!M58+'[8]2.3. mell. kiadások  KÖH'!M58</f>
        <v>0</v>
      </c>
      <c r="N58" s="179">
        <f>'[8]2.1. mell. kiad Önkormányzat'!N58+'[8]2.2. mell.kiadások Óvoda'!N58+'[8]2.3. mell. kiadások  KÖH'!N58</f>
        <v>0</v>
      </c>
    </row>
    <row r="59" spans="1:14" ht="15">
      <c r="A59" s="12" t="s">
        <v>613</v>
      </c>
      <c r="B59" s="30" t="s">
        <v>321</v>
      </c>
      <c r="C59" s="179">
        <f>'[8]2.1. mell. kiad Önkormányzat'!C59+'[8]2.2. mell.kiadások Óvoda'!C59+'[8]2.3. mell. kiadások  KÖH'!E59</f>
        <v>0</v>
      </c>
      <c r="D59" s="179">
        <f>'[8]2.1. mell. kiad Önkormányzat'!D59+'[8]2.2. mell.kiadások Óvoda'!D59+'[8]2.3. mell. kiadások  KÖH'!F59</f>
        <v>0</v>
      </c>
      <c r="E59" s="179">
        <f>'[8]2.1. mell. kiad Önkormányzat'!E59+'[8]2.2. mell.kiadások Óvoda'!E59+'[8]2.3. mell. kiadások  KÖH'!G59</f>
        <v>0</v>
      </c>
      <c r="F59" s="179">
        <f>'[8]2.1. mell. kiad Önkormányzat'!F59+'[8]2.2. mell.kiadások Óvoda'!F59+'[8]2.3. mell. kiadások  KÖH'!F59</f>
        <v>5000000</v>
      </c>
      <c r="G59" s="179">
        <f>'[8]2.1. mell. kiad Önkormányzat'!G59+'[8]2.2. mell.kiadások Óvoda'!G59+'[8]2.3. mell. kiadások  KÖH'!G59</f>
        <v>5600000</v>
      </c>
      <c r="H59" s="179">
        <f>'[8]2.1. mell. kiad Önkormányzat'!H59+'[8]2.2. mell.kiadások Óvoda'!H59+'[8]2.3. mell. kiadások  KÖH'!H59</f>
        <v>4911546</v>
      </c>
      <c r="I59" s="179">
        <f>'[8]2.1. mell. kiad Önkormányzat'!I59+'[8]2.2. mell.kiadások Óvoda'!I59+'[8]2.3. mell. kiadások  KÖH'!I59</f>
        <v>0</v>
      </c>
      <c r="J59" s="179">
        <f>'[8]2.1. mell. kiad Önkormányzat'!J59+'[8]2.2. mell.kiadások Óvoda'!J59+'[8]2.3. mell. kiadások  KÖH'!J59</f>
        <v>0</v>
      </c>
      <c r="K59" s="179">
        <f>'[8]2.1. mell. kiad Önkormányzat'!K59+'[8]2.2. mell.kiadások Óvoda'!K59+'[8]2.3. mell. kiadások  KÖH'!K59</f>
        <v>0</v>
      </c>
      <c r="L59" s="179">
        <f>'[8]2.1. mell. kiad Önkormányzat'!L59+'[8]2.2. mell.kiadások Óvoda'!L59+'[8]2.3. mell. kiadások  KÖH'!L59</f>
        <v>5000000</v>
      </c>
      <c r="M59" s="179">
        <f>'[8]2.1. mell. kiad Önkormányzat'!M59+'[8]2.2. mell.kiadások Óvoda'!M59+'[8]2.3. mell. kiadások  KÖH'!M59</f>
        <v>5600000</v>
      </c>
      <c r="N59" s="179">
        <f>'[8]2.1. mell. kiad Önkormányzat'!N59+'[8]2.2. mell.kiadások Óvoda'!N59+'[8]2.3. mell. kiadások  KÖH'!N59</f>
        <v>4911546</v>
      </c>
    </row>
    <row r="60" spans="1:14" s="218" customFormat="1" ht="15">
      <c r="A60" s="42" t="s">
        <v>575</v>
      </c>
      <c r="B60" s="45" t="s">
        <v>322</v>
      </c>
      <c r="C60" s="179">
        <f>'[8]2.1. mell. kiad Önkormányzat'!C60+'[8]2.2. mell.kiadások Óvoda'!C60+'[8]2.3. mell. kiadások  KÖH'!E60</f>
        <v>102000</v>
      </c>
      <c r="D60" s="179">
        <f>'[8]2.1. mell. kiad Önkormányzat'!D60+'[8]2.2. mell.kiadások Óvoda'!D60+'[8]2.3. mell. kiadások  KÖH'!F60</f>
        <v>0</v>
      </c>
      <c r="E60" s="179">
        <f>'[8]2.1. mell. kiad Önkormányzat'!E60+'[8]2.2. mell.kiadások Óvoda'!E60+'[8]2.3. mell. kiadások  KÖH'!G60</f>
        <v>0</v>
      </c>
      <c r="F60" s="179">
        <f>'[8]2.1. mell. kiad Önkormányzat'!F60+'[8]2.2. mell.kiadások Óvoda'!F60+'[8]2.3. mell. kiadások  KÖH'!F60</f>
        <v>5000000</v>
      </c>
      <c r="G60" s="179">
        <f>'[8]2.1. mell. kiad Önkormányzat'!G60+'[8]2.2. mell.kiadások Óvoda'!G60+'[8]2.3. mell. kiadások  KÖH'!G60</f>
        <v>5600000</v>
      </c>
      <c r="H60" s="179">
        <f>'[8]2.1. mell. kiad Önkormányzat'!H60+'[8]2.2. mell.kiadások Óvoda'!H60+'[8]2.3. mell. kiadások  KÖH'!H60</f>
        <v>4911546</v>
      </c>
      <c r="I60" s="179">
        <f>'[8]2.1. mell. kiad Önkormányzat'!I60+'[8]2.2. mell.kiadások Óvoda'!I60+'[8]2.3. mell. kiadások  KÖH'!I60</f>
        <v>0</v>
      </c>
      <c r="J60" s="179">
        <f>'[8]2.1. mell. kiad Önkormányzat'!J60+'[8]2.2. mell.kiadások Óvoda'!J60+'[8]2.3. mell. kiadások  KÖH'!J60</f>
        <v>0</v>
      </c>
      <c r="K60" s="179">
        <f>'[8]2.1. mell. kiad Önkormányzat'!K60+'[8]2.2. mell.kiadások Óvoda'!K60+'[8]2.3. mell. kiadások  KÖH'!K60</f>
        <v>0</v>
      </c>
      <c r="L60" s="179">
        <f>'[8]2.1. mell. kiad Önkormányzat'!L60+'[8]2.2. mell.kiadások Óvoda'!L60+'[8]2.3. mell. kiadások  KÖH'!L60</f>
        <v>5000000</v>
      </c>
      <c r="M60" s="179">
        <f>'[8]2.1. mell. kiad Önkormányzat'!M60+'[8]2.2. mell.kiadások Óvoda'!M60+'[8]2.3. mell. kiadások  KÖH'!M60</f>
        <v>5702000</v>
      </c>
      <c r="N60" s="179">
        <f>'[8]2.1. mell. kiad Önkormányzat'!N60+'[8]2.2. mell.kiadások Óvoda'!N60+'[8]2.3. mell. kiadások  KÖH'!N60</f>
        <v>5013546</v>
      </c>
    </row>
    <row r="61" spans="1:14" ht="15">
      <c r="A61" s="11" t="s">
        <v>614</v>
      </c>
      <c r="B61" s="30" t="s">
        <v>323</v>
      </c>
      <c r="C61" s="179">
        <f>'[8]2.1. mell. kiad Önkormányzat'!C61+'[8]2.2. mell.kiadások Óvoda'!C61+'[8]2.3. mell. kiadások  KÖH'!E61</f>
        <v>0</v>
      </c>
      <c r="D61" s="179">
        <f>'[8]2.1. mell. kiad Önkormányzat'!D61+'[8]2.2. mell.kiadások Óvoda'!D61+'[8]2.3. mell. kiadások  KÖH'!F61</f>
        <v>0</v>
      </c>
      <c r="E61" s="179">
        <f>'[8]2.1. mell. kiad Önkormányzat'!E61+'[8]2.2. mell.kiadások Óvoda'!E61+'[8]2.3. mell. kiadások  KÖH'!G61</f>
        <v>0</v>
      </c>
      <c r="F61" s="179">
        <f>'[8]2.1. mell. kiad Önkormányzat'!F61+'[8]2.2. mell.kiadások Óvoda'!F61+'[8]2.3. mell. kiadások  KÖH'!F61</f>
        <v>0</v>
      </c>
      <c r="G61" s="179">
        <f>'[8]2.1. mell. kiad Önkormányzat'!G61+'[8]2.2. mell.kiadások Óvoda'!G61+'[8]2.3. mell. kiadások  KÖH'!G61</f>
        <v>0</v>
      </c>
      <c r="H61" s="179">
        <f>'[8]2.1. mell. kiad Önkormányzat'!H61+'[8]2.2. mell.kiadások Óvoda'!H61+'[8]2.3. mell. kiadások  KÖH'!H61</f>
        <v>0</v>
      </c>
      <c r="I61" s="179">
        <f>'[8]2.1. mell. kiad Önkormányzat'!I61+'[8]2.2. mell.kiadások Óvoda'!I61+'[8]2.3. mell. kiadások  KÖH'!I61</f>
        <v>0</v>
      </c>
      <c r="J61" s="179">
        <f>'[8]2.1. mell. kiad Önkormányzat'!J61+'[8]2.2. mell.kiadások Óvoda'!J61+'[8]2.3. mell. kiadások  KÖH'!J61</f>
        <v>0</v>
      </c>
      <c r="K61" s="179">
        <f>'[8]2.1. mell. kiad Önkormányzat'!K61+'[8]2.2. mell.kiadások Óvoda'!K61+'[8]2.3. mell. kiadások  KÖH'!K61</f>
        <v>0</v>
      </c>
      <c r="L61" s="179">
        <f>'[8]2.1. mell. kiad Önkormányzat'!L61+'[8]2.2. mell.kiadások Óvoda'!L61+'[8]2.3. mell. kiadások  KÖH'!L61</f>
        <v>0</v>
      </c>
      <c r="M61" s="179">
        <f>'[8]2.1. mell. kiad Önkormányzat'!M61+'[8]2.2. mell.kiadások Óvoda'!M61+'[8]2.3. mell. kiadások  KÖH'!M61</f>
        <v>0</v>
      </c>
      <c r="N61" s="179">
        <f>'[8]2.1. mell. kiad Önkormányzat'!N61+'[8]2.2. mell.kiadások Óvoda'!N61+'[8]2.3. mell. kiadások  KÖH'!N61</f>
        <v>0</v>
      </c>
    </row>
    <row r="62" spans="1:14" ht="15">
      <c r="A62" s="11" t="s">
        <v>324</v>
      </c>
      <c r="B62" s="30" t="s">
        <v>325</v>
      </c>
      <c r="C62" s="179">
        <f>'[8]2.1. mell. kiad Önkormányzat'!C62+'[8]2.2. mell.kiadások Óvoda'!C62+'[8]2.3. mell. kiadások  KÖH'!E62</f>
        <v>68432475</v>
      </c>
      <c r="D62" s="179">
        <f>'[8]2.1. mell. kiad Önkormányzat'!D62+'[8]2.2. mell.kiadások Óvoda'!D62+'[8]2.3. mell. kiadások  KÖH'!F62</f>
        <v>68592541</v>
      </c>
      <c r="E62" s="179">
        <f>'[8]2.1. mell. kiad Önkormányzat'!E62+'[8]2.2. mell.kiadások Óvoda'!E62+'[8]2.3. mell. kiadások  KÖH'!G62</f>
        <v>68592541</v>
      </c>
      <c r="F62" s="179">
        <f>'[8]2.1. mell. kiad Önkormányzat'!F62+'[8]2.2. mell.kiadások Óvoda'!F62+'[8]2.3. mell. kiadások  KÖH'!F62</f>
        <v>0</v>
      </c>
      <c r="G62" s="179">
        <f>'[8]2.1. mell. kiad Önkormányzat'!G62+'[8]2.2. mell.kiadások Óvoda'!G62+'[8]2.3. mell. kiadások  KÖH'!G62</f>
        <v>0</v>
      </c>
      <c r="H62" s="179">
        <f>'[8]2.1. mell. kiad Önkormányzat'!H62+'[8]2.2. mell.kiadások Óvoda'!H62+'[8]2.3. mell. kiadások  KÖH'!H62</f>
        <v>0</v>
      </c>
      <c r="I62" s="179">
        <f>'[8]2.1. mell. kiad Önkormányzat'!I62+'[8]2.2. mell.kiadások Óvoda'!I62+'[8]2.3. mell. kiadások  KÖH'!I62</f>
        <v>0</v>
      </c>
      <c r="J62" s="179">
        <f>'[8]2.1. mell. kiad Önkormányzat'!J62+'[8]2.2. mell.kiadások Óvoda'!J62+'[8]2.3. mell. kiadások  KÖH'!J62</f>
        <v>0</v>
      </c>
      <c r="K62" s="179">
        <f>'[8]2.1. mell. kiad Önkormányzat'!K62+'[8]2.2. mell.kiadások Óvoda'!K62+'[8]2.3. mell. kiadások  KÖH'!K62</f>
        <v>0</v>
      </c>
      <c r="L62" s="179">
        <f>'[8]2.1. mell. kiad Önkormányzat'!L62+'[8]2.2. mell.kiadások Óvoda'!L62+'[8]2.3. mell. kiadások  KÖH'!L62</f>
        <v>68432475</v>
      </c>
      <c r="M62" s="179">
        <f>'[8]2.1. mell. kiad Önkormányzat'!M62+'[8]2.2. mell.kiadások Óvoda'!M62+'[8]2.3. mell. kiadások  KÖH'!M62</f>
        <v>68592541</v>
      </c>
      <c r="N62" s="179">
        <f>'[8]2.1. mell. kiad Önkormányzat'!N62+'[8]2.2. mell.kiadások Óvoda'!N62+'[8]2.3. mell. kiadások  KÖH'!N62</f>
        <v>68592541</v>
      </c>
    </row>
    <row r="63" spans="1:14" ht="30">
      <c r="A63" s="11" t="s">
        <v>326</v>
      </c>
      <c r="B63" s="30" t="s">
        <v>327</v>
      </c>
      <c r="C63" s="179">
        <f>'[8]2.1. mell. kiad Önkormányzat'!C63+'[8]2.2. mell.kiadások Óvoda'!C63+'[8]2.3. mell. kiadások  KÖH'!E63</f>
        <v>0</v>
      </c>
      <c r="D63" s="179">
        <f>'[8]2.1. mell. kiad Önkormányzat'!D63+'[8]2.2. mell.kiadások Óvoda'!D63+'[8]2.3. mell. kiadások  KÖH'!F63</f>
        <v>0</v>
      </c>
      <c r="E63" s="179">
        <f>'[8]2.1. mell. kiad Önkormányzat'!E63+'[8]2.2. mell.kiadások Óvoda'!E63+'[8]2.3. mell. kiadások  KÖH'!G63</f>
        <v>0</v>
      </c>
      <c r="F63" s="179">
        <f>'[8]2.1. mell. kiad Önkormányzat'!F63+'[8]2.2. mell.kiadások Óvoda'!F63+'[8]2.3. mell. kiadások  KÖH'!F63</f>
        <v>0</v>
      </c>
      <c r="G63" s="179">
        <f>'[8]2.1. mell. kiad Önkormányzat'!G63+'[8]2.2. mell.kiadások Óvoda'!G63+'[8]2.3. mell. kiadások  KÖH'!G63</f>
        <v>0</v>
      </c>
      <c r="H63" s="179">
        <f>'[8]2.1. mell. kiad Önkormányzat'!H63+'[8]2.2. mell.kiadások Óvoda'!H63+'[8]2.3. mell. kiadások  KÖH'!H63</f>
        <v>0</v>
      </c>
      <c r="I63" s="179">
        <f>'[8]2.1. mell. kiad Önkormányzat'!I63+'[8]2.2. mell.kiadások Óvoda'!I63+'[8]2.3. mell. kiadások  KÖH'!I63</f>
        <v>0</v>
      </c>
      <c r="J63" s="179">
        <f>'[8]2.1. mell. kiad Önkormányzat'!J63+'[8]2.2. mell.kiadások Óvoda'!J63+'[8]2.3. mell. kiadások  KÖH'!J63</f>
        <v>0</v>
      </c>
      <c r="K63" s="179">
        <f>'[8]2.1. mell. kiad Önkormányzat'!K63+'[8]2.2. mell.kiadások Óvoda'!K63+'[8]2.3. mell. kiadások  KÖH'!K63</f>
        <v>0</v>
      </c>
      <c r="L63" s="179">
        <f>'[8]2.1. mell. kiad Önkormányzat'!L63+'[8]2.2. mell.kiadások Óvoda'!L63+'[8]2.3. mell. kiadások  KÖH'!L63</f>
        <v>0</v>
      </c>
      <c r="M63" s="179">
        <f>'[8]2.1. mell. kiad Önkormányzat'!M63+'[8]2.2. mell.kiadások Óvoda'!M63+'[8]2.3. mell. kiadások  KÖH'!M63</f>
        <v>0</v>
      </c>
      <c r="N63" s="179">
        <f>'[8]2.1. mell. kiad Önkormányzat'!N63+'[8]2.2. mell.kiadások Óvoda'!N63+'[8]2.3. mell. kiadások  KÖH'!N63</f>
        <v>0</v>
      </c>
    </row>
    <row r="64" spans="1:14" ht="30">
      <c r="A64" s="11" t="s">
        <v>576</v>
      </c>
      <c r="B64" s="30" t="s">
        <v>328</v>
      </c>
      <c r="C64" s="179">
        <f>'[8]2.1. mell. kiad Önkormányzat'!C64+'[8]2.2. mell.kiadások Óvoda'!C64+'[8]2.3. mell. kiadások  KÖH'!E64</f>
        <v>0</v>
      </c>
      <c r="D64" s="179">
        <f>'[8]2.1. mell. kiad Önkormányzat'!D64+'[8]2.2. mell.kiadások Óvoda'!D64+'[8]2.3. mell. kiadások  KÖH'!F64</f>
        <v>0</v>
      </c>
      <c r="E64" s="179">
        <f>'[8]2.1. mell. kiad Önkormányzat'!E64+'[8]2.2. mell.kiadások Óvoda'!E64+'[8]2.3. mell. kiadások  KÖH'!G64</f>
        <v>0</v>
      </c>
      <c r="F64" s="179">
        <f>'[8]2.1. mell. kiad Önkormányzat'!F64+'[8]2.2. mell.kiadások Óvoda'!F64+'[8]2.3. mell. kiadások  KÖH'!F64</f>
        <v>0</v>
      </c>
      <c r="G64" s="179">
        <f>'[8]2.1. mell. kiad Önkormányzat'!G64+'[8]2.2. mell.kiadások Óvoda'!G64+'[8]2.3. mell. kiadások  KÖH'!G64</f>
        <v>0</v>
      </c>
      <c r="H64" s="179">
        <f>'[8]2.1. mell. kiad Önkormányzat'!H64+'[8]2.2. mell.kiadások Óvoda'!H64+'[8]2.3. mell. kiadások  KÖH'!H64</f>
        <v>0</v>
      </c>
      <c r="I64" s="179">
        <f>'[8]2.1. mell. kiad Önkormányzat'!I64+'[8]2.2. mell.kiadások Óvoda'!I64+'[8]2.3. mell. kiadások  KÖH'!I64</f>
        <v>0</v>
      </c>
      <c r="J64" s="179">
        <f>'[8]2.1. mell. kiad Önkormányzat'!J64+'[8]2.2. mell.kiadások Óvoda'!J64+'[8]2.3. mell. kiadások  KÖH'!J64</f>
        <v>0</v>
      </c>
      <c r="K64" s="179">
        <f>'[8]2.1. mell. kiad Önkormányzat'!K64+'[8]2.2. mell.kiadások Óvoda'!K64+'[8]2.3. mell. kiadások  KÖH'!K64</f>
        <v>0</v>
      </c>
      <c r="L64" s="179">
        <f>'[8]2.1. mell. kiad Önkormányzat'!L64+'[8]2.2. mell.kiadások Óvoda'!L64+'[8]2.3. mell. kiadások  KÖH'!L64</f>
        <v>0</v>
      </c>
      <c r="M64" s="179">
        <f>'[8]2.1. mell. kiad Önkormányzat'!M64+'[8]2.2. mell.kiadások Óvoda'!M64+'[8]2.3. mell. kiadások  KÖH'!M64</f>
        <v>0</v>
      </c>
      <c r="N64" s="179">
        <f>'[8]2.1. mell. kiad Önkormányzat'!N64+'[8]2.2. mell.kiadások Óvoda'!N64+'[8]2.3. mell. kiadások  KÖH'!N64</f>
        <v>0</v>
      </c>
    </row>
    <row r="65" spans="1:14" ht="30">
      <c r="A65" s="11" t="s">
        <v>615</v>
      </c>
      <c r="B65" s="30" t="s">
        <v>329</v>
      </c>
      <c r="C65" s="179">
        <f>'[8]2.1. mell. kiad Önkormányzat'!C65+'[8]2.2. mell.kiadások Óvoda'!C65+'[8]2.3. mell. kiadások  KÖH'!E65</f>
        <v>0</v>
      </c>
      <c r="D65" s="179">
        <f>'[8]2.1. mell. kiad Önkormányzat'!D65+'[8]2.2. mell.kiadások Óvoda'!D65+'[8]2.3. mell. kiadások  KÖH'!F65</f>
        <v>0</v>
      </c>
      <c r="E65" s="179">
        <f>'[8]2.1. mell. kiad Önkormányzat'!E65+'[8]2.2. mell.kiadások Óvoda'!E65+'[8]2.3. mell. kiadások  KÖH'!G65</f>
        <v>0</v>
      </c>
      <c r="F65" s="179">
        <f>'[8]2.1. mell. kiad Önkormányzat'!F65+'[8]2.2. mell.kiadások Óvoda'!F65+'[8]2.3. mell. kiadások  KÖH'!F65</f>
        <v>0</v>
      </c>
      <c r="G65" s="179">
        <f>'[8]2.1. mell. kiad Önkormányzat'!G65+'[8]2.2. mell.kiadások Óvoda'!G65+'[8]2.3. mell. kiadások  KÖH'!G65</f>
        <v>0</v>
      </c>
      <c r="H65" s="179">
        <f>'[8]2.1. mell. kiad Önkormányzat'!H65+'[8]2.2. mell.kiadások Óvoda'!H65+'[8]2.3. mell. kiadások  KÖH'!H65</f>
        <v>0</v>
      </c>
      <c r="I65" s="179">
        <f>'[8]2.1. mell. kiad Önkormányzat'!I65+'[8]2.2. mell.kiadások Óvoda'!I65+'[8]2.3. mell. kiadások  KÖH'!I65</f>
        <v>0</v>
      </c>
      <c r="J65" s="179">
        <f>'[8]2.1. mell. kiad Önkormányzat'!J65+'[8]2.2. mell.kiadások Óvoda'!J65+'[8]2.3. mell. kiadások  KÖH'!J65</f>
        <v>0</v>
      </c>
      <c r="K65" s="179">
        <f>'[8]2.1. mell. kiad Önkormányzat'!K65+'[8]2.2. mell.kiadások Óvoda'!K65+'[8]2.3. mell. kiadások  KÖH'!K65</f>
        <v>0</v>
      </c>
      <c r="L65" s="179">
        <f>'[8]2.1. mell. kiad Önkormányzat'!L65+'[8]2.2. mell.kiadások Óvoda'!L65+'[8]2.3. mell. kiadások  KÖH'!L65</f>
        <v>0</v>
      </c>
      <c r="M65" s="179">
        <f>'[8]2.1. mell. kiad Önkormányzat'!M65+'[8]2.2. mell.kiadások Óvoda'!M65+'[8]2.3. mell. kiadások  KÖH'!M65</f>
        <v>0</v>
      </c>
      <c r="N65" s="179">
        <f>'[8]2.1. mell. kiad Önkormányzat'!N65+'[8]2.2. mell.kiadások Óvoda'!N65+'[8]2.3. mell. kiadások  KÖH'!N65</f>
        <v>0</v>
      </c>
    </row>
    <row r="66" spans="1:14" ht="15">
      <c r="A66" s="11" t="s">
        <v>578</v>
      </c>
      <c r="B66" s="30" t="s">
        <v>330</v>
      </c>
      <c r="C66" s="179">
        <f>'[8]2.1. mell. kiad Önkormányzat'!C66+'[8]2.2. mell.kiadások Óvoda'!C66+'[8]2.3. mell. kiadások  KÖH'!E66</f>
        <v>3559400</v>
      </c>
      <c r="D66" s="179">
        <f>'[8]2.1. mell. kiad Önkormányzat'!D66+'[8]2.2. mell.kiadások Óvoda'!D66+'[8]2.3. mell. kiadások  KÖH'!F66</f>
        <v>3559400</v>
      </c>
      <c r="E66" s="179">
        <f>'[8]2.1. mell. kiad Önkormányzat'!E66+'[8]2.2. mell.kiadások Óvoda'!E66+'[8]2.3. mell. kiadások  KÖH'!G66</f>
        <v>1039045</v>
      </c>
      <c r="F66" s="179">
        <f>'[8]2.1. mell. kiad Önkormányzat'!F66+'[8]2.2. mell.kiadások Óvoda'!F66+'[8]2.3. mell. kiadások  KÖH'!F66</f>
        <v>0</v>
      </c>
      <c r="G66" s="179">
        <f>'[8]2.1. mell. kiad Önkormányzat'!G66+'[8]2.2. mell.kiadások Óvoda'!G66+'[8]2.3. mell. kiadások  KÖH'!G66</f>
        <v>0</v>
      </c>
      <c r="H66" s="179">
        <f>'[8]2.1. mell. kiad Önkormányzat'!H66+'[8]2.2. mell.kiadások Óvoda'!H66+'[8]2.3. mell. kiadások  KÖH'!H66</f>
        <v>0</v>
      </c>
      <c r="I66" s="179">
        <f>'[8]2.1. mell. kiad Önkormányzat'!I66+'[8]2.2. mell.kiadások Óvoda'!I66+'[8]2.3. mell. kiadások  KÖH'!I66</f>
        <v>0</v>
      </c>
      <c r="J66" s="179">
        <f>'[8]2.1. mell. kiad Önkormányzat'!J66+'[8]2.2. mell.kiadások Óvoda'!J66+'[8]2.3. mell. kiadások  KÖH'!J66</f>
        <v>0</v>
      </c>
      <c r="K66" s="179">
        <f>'[8]2.1. mell. kiad Önkormányzat'!K66+'[8]2.2. mell.kiadások Óvoda'!K66+'[8]2.3. mell. kiadások  KÖH'!K66</f>
        <v>0</v>
      </c>
      <c r="L66" s="179">
        <f>'[8]2.1. mell. kiad Önkormányzat'!L66+'[8]2.2. mell.kiadások Óvoda'!L66+'[8]2.3. mell. kiadások  KÖH'!L66</f>
        <v>3559400</v>
      </c>
      <c r="M66" s="179">
        <f>'[8]2.1. mell. kiad Önkormányzat'!M66+'[8]2.2. mell.kiadások Óvoda'!M66+'[8]2.3. mell. kiadások  KÖH'!M66</f>
        <v>3559400</v>
      </c>
      <c r="N66" s="179">
        <f>'[8]2.1. mell. kiad Önkormányzat'!N66+'[8]2.2. mell.kiadások Óvoda'!N66+'[8]2.3. mell. kiadások  KÖH'!N66</f>
        <v>1039045</v>
      </c>
    </row>
    <row r="67" spans="1:14" ht="30">
      <c r="A67" s="11" t="s">
        <v>616</v>
      </c>
      <c r="B67" s="30" t="s">
        <v>331</v>
      </c>
      <c r="C67" s="179">
        <f>'[8]2.1. mell. kiad Önkormányzat'!C67+'[8]2.2. mell.kiadások Óvoda'!C67+'[8]2.3. mell. kiadások  KÖH'!E67</f>
        <v>0</v>
      </c>
      <c r="D67" s="179">
        <f>'[8]2.1. mell. kiad Önkormányzat'!D67+'[8]2.2. mell.kiadások Óvoda'!D67+'[8]2.3. mell. kiadások  KÖH'!F67</f>
        <v>0</v>
      </c>
      <c r="E67" s="179">
        <f>'[8]2.1. mell. kiad Önkormányzat'!E67+'[8]2.2. mell.kiadások Óvoda'!E67+'[8]2.3. mell. kiadások  KÖH'!G67</f>
        <v>0</v>
      </c>
      <c r="F67" s="179">
        <f>'[8]2.1. mell. kiad Önkormányzat'!F67+'[8]2.2. mell.kiadások Óvoda'!F67+'[8]2.3. mell. kiadások  KÖH'!F67</f>
        <v>0</v>
      </c>
      <c r="G67" s="179">
        <f>'[8]2.1. mell. kiad Önkormányzat'!G67+'[8]2.2. mell.kiadások Óvoda'!G67+'[8]2.3. mell. kiadások  KÖH'!G67</f>
        <v>0</v>
      </c>
      <c r="H67" s="179">
        <f>'[8]2.1. mell. kiad Önkormányzat'!H67+'[8]2.2. mell.kiadások Óvoda'!H67+'[8]2.3. mell. kiadások  KÖH'!H67</f>
        <v>0</v>
      </c>
      <c r="I67" s="179">
        <f>'[8]2.1. mell. kiad Önkormányzat'!I67+'[8]2.2. mell.kiadások Óvoda'!I67+'[8]2.3. mell. kiadások  KÖH'!I67</f>
        <v>0</v>
      </c>
      <c r="J67" s="179">
        <f>'[8]2.1. mell. kiad Önkormányzat'!J67+'[8]2.2. mell.kiadások Óvoda'!J67+'[8]2.3. mell. kiadások  KÖH'!J67</f>
        <v>0</v>
      </c>
      <c r="K67" s="179">
        <f>'[8]2.1. mell. kiad Önkormányzat'!K67+'[8]2.2. mell.kiadások Óvoda'!K67+'[8]2.3. mell. kiadások  KÖH'!K67</f>
        <v>0</v>
      </c>
      <c r="L67" s="179">
        <f>'[8]2.1. mell. kiad Önkormányzat'!L67+'[8]2.2. mell.kiadások Óvoda'!L67+'[8]2.3. mell. kiadások  KÖH'!L67</f>
        <v>0</v>
      </c>
      <c r="M67" s="179">
        <f>'[8]2.1. mell. kiad Önkormányzat'!M67+'[8]2.2. mell.kiadások Óvoda'!M67+'[8]2.3. mell. kiadások  KÖH'!M67</f>
        <v>0</v>
      </c>
      <c r="N67" s="179">
        <f>'[8]2.1. mell. kiad Önkormányzat'!N67+'[8]2.2. mell.kiadások Óvoda'!N67+'[8]2.3. mell. kiadások  KÖH'!N67</f>
        <v>0</v>
      </c>
    </row>
    <row r="68" spans="1:14" ht="30">
      <c r="A68" s="11" t="s">
        <v>617</v>
      </c>
      <c r="B68" s="30" t="s">
        <v>332</v>
      </c>
      <c r="C68" s="179">
        <f>'[8]2.1. mell. kiad Önkormányzat'!C68+'[8]2.2. mell.kiadások Óvoda'!C68+'[8]2.3. mell. kiadások  KÖH'!E68</f>
        <v>0</v>
      </c>
      <c r="D68" s="179">
        <f>'[8]2.1. mell. kiad Önkormányzat'!D68+'[8]2.2. mell.kiadások Óvoda'!D68+'[8]2.3. mell. kiadások  KÖH'!F68</f>
        <v>99949</v>
      </c>
      <c r="E68" s="179">
        <f>'[8]2.1. mell. kiad Önkormányzat'!E68+'[8]2.2. mell.kiadások Óvoda'!E68+'[8]2.3. mell. kiadások  KÖH'!G68</f>
        <v>99949</v>
      </c>
      <c r="F68" s="179">
        <f>'[8]2.1. mell. kiad Önkormányzat'!F68+'[8]2.2. mell.kiadások Óvoda'!F68+'[8]2.3. mell. kiadások  KÖH'!F68</f>
        <v>0</v>
      </c>
      <c r="G68" s="179">
        <f>'[8]2.1. mell. kiad Önkormányzat'!G68+'[8]2.2. mell.kiadások Óvoda'!G68+'[8]2.3. mell. kiadások  KÖH'!G68</f>
        <v>0</v>
      </c>
      <c r="H68" s="179">
        <f>'[8]2.1. mell. kiad Önkormányzat'!H68+'[8]2.2. mell.kiadások Óvoda'!H68+'[8]2.3. mell. kiadások  KÖH'!H68</f>
        <v>0</v>
      </c>
      <c r="I68" s="179">
        <f>'[8]2.1. mell. kiad Önkormányzat'!I68+'[8]2.2. mell.kiadások Óvoda'!I68+'[8]2.3. mell. kiadások  KÖH'!I68</f>
        <v>0</v>
      </c>
      <c r="J68" s="179">
        <f>'[8]2.1. mell. kiad Önkormányzat'!J68+'[8]2.2. mell.kiadások Óvoda'!J68+'[8]2.3. mell. kiadások  KÖH'!J68</f>
        <v>0</v>
      </c>
      <c r="K68" s="179">
        <f>'[8]2.1. mell. kiad Önkormányzat'!K68+'[8]2.2. mell.kiadások Óvoda'!K68+'[8]2.3. mell. kiadások  KÖH'!K68</f>
        <v>0</v>
      </c>
      <c r="L68" s="179">
        <f>'[8]2.1. mell. kiad Önkormányzat'!L68+'[8]2.2. mell.kiadások Óvoda'!L68+'[8]2.3. mell. kiadások  KÖH'!L68</f>
        <v>0</v>
      </c>
      <c r="M68" s="179">
        <f>'[8]2.1. mell. kiad Önkormányzat'!M68+'[8]2.2. mell.kiadások Óvoda'!M68+'[8]2.3. mell. kiadások  KÖH'!M68</f>
        <v>99949</v>
      </c>
      <c r="N68" s="179">
        <f>'[8]2.1. mell. kiad Önkormányzat'!N68+'[8]2.2. mell.kiadások Óvoda'!N68+'[8]2.3. mell. kiadások  KÖH'!N68</f>
        <v>99949</v>
      </c>
    </row>
    <row r="69" spans="1:14" ht="15">
      <c r="A69" s="11" t="s">
        <v>333</v>
      </c>
      <c r="B69" s="30" t="s">
        <v>334</v>
      </c>
      <c r="C69" s="179">
        <f>'[8]2.1. mell. kiad Önkormányzat'!C69+'[8]2.2. mell.kiadások Óvoda'!C69+'[8]2.3. mell. kiadások  KÖH'!E69</f>
        <v>0</v>
      </c>
      <c r="D69" s="179">
        <f>'[8]2.1. mell. kiad Önkormányzat'!D69+'[8]2.2. mell.kiadások Óvoda'!D69+'[8]2.3. mell. kiadások  KÖH'!F69</f>
        <v>0</v>
      </c>
      <c r="E69" s="179">
        <f>'[8]2.1. mell. kiad Önkormányzat'!E69+'[8]2.2. mell.kiadások Óvoda'!E69+'[8]2.3. mell. kiadások  KÖH'!G69</f>
        <v>0</v>
      </c>
      <c r="F69" s="179">
        <f>'[8]2.1. mell. kiad Önkormányzat'!F69+'[8]2.2. mell.kiadások Óvoda'!F69+'[8]2.3. mell. kiadások  KÖH'!F69</f>
        <v>0</v>
      </c>
      <c r="G69" s="179">
        <f>'[8]2.1. mell. kiad Önkormányzat'!G69+'[8]2.2. mell.kiadások Óvoda'!G69+'[8]2.3. mell. kiadások  KÖH'!G69</f>
        <v>0</v>
      </c>
      <c r="H69" s="179">
        <f>'[8]2.1. mell. kiad Önkormányzat'!H69+'[8]2.2. mell.kiadások Óvoda'!H69+'[8]2.3. mell. kiadások  KÖH'!H69</f>
        <v>0</v>
      </c>
      <c r="I69" s="179">
        <f>'[8]2.1. mell. kiad Önkormányzat'!I69+'[8]2.2. mell.kiadások Óvoda'!I69+'[8]2.3. mell. kiadások  KÖH'!I69</f>
        <v>0</v>
      </c>
      <c r="J69" s="179">
        <f>'[8]2.1. mell. kiad Önkormányzat'!J69+'[8]2.2. mell.kiadások Óvoda'!J69+'[8]2.3. mell. kiadások  KÖH'!J69</f>
        <v>0</v>
      </c>
      <c r="K69" s="179">
        <f>'[8]2.1. mell. kiad Önkormányzat'!K69+'[8]2.2. mell.kiadások Óvoda'!K69+'[8]2.3. mell. kiadások  KÖH'!K69</f>
        <v>0</v>
      </c>
      <c r="L69" s="179">
        <f>'[8]2.1. mell. kiad Önkormányzat'!L69+'[8]2.2. mell.kiadások Óvoda'!L69+'[8]2.3. mell. kiadások  KÖH'!L69</f>
        <v>0</v>
      </c>
      <c r="M69" s="179">
        <f>'[8]2.1. mell. kiad Önkormányzat'!M69+'[8]2.2. mell.kiadások Óvoda'!M69+'[8]2.3. mell. kiadások  KÖH'!M69</f>
        <v>0</v>
      </c>
      <c r="N69" s="179">
        <f>'[8]2.1. mell. kiad Önkormányzat'!N69+'[8]2.2. mell.kiadások Óvoda'!N69+'[8]2.3. mell. kiadások  KÖH'!N69</f>
        <v>0</v>
      </c>
    </row>
    <row r="70" spans="1:14" ht="15">
      <c r="A70" s="18" t="s">
        <v>335</v>
      </c>
      <c r="B70" s="30" t="s">
        <v>336</v>
      </c>
      <c r="C70" s="179">
        <f>'[8]2.1. mell. kiad Önkormányzat'!C70+'[8]2.2. mell.kiadások Óvoda'!C70+'[8]2.3. mell. kiadások  KÖH'!E70</f>
        <v>0</v>
      </c>
      <c r="D70" s="179">
        <f>'[8]2.1. mell. kiad Önkormányzat'!D70+'[8]2.2. mell.kiadások Óvoda'!D70+'[8]2.3. mell. kiadások  KÖH'!F70</f>
        <v>0</v>
      </c>
      <c r="E70" s="179">
        <f>'[8]2.1. mell. kiad Önkormányzat'!E70+'[8]2.2. mell.kiadások Óvoda'!E70+'[8]2.3. mell. kiadások  KÖH'!G70</f>
        <v>0</v>
      </c>
      <c r="F70" s="179">
        <f>'[8]2.1. mell. kiad Önkormányzat'!F70+'[8]2.2. mell.kiadások Óvoda'!F70+'[8]2.3. mell. kiadások  KÖH'!F70</f>
        <v>0</v>
      </c>
      <c r="G70" s="179">
        <f>'[8]2.1. mell. kiad Önkormányzat'!G70+'[8]2.2. mell.kiadások Óvoda'!G70+'[8]2.3. mell. kiadások  KÖH'!G70</f>
        <v>0</v>
      </c>
      <c r="H70" s="179">
        <f>'[8]2.1. mell. kiad Önkormányzat'!H70+'[8]2.2. mell.kiadások Óvoda'!H70+'[8]2.3. mell. kiadások  KÖH'!H70</f>
        <v>0</v>
      </c>
      <c r="I70" s="179">
        <f>'[8]2.1. mell. kiad Önkormányzat'!I70+'[8]2.2. mell.kiadások Óvoda'!I70+'[8]2.3. mell. kiadások  KÖH'!I70</f>
        <v>0</v>
      </c>
      <c r="J70" s="179">
        <f>'[8]2.1. mell. kiad Önkormányzat'!J70+'[8]2.2. mell.kiadások Óvoda'!J70+'[8]2.3. mell. kiadások  KÖH'!J70</f>
        <v>0</v>
      </c>
      <c r="K70" s="179">
        <f>'[8]2.1. mell. kiad Önkormányzat'!K70+'[8]2.2. mell.kiadások Óvoda'!K70+'[8]2.3. mell. kiadások  KÖH'!K70</f>
        <v>0</v>
      </c>
      <c r="L70" s="179">
        <f>'[8]2.1. mell. kiad Önkormányzat'!L70+'[8]2.2. mell.kiadások Óvoda'!L70+'[8]2.3. mell. kiadások  KÖH'!L70</f>
        <v>0</v>
      </c>
      <c r="M70" s="179">
        <f>'[8]2.1. mell. kiad Önkormányzat'!M70+'[8]2.2. mell.kiadások Óvoda'!M70+'[8]2.3. mell. kiadások  KÖH'!M70</f>
        <v>0</v>
      </c>
      <c r="N70" s="179">
        <f>'[8]2.1. mell. kiad Önkormányzat'!N70+'[8]2.2. mell.kiadások Óvoda'!N70+'[8]2.3. mell. kiadások  KÖH'!N70</f>
        <v>0</v>
      </c>
    </row>
    <row r="71" spans="1:14" ht="15">
      <c r="A71" s="11" t="s">
        <v>618</v>
      </c>
      <c r="B71" s="30" t="s">
        <v>337</v>
      </c>
      <c r="C71" s="179">
        <f>'[8]2.1. mell. kiad Önkormányzat'!C71+'[8]2.2. mell.kiadások Óvoda'!C71+'[8]2.3. mell. kiadások  KÖH'!E71</f>
        <v>0</v>
      </c>
      <c r="D71" s="179">
        <f>'[8]2.1. mell. kiad Önkormányzat'!D71+'[8]2.2. mell.kiadások Óvoda'!D71+'[8]2.3. mell. kiadások  KÖH'!F71</f>
        <v>0</v>
      </c>
      <c r="E71" s="179">
        <f>'[8]2.1. mell. kiad Önkormányzat'!E71+'[8]2.2. mell.kiadások Óvoda'!E71+'[8]2.3. mell. kiadások  KÖH'!G71</f>
        <v>0</v>
      </c>
      <c r="F71" s="179">
        <f>'[8]2.1. mell. kiad Önkormányzat'!F71+'[8]2.2. mell.kiadások Óvoda'!F71+'[8]2.3. mell. kiadások  KÖH'!F71</f>
        <v>13000000</v>
      </c>
      <c r="G71" s="179">
        <f>'[8]2.1. mell. kiad Önkormányzat'!G71+'[8]2.2. mell.kiadások Óvoda'!G71+'[8]2.3. mell. kiadások  KÖH'!G71</f>
        <v>14900719</v>
      </c>
      <c r="H71" s="179">
        <f>'[8]2.1. mell. kiad Önkormányzat'!H71+'[8]2.2. mell.kiadások Óvoda'!H71+'[8]2.3. mell. kiadások  KÖH'!H71</f>
        <v>13389614</v>
      </c>
      <c r="I71" s="179">
        <f>'[8]2.1. mell. kiad Önkormányzat'!I71+'[8]2.2. mell.kiadások Óvoda'!I71+'[8]2.3. mell. kiadások  KÖH'!I71</f>
        <v>0</v>
      </c>
      <c r="J71" s="179">
        <f>'[8]2.1. mell. kiad Önkormányzat'!J71+'[8]2.2. mell.kiadások Óvoda'!J71+'[8]2.3. mell. kiadások  KÖH'!J71</f>
        <v>0</v>
      </c>
      <c r="K71" s="179">
        <f>'[8]2.1. mell. kiad Önkormányzat'!K71+'[8]2.2. mell.kiadások Óvoda'!K71+'[8]2.3. mell. kiadások  KÖH'!K71</f>
        <v>0</v>
      </c>
      <c r="L71" s="179">
        <f>'[8]2.1. mell. kiad Önkormányzat'!L71+'[8]2.2. mell.kiadások Óvoda'!L71+'[8]2.3. mell. kiadások  KÖH'!L71</f>
        <v>13000000</v>
      </c>
      <c r="M71" s="179">
        <f>'[8]2.1. mell. kiad Önkormányzat'!M71+'[8]2.2. mell.kiadások Óvoda'!M71+'[8]2.3. mell. kiadások  KÖH'!M71</f>
        <v>14900719</v>
      </c>
      <c r="N71" s="179">
        <f>'[8]2.1. mell. kiad Önkormányzat'!N71+'[8]2.2. mell.kiadások Óvoda'!N71+'[8]2.3. mell. kiadások  KÖH'!N71</f>
        <v>13389614</v>
      </c>
    </row>
    <row r="72" spans="1:14" ht="15">
      <c r="A72" s="18" t="s">
        <v>73</v>
      </c>
      <c r="B72" s="30" t="s">
        <v>338</v>
      </c>
      <c r="C72" s="179">
        <f>'[8]2.1. mell. kiad Önkormányzat'!C72+'[8]2.2. mell.kiadások Óvoda'!C72+'[8]2.3. mell. kiadások  KÖH'!E72</f>
        <v>5495541</v>
      </c>
      <c r="D72" s="179">
        <f>'[8]2.1. mell. kiad Önkormányzat'!D72+'[8]2.2. mell.kiadások Óvoda'!D72+'[8]2.3. mell. kiadások  KÖH'!F72</f>
        <v>207469</v>
      </c>
      <c r="E72" s="179">
        <f>'[8]2.1. mell. kiad Önkormányzat'!E72+'[8]2.2. mell.kiadások Óvoda'!E72+'[8]2.3. mell. kiadások  KÖH'!G72</f>
        <v>0</v>
      </c>
      <c r="F72" s="179">
        <f>'[8]2.1. mell. kiad Önkormányzat'!F72+'[8]2.2. mell.kiadások Óvoda'!F72+'[8]2.3. mell. kiadások  KÖH'!F72</f>
        <v>0</v>
      </c>
      <c r="G72" s="179">
        <f>'[8]2.1. mell. kiad Önkormányzat'!G72+'[8]2.2. mell.kiadások Óvoda'!G72+'[8]2.3. mell. kiadások  KÖH'!G72</f>
        <v>0</v>
      </c>
      <c r="H72" s="179">
        <f>'[8]2.1. mell. kiad Önkormányzat'!H72+'[8]2.2. mell.kiadások Óvoda'!H72+'[8]2.3. mell. kiadások  KÖH'!H72</f>
        <v>0</v>
      </c>
      <c r="I72" s="179">
        <f>'[8]2.1. mell. kiad Önkormányzat'!I72+'[8]2.2. mell.kiadások Óvoda'!I72+'[8]2.3. mell. kiadások  KÖH'!I72</f>
        <v>0</v>
      </c>
      <c r="J72" s="179">
        <f>'[8]2.1. mell. kiad Önkormányzat'!J72+'[8]2.2. mell.kiadások Óvoda'!J72+'[8]2.3. mell. kiadások  KÖH'!J72</f>
        <v>0</v>
      </c>
      <c r="K72" s="179">
        <f>'[8]2.1. mell. kiad Önkormányzat'!K72+'[8]2.2. mell.kiadások Óvoda'!K72+'[8]2.3. mell. kiadások  KÖH'!K72</f>
        <v>0</v>
      </c>
      <c r="L72" s="179">
        <f>'[8]2.1. mell. kiad Önkormányzat'!L72+'[8]2.2. mell.kiadások Óvoda'!L72+'[8]2.3. mell. kiadások  KÖH'!L72</f>
        <v>5495541</v>
      </c>
      <c r="M72" s="179">
        <f>'[8]2.1. mell. kiad Önkormányzat'!M72+'[8]2.2. mell.kiadások Óvoda'!M72+'[8]2.3. mell. kiadások  KÖH'!M72</f>
        <v>207469</v>
      </c>
      <c r="N72" s="179">
        <f>'[8]2.1. mell. kiad Önkormányzat'!N72+'[8]2.2. mell.kiadások Óvoda'!N72+'[8]2.3. mell. kiadások  KÖH'!N72</f>
        <v>0</v>
      </c>
    </row>
    <row r="73" spans="1:14" ht="15">
      <c r="A73" s="18" t="s">
        <v>74</v>
      </c>
      <c r="B73" s="30" t="s">
        <v>338</v>
      </c>
      <c r="C73" s="179">
        <f>'[8]2.1. mell. kiad Önkormányzat'!C73+'[8]2.2. mell.kiadások Óvoda'!C73+'[8]2.3. mell. kiadások  KÖH'!E73</f>
        <v>0</v>
      </c>
      <c r="D73" s="179">
        <f>'[8]2.1. mell. kiad Önkormányzat'!D73+'[8]2.2. mell.kiadások Óvoda'!D73+'[8]2.3. mell. kiadások  KÖH'!F73</f>
        <v>0</v>
      </c>
      <c r="E73" s="179">
        <f>'[8]2.1. mell. kiad Önkormányzat'!E73+'[8]2.2. mell.kiadások Óvoda'!E73+'[8]2.3. mell. kiadások  KÖH'!G73</f>
        <v>0</v>
      </c>
      <c r="F73" s="179">
        <f>'[8]2.1. mell. kiad Önkormányzat'!F73+'[8]2.2. mell.kiadások Óvoda'!F73+'[8]2.3. mell. kiadások  KÖH'!F73</f>
        <v>0</v>
      </c>
      <c r="G73" s="179">
        <f>'[8]2.1. mell. kiad Önkormányzat'!G73+'[8]2.2. mell.kiadások Óvoda'!G73+'[8]2.3. mell. kiadások  KÖH'!G73</f>
        <v>0</v>
      </c>
      <c r="H73" s="179">
        <f>'[8]2.1. mell. kiad Önkormányzat'!H73+'[8]2.2. mell.kiadások Óvoda'!H73+'[8]2.3. mell. kiadások  KÖH'!H73</f>
        <v>0</v>
      </c>
      <c r="I73" s="179">
        <f>'[8]2.1. mell. kiad Önkormányzat'!I73+'[8]2.2. mell.kiadások Óvoda'!I73+'[8]2.3. mell. kiadások  KÖH'!I73</f>
        <v>0</v>
      </c>
      <c r="J73" s="179">
        <f>'[8]2.1. mell. kiad Önkormányzat'!J73+'[8]2.2. mell.kiadások Óvoda'!J73+'[8]2.3. mell. kiadások  KÖH'!J73</f>
        <v>0</v>
      </c>
      <c r="K73" s="179">
        <f>'[8]2.1. mell. kiad Önkormányzat'!K73+'[8]2.2. mell.kiadások Óvoda'!K73+'[8]2.3. mell. kiadások  KÖH'!K73</f>
        <v>0</v>
      </c>
      <c r="L73" s="179">
        <f>'[8]2.1. mell. kiad Önkormányzat'!L73+'[8]2.2. mell.kiadások Óvoda'!L73+'[8]2.3. mell. kiadások  KÖH'!L73</f>
        <v>0</v>
      </c>
      <c r="M73" s="179">
        <f>'[8]2.1. mell. kiad Önkormányzat'!M73+'[8]2.2. mell.kiadások Óvoda'!M73+'[8]2.3. mell. kiadások  KÖH'!M73</f>
        <v>0</v>
      </c>
      <c r="N73" s="179">
        <f>'[8]2.1. mell. kiad Önkormányzat'!N73+'[8]2.2. mell.kiadások Óvoda'!N73+'[8]2.3. mell. kiadások  KÖH'!N73</f>
        <v>0</v>
      </c>
    </row>
    <row r="74" spans="1:14" s="218" customFormat="1" ht="15">
      <c r="A74" s="42" t="s">
        <v>581</v>
      </c>
      <c r="B74" s="45" t="s">
        <v>339</v>
      </c>
      <c r="C74" s="179">
        <f>'[8]2.1. mell. kiad Önkormányzat'!C74+'[8]2.2. mell.kiadások Óvoda'!C74+'[8]2.3. mell. kiadások  KÖH'!E74</f>
        <v>77487416</v>
      </c>
      <c r="D74" s="179">
        <f>'[8]2.1. mell. kiad Önkormányzat'!D74+'[8]2.2. mell.kiadások Óvoda'!D74+'[8]2.3. mell. kiadások  KÖH'!F74</f>
        <v>72459359</v>
      </c>
      <c r="E74" s="179">
        <f>'[8]2.1. mell. kiad Önkormányzat'!E74+'[8]2.2. mell.kiadások Óvoda'!E74+'[8]2.3. mell. kiadások  KÖH'!G74</f>
        <v>69731535</v>
      </c>
      <c r="F74" s="179">
        <f>'[8]2.1. mell. kiad Önkormányzat'!F74+'[8]2.2. mell.kiadások Óvoda'!F74+'[8]2.3. mell. kiadások  KÖH'!F74</f>
        <v>13000000</v>
      </c>
      <c r="G74" s="179">
        <f>'[8]2.1. mell. kiad Önkormányzat'!G74+'[8]2.2. mell.kiadások Óvoda'!G74+'[8]2.3. mell. kiadások  KÖH'!G74</f>
        <v>14900719</v>
      </c>
      <c r="H74" s="179">
        <f>'[8]2.1. mell. kiad Önkormányzat'!H74+'[8]2.2. mell.kiadások Óvoda'!H74+'[8]2.3. mell. kiadások  KÖH'!H74</f>
        <v>13389614</v>
      </c>
      <c r="I74" s="179">
        <f>'[8]2.1. mell. kiad Önkormányzat'!I74+'[8]2.2. mell.kiadások Óvoda'!I74+'[8]2.3. mell. kiadások  KÖH'!I74</f>
        <v>0</v>
      </c>
      <c r="J74" s="179">
        <f>'[8]2.1. mell. kiad Önkormányzat'!J74+'[8]2.2. mell.kiadások Óvoda'!J74+'[8]2.3. mell. kiadások  KÖH'!J74</f>
        <v>0</v>
      </c>
      <c r="K74" s="179">
        <f>'[8]2.1. mell. kiad Önkormányzat'!K74+'[8]2.2. mell.kiadások Óvoda'!K74+'[8]2.3. mell. kiadások  KÖH'!K74</f>
        <v>0</v>
      </c>
      <c r="L74" s="179">
        <f>'[8]2.1. mell. kiad Önkormányzat'!L74+'[8]2.2. mell.kiadások Óvoda'!L74+'[8]2.3. mell. kiadások  KÖH'!L74</f>
        <v>90487416</v>
      </c>
      <c r="M74" s="179">
        <f>'[8]2.1. mell. kiad Önkormányzat'!M74+'[8]2.2. mell.kiadások Óvoda'!M74+'[8]2.3. mell. kiadások  KÖH'!M74</f>
        <v>87360078</v>
      </c>
      <c r="N74" s="179">
        <f>'[8]2.1. mell. kiad Önkormányzat'!N74+'[8]2.2. mell.kiadások Óvoda'!N74+'[8]2.3. mell. kiadások  KÖH'!N74</f>
        <v>83121149</v>
      </c>
    </row>
    <row r="75" spans="1:14" s="218" customFormat="1" ht="15.75">
      <c r="A75" s="90" t="s">
        <v>19</v>
      </c>
      <c r="B75" s="91"/>
      <c r="C75" s="299">
        <f>'[8]2.1. mell. kiad Önkormányzat'!C75+'[8]2.2. mell.kiadások Óvoda'!C75+'[8]2.3. mell. kiadások  KÖH'!E75</f>
        <v>337720697</v>
      </c>
      <c r="D75" s="299">
        <f>'[8]2.1. mell. kiad Önkormányzat'!D75+'[8]2.2. mell.kiadások Óvoda'!D75+'[8]2.3. mell. kiadások  KÖH'!F75</f>
        <v>296904692</v>
      </c>
      <c r="E75" s="299">
        <f>'[8]2.1. mell. kiad Önkormányzat'!E75+'[8]2.2. mell.kiadások Óvoda'!E75+'[8]2.3. mell. kiadások  KÖH'!G75</f>
        <v>293729510</v>
      </c>
      <c r="F75" s="299">
        <f>'[8]2.1. mell. kiad Önkormányzat'!F75+'[8]2.2. mell.kiadások Óvoda'!F75+'[8]2.3. mell. kiadások  KÖH'!F75</f>
        <v>18000000</v>
      </c>
      <c r="G75" s="299">
        <f>'[8]2.1. mell. kiad Önkormányzat'!G75+'[8]2.2. mell.kiadások Óvoda'!G75+'[8]2.3. mell. kiadások  KÖH'!G75</f>
        <v>20500719</v>
      </c>
      <c r="H75" s="299">
        <f>'[8]2.1. mell. kiad Önkormányzat'!H75+'[8]2.2. mell.kiadások Óvoda'!H75+'[8]2.3. mell. kiadások  KÖH'!H75</f>
        <v>18301160</v>
      </c>
      <c r="I75" s="299">
        <f>'[8]2.1. mell. kiad Önkormányzat'!I75+'[8]2.2. mell.kiadások Óvoda'!I75+'[8]2.3. mell. kiadások  KÖH'!I75</f>
        <v>3585000</v>
      </c>
      <c r="J75" s="299">
        <f>'[8]2.1. mell. kiad Önkormányzat'!J75+'[8]2.2. mell.kiadások Óvoda'!J75+'[8]2.3. mell. kiadások  KÖH'!J75</f>
        <v>3704500</v>
      </c>
      <c r="K75" s="299">
        <f>'[8]2.1. mell. kiad Önkormányzat'!K75+'[8]2.2. mell.kiadások Óvoda'!K75+'[8]2.3. mell. kiadások  KÖH'!K75</f>
        <v>3243391</v>
      </c>
      <c r="L75" s="299">
        <f>'[8]2.1. mell. kiad Önkormányzat'!L75+'[8]2.2. mell.kiadások Óvoda'!L75+'[8]2.3. mell. kiadások  KÖH'!L75</f>
        <v>356206816</v>
      </c>
      <c r="M75" s="299">
        <f>'[8]2.1. mell. kiad Önkormányzat'!M75+'[8]2.2. mell.kiadások Óvoda'!M75+'[8]2.3. mell. kiadások  KÖH'!M75</f>
        <v>381869285</v>
      </c>
      <c r="N75" s="299">
        <f>'[8]2.1. mell. kiad Önkormányzat'!N75+'[8]2.2. mell.kiadások Óvoda'!N75+'[8]2.3. mell. kiadások  KÖH'!N75</f>
        <v>375765942</v>
      </c>
    </row>
    <row r="76" spans="1:14" ht="15">
      <c r="A76" s="34" t="s">
        <v>340</v>
      </c>
      <c r="B76" s="30" t="s">
        <v>341</v>
      </c>
      <c r="C76" s="179">
        <f>'[8]2.1. mell. kiad Önkormányzat'!C76+'[8]2.2. mell.kiadások Óvoda'!C76+'[8]2.3. mell. kiadások  KÖH'!E76</f>
        <v>0</v>
      </c>
      <c r="D76" s="179">
        <f>'[8]2.1. mell. kiad Önkormányzat'!D76+'[8]2.2. mell.kiadások Óvoda'!D76+'[8]2.3. mell. kiadások  KÖH'!F76</f>
        <v>1710000</v>
      </c>
      <c r="E76" s="179">
        <f>'[8]2.1. mell. kiad Önkormányzat'!E76+'[8]2.2. mell.kiadások Óvoda'!E76+'[8]2.3. mell. kiadások  KÖH'!G76</f>
        <v>1710000</v>
      </c>
      <c r="F76" s="179">
        <f>'[8]2.1. mell. kiad Önkormányzat'!F76+'[8]2.2. mell.kiadások Óvoda'!F76+'[8]2.3. mell. kiadások  KÖH'!F76</f>
        <v>0</v>
      </c>
      <c r="G76" s="179">
        <f>'[8]2.1. mell. kiad Önkormányzat'!G76+'[8]2.2. mell.kiadások Óvoda'!G76+'[8]2.3. mell. kiadások  KÖH'!G76</f>
        <v>0</v>
      </c>
      <c r="H76" s="179">
        <f>'[8]2.1. mell. kiad Önkormányzat'!H76+'[8]2.2. mell.kiadások Óvoda'!H76+'[8]2.3. mell. kiadások  KÖH'!H76</f>
        <v>0</v>
      </c>
      <c r="I76" s="179">
        <f>'[8]2.1. mell. kiad Önkormányzat'!I76+'[8]2.2. mell.kiadások Óvoda'!I76+'[8]2.3. mell. kiadások  KÖH'!I76</f>
        <v>0</v>
      </c>
      <c r="J76" s="179">
        <f>'[8]2.1. mell. kiad Önkormányzat'!J76+'[8]2.2. mell.kiadások Óvoda'!J76+'[8]2.3. mell. kiadások  KÖH'!J76</f>
        <v>0</v>
      </c>
      <c r="K76" s="179">
        <f>'[8]2.1. mell. kiad Önkormányzat'!K76+'[8]2.2. mell.kiadások Óvoda'!K76+'[8]2.3. mell. kiadások  KÖH'!K76</f>
        <v>0</v>
      </c>
      <c r="L76" s="179">
        <f>'[8]2.1. mell. kiad Önkormányzat'!L76+'[8]2.2. mell.kiadások Óvoda'!L76+'[8]2.3. mell. kiadások  KÖH'!L76</f>
        <v>0</v>
      </c>
      <c r="M76" s="179">
        <f>'[8]2.1. mell. kiad Önkormányzat'!M76+'[8]2.2. mell.kiadások Óvoda'!M76+'[8]2.3. mell. kiadások  KÖH'!M76</f>
        <v>0</v>
      </c>
      <c r="N76" s="179">
        <f>'[8]2.1. mell. kiad Önkormányzat'!N76+'[8]2.2. mell.kiadások Óvoda'!N76+'[8]2.3. mell. kiadások  KÖH'!N76</f>
        <v>0</v>
      </c>
    </row>
    <row r="77" spans="1:14" ht="15">
      <c r="A77" s="34" t="s">
        <v>619</v>
      </c>
      <c r="B77" s="30" t="s">
        <v>342</v>
      </c>
      <c r="C77" s="179">
        <f>'[8]2.1. mell. kiad Önkormányzat'!C77+'[8]2.2. mell.kiadások Óvoda'!C77+'[8]2.3. mell. kiadások  KÖH'!E77</f>
        <v>223663000</v>
      </c>
      <c r="D77" s="179">
        <f>'[8]2.1. mell. kiad Önkormányzat'!D77+'[8]2.2. mell.kiadások Óvoda'!D77+'[8]2.3. mell. kiadások  KÖH'!F77</f>
        <v>304237796</v>
      </c>
      <c r="E77" s="179">
        <f>'[8]2.1. mell. kiad Önkormányzat'!E77+'[8]2.2. mell.kiadások Óvoda'!E77+'[8]2.3. mell. kiadások  KÖH'!G77</f>
        <v>304098183</v>
      </c>
      <c r="F77" s="179">
        <f>'[8]2.1. mell. kiad Önkormányzat'!F77+'[8]2.2. mell.kiadások Óvoda'!F77+'[8]2.3. mell. kiadások  KÖH'!F77</f>
        <v>0</v>
      </c>
      <c r="G77" s="179">
        <f>'[8]2.1. mell. kiad Önkormányzat'!G77+'[8]2.2. mell.kiadások Óvoda'!G77+'[8]2.3. mell. kiadások  KÖH'!G77</f>
        <v>0</v>
      </c>
      <c r="H77" s="179">
        <f>'[8]2.1. mell. kiad Önkormányzat'!H77+'[8]2.2. mell.kiadások Óvoda'!H77+'[8]2.3. mell. kiadások  KÖH'!H77</f>
        <v>0</v>
      </c>
      <c r="I77" s="179">
        <f>'[8]2.1. mell. kiad Önkormányzat'!I77+'[8]2.2. mell.kiadások Óvoda'!I77+'[8]2.3. mell. kiadások  KÖH'!I77</f>
        <v>0</v>
      </c>
      <c r="J77" s="179">
        <f>'[8]2.1. mell. kiad Önkormányzat'!J77+'[8]2.2. mell.kiadások Óvoda'!J77+'[8]2.3. mell. kiadások  KÖH'!J77</f>
        <v>0</v>
      </c>
      <c r="K77" s="179">
        <f>'[8]2.1. mell. kiad Önkormányzat'!K77+'[8]2.2. mell.kiadások Óvoda'!K77+'[8]2.3. mell. kiadások  KÖH'!K77</f>
        <v>0</v>
      </c>
      <c r="L77" s="179">
        <f>'[8]2.1. mell. kiad Önkormányzat'!L77+'[8]2.2. mell.kiadások Óvoda'!L77+'[8]2.3. mell. kiadások  KÖH'!L77</f>
        <v>223663000</v>
      </c>
      <c r="M77" s="179">
        <f>'[8]2.1. mell. kiad Önkormányzat'!M77+'[8]2.2. mell.kiadások Óvoda'!M77+'[8]2.3. mell. kiadások  KÖH'!M77</f>
        <v>304237796</v>
      </c>
      <c r="N77" s="179">
        <f>'[8]2.1. mell. kiad Önkormányzat'!N77+'[8]2.2. mell.kiadások Óvoda'!N77+'[8]2.3. mell. kiadások  KÖH'!N77</f>
        <v>304098183</v>
      </c>
    </row>
    <row r="78" spans="1:14" ht="15">
      <c r="A78" s="34" t="s">
        <v>343</v>
      </c>
      <c r="B78" s="30" t="s">
        <v>344</v>
      </c>
      <c r="C78" s="179">
        <f>'[8]2.1. mell. kiad Önkormányzat'!C78+'[8]2.2. mell.kiadások Óvoda'!C78+'[8]2.3. mell. kiadások  KÖH'!E78</f>
        <v>0</v>
      </c>
      <c r="D78" s="179">
        <f>'[8]2.1. mell. kiad Önkormányzat'!D78+'[8]2.2. mell.kiadások Óvoda'!D78+'[8]2.3. mell. kiadások  KÖH'!F78</f>
        <v>1181000</v>
      </c>
      <c r="E78" s="179">
        <f>'[8]2.1. mell. kiad Önkormányzat'!E78+'[8]2.2. mell.kiadások Óvoda'!E78+'[8]2.3. mell. kiadások  KÖH'!G78</f>
        <v>372352</v>
      </c>
      <c r="F78" s="179">
        <f>'[8]2.1. mell. kiad Önkormányzat'!F78+'[8]2.2. mell.kiadások Óvoda'!F78+'[8]2.3. mell. kiadások  KÖH'!F78</f>
        <v>0</v>
      </c>
      <c r="G78" s="179">
        <f>'[8]2.1. mell. kiad Önkormányzat'!G78+'[8]2.2. mell.kiadások Óvoda'!G78+'[8]2.3. mell. kiadások  KÖH'!G78</f>
        <v>0</v>
      </c>
      <c r="H78" s="179">
        <f>'[8]2.1. mell. kiad Önkormányzat'!H78+'[8]2.2. mell.kiadások Óvoda'!H78+'[8]2.3. mell. kiadások  KÖH'!H78</f>
        <v>0</v>
      </c>
      <c r="I78" s="179">
        <f>'[8]2.1. mell. kiad Önkormányzat'!I78+'[8]2.2. mell.kiadások Óvoda'!I78+'[8]2.3. mell. kiadások  KÖH'!I78</f>
        <v>0</v>
      </c>
      <c r="J78" s="179">
        <f>'[8]2.1. mell. kiad Önkormányzat'!J78+'[8]2.2. mell.kiadások Óvoda'!J78+'[8]2.3. mell. kiadások  KÖH'!J78</f>
        <v>0</v>
      </c>
      <c r="K78" s="179">
        <f>'[8]2.1. mell. kiad Önkormányzat'!K78+'[8]2.2. mell.kiadások Óvoda'!K78+'[8]2.3. mell. kiadások  KÖH'!K78</f>
        <v>0</v>
      </c>
      <c r="L78" s="179">
        <f>'[8]2.1. mell. kiad Önkormányzat'!L78+'[8]2.2. mell.kiadások Óvoda'!L78+'[8]2.3. mell. kiadások  KÖH'!L78</f>
        <v>0</v>
      </c>
      <c r="M78" s="179">
        <f>'[8]2.1. mell. kiad Önkormányzat'!M78+'[8]2.2. mell.kiadások Óvoda'!M78+'[8]2.3. mell. kiadások  KÖH'!M78</f>
        <v>1181000</v>
      </c>
      <c r="N78" s="179">
        <f>'[8]2.1. mell. kiad Önkormányzat'!N78+'[8]2.2. mell.kiadások Óvoda'!N78+'[8]2.3. mell. kiadások  KÖH'!N78</f>
        <v>372352</v>
      </c>
    </row>
    <row r="79" spans="1:14" ht="15">
      <c r="A79" s="34" t="s">
        <v>345</v>
      </c>
      <c r="B79" s="30" t="s">
        <v>346</v>
      </c>
      <c r="C79" s="179">
        <f>'[8]2.1. mell. kiad Önkormányzat'!C79+'[8]2.2. mell.kiadások Óvoda'!C79+'[8]2.3. mell. kiadások  KÖH'!E79</f>
        <v>2319000</v>
      </c>
      <c r="D79" s="179">
        <f>'[8]2.1. mell. kiad Önkormányzat'!D79+'[8]2.2. mell.kiadások Óvoda'!D79+'[8]2.3. mell. kiadások  KÖH'!F79</f>
        <v>15588408</v>
      </c>
      <c r="E79" s="179">
        <f>'[8]2.1. mell. kiad Önkormányzat'!E79+'[8]2.2. mell.kiadások Óvoda'!E79+'[8]2.3. mell. kiadások  KÖH'!G79</f>
        <v>15577894</v>
      </c>
      <c r="F79" s="179">
        <f>'[8]2.1. mell. kiad Önkormányzat'!F79+'[8]2.2. mell.kiadások Óvoda'!F79+'[8]2.3. mell. kiadások  KÖH'!F79</f>
        <v>0</v>
      </c>
      <c r="G79" s="179">
        <f>'[8]2.1. mell. kiad Önkormányzat'!G79+'[8]2.2. mell.kiadások Óvoda'!G79+'[8]2.3. mell. kiadások  KÖH'!G79</f>
        <v>0</v>
      </c>
      <c r="H79" s="179">
        <f>'[8]2.1. mell. kiad Önkormányzat'!H79+'[8]2.2. mell.kiadások Óvoda'!H79+'[8]2.3. mell. kiadások  KÖH'!H79</f>
        <v>0</v>
      </c>
      <c r="I79" s="179">
        <f>'[8]2.1. mell. kiad Önkormányzat'!I79+'[8]2.2. mell.kiadások Óvoda'!I79+'[8]2.3. mell. kiadások  KÖH'!I79</f>
        <v>0</v>
      </c>
      <c r="J79" s="179">
        <f>'[8]2.1. mell. kiad Önkormányzat'!J79+'[8]2.2. mell.kiadások Óvoda'!J79+'[8]2.3. mell. kiadások  KÖH'!J79</f>
        <v>0</v>
      </c>
      <c r="K79" s="179">
        <f>'[8]2.1. mell. kiad Önkormányzat'!K79+'[8]2.2. mell.kiadások Óvoda'!K79+'[8]2.3. mell. kiadások  KÖH'!K79</f>
        <v>0</v>
      </c>
      <c r="L79" s="179">
        <f>'[8]2.1. mell. kiad Önkormányzat'!L79+'[8]2.2. mell.kiadások Óvoda'!L79+'[8]2.3. mell. kiadások  KÖH'!L79</f>
        <v>2319000</v>
      </c>
      <c r="M79" s="179">
        <f>'[8]2.1. mell. kiad Önkormányzat'!M79+'[8]2.2. mell.kiadások Óvoda'!M79+'[8]2.3. mell. kiadások  KÖH'!M79</f>
        <v>15588408</v>
      </c>
      <c r="N79" s="179">
        <f>'[8]2.1. mell. kiad Önkormányzat'!N79+'[8]2.2. mell.kiadások Óvoda'!N79+'[8]2.3. mell. kiadások  KÖH'!N79</f>
        <v>15577894</v>
      </c>
    </row>
    <row r="80" spans="1:14" ht="15">
      <c r="A80" s="6" t="s">
        <v>347</v>
      </c>
      <c r="B80" s="30" t="s">
        <v>348</v>
      </c>
      <c r="C80" s="179">
        <f>'[8]2.1. mell. kiad Önkormányzat'!C80+'[8]2.2. mell.kiadások Óvoda'!C80+'[8]2.3. mell. kiadások  KÖH'!E80</f>
        <v>0</v>
      </c>
      <c r="D80" s="179">
        <f>'[8]2.1. mell. kiad Önkormányzat'!D80+'[8]2.2. mell.kiadások Óvoda'!D80+'[8]2.3. mell. kiadások  KÖH'!F80</f>
        <v>0</v>
      </c>
      <c r="E80" s="179">
        <f>'[8]2.1. mell. kiad Önkormányzat'!E80+'[8]2.2. mell.kiadások Óvoda'!E80+'[8]2.3. mell. kiadások  KÖH'!G80</f>
        <v>0</v>
      </c>
      <c r="F80" s="179">
        <f>'[8]2.1. mell. kiad Önkormányzat'!F80+'[8]2.2. mell.kiadások Óvoda'!F80+'[8]2.3. mell. kiadások  KÖH'!F80</f>
        <v>0</v>
      </c>
      <c r="G80" s="179">
        <f>'[8]2.1. mell. kiad Önkormányzat'!G80+'[8]2.2. mell.kiadások Óvoda'!G80+'[8]2.3. mell. kiadások  KÖH'!G80</f>
        <v>0</v>
      </c>
      <c r="H80" s="179">
        <f>'[8]2.1. mell. kiad Önkormányzat'!H80+'[8]2.2. mell.kiadások Óvoda'!H80+'[8]2.3. mell. kiadások  KÖH'!H80</f>
        <v>0</v>
      </c>
      <c r="I80" s="179">
        <f>'[8]2.1. mell. kiad Önkormányzat'!I80+'[8]2.2. mell.kiadások Óvoda'!I80+'[8]2.3. mell. kiadások  KÖH'!I80</f>
        <v>0</v>
      </c>
      <c r="J80" s="179">
        <f>'[8]2.1. mell. kiad Önkormányzat'!J80+'[8]2.2. mell.kiadások Óvoda'!J80+'[8]2.3. mell. kiadások  KÖH'!J80</f>
        <v>0</v>
      </c>
      <c r="K80" s="179">
        <f>'[8]2.1. mell. kiad Önkormányzat'!K80+'[8]2.2. mell.kiadások Óvoda'!K80+'[8]2.3. mell. kiadások  KÖH'!K80</f>
        <v>0</v>
      </c>
      <c r="L80" s="179">
        <f>'[8]2.1. mell. kiad Önkormányzat'!L80+'[8]2.2. mell.kiadások Óvoda'!L80+'[8]2.3. mell. kiadások  KÖH'!L80</f>
        <v>0</v>
      </c>
      <c r="M80" s="179">
        <f>'[8]2.1. mell. kiad Önkormányzat'!M80+'[8]2.2. mell.kiadások Óvoda'!M80+'[8]2.3. mell. kiadások  KÖH'!M80</f>
        <v>0</v>
      </c>
      <c r="N80" s="179">
        <f>'[8]2.1. mell. kiad Önkormányzat'!N80+'[8]2.2. mell.kiadások Óvoda'!N80+'[8]2.3. mell. kiadások  KÖH'!N80</f>
        <v>0</v>
      </c>
    </row>
    <row r="81" spans="1:14" ht="15">
      <c r="A81" s="6" t="s">
        <v>349</v>
      </c>
      <c r="B81" s="30" t="s">
        <v>350</v>
      </c>
      <c r="C81" s="179">
        <f>'[8]2.1. mell. kiad Önkormányzat'!C81+'[8]2.2. mell.kiadások Óvoda'!C81+'[8]2.3. mell. kiadások  KÖH'!E81</f>
        <v>0</v>
      </c>
      <c r="D81" s="179">
        <f>'[8]2.1. mell. kiad Önkormányzat'!D81+'[8]2.2. mell.kiadások Óvoda'!D81+'[8]2.3. mell. kiadások  KÖH'!F81</f>
        <v>0</v>
      </c>
      <c r="E81" s="179">
        <f>'[8]2.1. mell. kiad Önkormányzat'!E81+'[8]2.2. mell.kiadások Óvoda'!E81+'[8]2.3. mell. kiadások  KÖH'!G81</f>
        <v>0</v>
      </c>
      <c r="F81" s="179">
        <f>'[8]2.1. mell. kiad Önkormányzat'!F81+'[8]2.2. mell.kiadások Óvoda'!F81+'[8]2.3. mell. kiadások  KÖH'!F81</f>
        <v>0</v>
      </c>
      <c r="G81" s="179">
        <f>'[8]2.1. mell. kiad Önkormányzat'!G81+'[8]2.2. mell.kiadások Óvoda'!G81+'[8]2.3. mell. kiadások  KÖH'!G81</f>
        <v>0</v>
      </c>
      <c r="H81" s="179">
        <f>'[8]2.1. mell. kiad Önkormányzat'!H81+'[8]2.2. mell.kiadások Óvoda'!H81+'[8]2.3. mell. kiadások  KÖH'!H81</f>
        <v>0</v>
      </c>
      <c r="I81" s="179">
        <f>'[8]2.1. mell. kiad Önkormányzat'!I81+'[8]2.2. mell.kiadások Óvoda'!I81+'[8]2.3. mell. kiadások  KÖH'!I81</f>
        <v>0</v>
      </c>
      <c r="J81" s="179">
        <f>'[8]2.1. mell. kiad Önkormányzat'!J81+'[8]2.2. mell.kiadások Óvoda'!J81+'[8]2.3. mell. kiadások  KÖH'!J81</f>
        <v>0</v>
      </c>
      <c r="K81" s="179">
        <f>'[8]2.1. mell. kiad Önkormányzat'!K81+'[8]2.2. mell.kiadások Óvoda'!K81+'[8]2.3. mell. kiadások  KÖH'!K81</f>
        <v>0</v>
      </c>
      <c r="L81" s="179">
        <f>'[8]2.1. mell. kiad Önkormányzat'!L81+'[8]2.2. mell.kiadások Óvoda'!L81+'[8]2.3. mell. kiadások  KÖH'!L81</f>
        <v>0</v>
      </c>
      <c r="M81" s="179">
        <f>'[8]2.1. mell. kiad Önkormányzat'!M81+'[8]2.2. mell.kiadások Óvoda'!M81+'[8]2.3. mell. kiadások  KÖH'!M81</f>
        <v>0</v>
      </c>
      <c r="N81" s="179">
        <f>'[8]2.1. mell. kiad Önkormányzat'!N81+'[8]2.2. mell.kiadások Óvoda'!N81+'[8]2.3. mell. kiadások  KÖH'!N81</f>
        <v>0</v>
      </c>
    </row>
    <row r="82" spans="1:14" ht="15">
      <c r="A82" s="6" t="s">
        <v>351</v>
      </c>
      <c r="B82" s="30" t="s">
        <v>352</v>
      </c>
      <c r="C82" s="179">
        <f>'[8]2.1. mell. kiad Önkormányzat'!C82+'[8]2.2. mell.kiadások Óvoda'!C82+'[8]2.3. mell. kiadások  KÖH'!E82</f>
        <v>56964000</v>
      </c>
      <c r="D82" s="179">
        <f>'[8]2.1. mell. kiad Önkormányzat'!D82+'[8]2.2. mell.kiadások Óvoda'!D82+'[8]2.3. mell. kiadások  KÖH'!F82</f>
        <v>57764122</v>
      </c>
      <c r="E82" s="179">
        <f>'[8]2.1. mell. kiad Önkormányzat'!E82+'[8]2.2. mell.kiadások Óvoda'!E82+'[8]2.3. mell. kiadások  KÖH'!G82</f>
        <v>24935221</v>
      </c>
      <c r="F82" s="179">
        <f>'[8]2.1. mell. kiad Önkormányzat'!F82+'[8]2.2. mell.kiadások Óvoda'!F82+'[8]2.3. mell. kiadások  KÖH'!F82</f>
        <v>0</v>
      </c>
      <c r="G82" s="179">
        <f>'[8]2.1. mell. kiad Önkormányzat'!G82+'[8]2.2. mell.kiadások Óvoda'!G82+'[8]2.3. mell. kiadások  KÖH'!G82</f>
        <v>0</v>
      </c>
      <c r="H82" s="179">
        <f>'[8]2.1. mell. kiad Önkormányzat'!H82+'[8]2.2. mell.kiadások Óvoda'!H82+'[8]2.3. mell. kiadások  KÖH'!H82</f>
        <v>0</v>
      </c>
      <c r="I82" s="179">
        <f>'[8]2.1. mell. kiad Önkormányzat'!I82+'[8]2.2. mell.kiadások Óvoda'!I82+'[8]2.3. mell. kiadások  KÖH'!I82</f>
        <v>0</v>
      </c>
      <c r="J82" s="179">
        <f>'[8]2.1. mell. kiad Önkormányzat'!J82+'[8]2.2. mell.kiadások Óvoda'!J82+'[8]2.3. mell. kiadások  KÖH'!J82</f>
        <v>0</v>
      </c>
      <c r="K82" s="179">
        <f>'[8]2.1. mell. kiad Önkormányzat'!K82+'[8]2.2. mell.kiadások Óvoda'!K82+'[8]2.3. mell. kiadások  KÖH'!K82</f>
        <v>0</v>
      </c>
      <c r="L82" s="179">
        <f>'[8]2.1. mell. kiad Önkormányzat'!L82+'[8]2.2. mell.kiadások Óvoda'!L82+'[8]2.3. mell. kiadások  KÖH'!L82</f>
        <v>56937000</v>
      </c>
      <c r="M82" s="179">
        <f>'[8]2.1. mell. kiad Önkormányzat'!M82+'[8]2.2. mell.kiadások Óvoda'!M82+'[8]2.3. mell. kiadások  KÖH'!M82</f>
        <v>57572885</v>
      </c>
      <c r="N82" s="179">
        <f>'[8]2.1. mell. kiad Önkormányzat'!N82+'[8]2.2. mell.kiadások Óvoda'!N82+'[8]2.3. mell. kiadások  KÖH'!N82</f>
        <v>24743984</v>
      </c>
    </row>
    <row r="83" spans="1:14" s="218" customFormat="1" ht="15">
      <c r="A83" s="43" t="s">
        <v>583</v>
      </c>
      <c r="B83" s="45" t="s">
        <v>353</v>
      </c>
      <c r="C83" s="179">
        <f>'[8]2.1. mell. kiad Önkormányzat'!C83+'[8]2.2. mell.kiadások Óvoda'!C83+'[8]2.3. mell. kiadások  KÖH'!E83</f>
        <v>282946000</v>
      </c>
      <c r="D83" s="179">
        <f>'[8]2.1. mell. kiad Önkormányzat'!D83+'[8]2.2. mell.kiadások Óvoda'!D83+'[8]2.3. mell. kiadások  KÖH'!F83</f>
        <v>380481326</v>
      </c>
      <c r="E83" s="179">
        <f>'[8]2.1. mell. kiad Önkormányzat'!E83+'[8]2.2. mell.kiadások Óvoda'!E83+'[8]2.3. mell. kiadások  KÖH'!G83</f>
        <v>346693650</v>
      </c>
      <c r="F83" s="179">
        <f>'[8]2.1. mell. kiad Önkormányzat'!F83+'[8]2.2. mell.kiadások Óvoda'!F83+'[8]2.3. mell. kiadások  KÖH'!F83</f>
        <v>0</v>
      </c>
      <c r="G83" s="179">
        <f>'[8]2.1. mell. kiad Önkormányzat'!G83+'[8]2.2. mell.kiadások Óvoda'!G83+'[8]2.3. mell. kiadások  KÖH'!G83</f>
        <v>0</v>
      </c>
      <c r="H83" s="179">
        <f>'[8]2.1. mell. kiad Önkormányzat'!H83+'[8]2.2. mell.kiadások Óvoda'!H83+'[8]2.3. mell. kiadások  KÖH'!H83</f>
        <v>0</v>
      </c>
      <c r="I83" s="179">
        <f>'[8]2.1. mell. kiad Önkormányzat'!I83+'[8]2.2. mell.kiadások Óvoda'!I83+'[8]2.3. mell. kiadások  KÖH'!I83</f>
        <v>0</v>
      </c>
      <c r="J83" s="179">
        <f>'[8]2.1. mell. kiad Önkormányzat'!J83+'[8]2.2. mell.kiadások Óvoda'!J83+'[8]2.3. mell. kiadások  KÖH'!J83</f>
        <v>0</v>
      </c>
      <c r="K83" s="179">
        <f>'[8]2.1. mell. kiad Önkormányzat'!K83+'[8]2.2. mell.kiadások Óvoda'!K83+'[8]2.3. mell. kiadások  KÖH'!K83</f>
        <v>0</v>
      </c>
      <c r="L83" s="179">
        <f>'[8]2.1. mell. kiad Önkormányzat'!L83+'[8]2.2. mell.kiadások Óvoda'!L83+'[8]2.3. mell. kiadások  KÖH'!L83</f>
        <v>282946000</v>
      </c>
      <c r="M83" s="179">
        <f>'[8]2.1. mell. kiad Önkormányzat'!M83+'[8]2.2. mell.kiadások Óvoda'!M83+'[8]2.3. mell. kiadások  KÖH'!M83</f>
        <v>380481326</v>
      </c>
      <c r="N83" s="179">
        <f>'[8]2.1. mell. kiad Önkormányzat'!N83+'[8]2.2. mell.kiadások Óvoda'!N83+'[8]2.3. mell. kiadások  KÖH'!N83</f>
        <v>346693650</v>
      </c>
    </row>
    <row r="84" spans="1:14" ht="15">
      <c r="A84" s="12" t="s">
        <v>354</v>
      </c>
      <c r="B84" s="30" t="s">
        <v>355</v>
      </c>
      <c r="C84" s="179">
        <f>'[8]2.1. mell. kiad Önkormányzat'!C84+'[8]2.2. mell.kiadások Óvoda'!C84+'[8]2.3. mell. kiadások  KÖH'!E84</f>
        <v>163905000</v>
      </c>
      <c r="D84" s="179">
        <f>'[8]2.1. mell. kiad Önkormányzat'!D84+'[8]2.2. mell.kiadások Óvoda'!D84+'[8]2.3. mell. kiadások  KÖH'!F84</f>
        <v>94750811</v>
      </c>
      <c r="E84" s="179">
        <f>'[8]2.1. mell. kiad Önkormányzat'!E84+'[8]2.2. mell.kiadások Óvoda'!E84+'[8]2.3. mell. kiadások  KÖH'!G84</f>
        <v>63730680</v>
      </c>
      <c r="F84" s="179">
        <f>'[8]2.1. mell. kiad Önkormányzat'!F84+'[8]2.2. mell.kiadások Óvoda'!F84+'[8]2.3. mell. kiadások  KÖH'!F84</f>
        <v>0</v>
      </c>
      <c r="G84" s="179">
        <f>'[8]2.1. mell. kiad Önkormányzat'!G84+'[8]2.2. mell.kiadások Óvoda'!G84+'[8]2.3. mell. kiadások  KÖH'!G84</f>
        <v>0</v>
      </c>
      <c r="H84" s="179">
        <f>'[8]2.1. mell. kiad Önkormányzat'!H84+'[8]2.2. mell.kiadások Óvoda'!H84+'[8]2.3. mell. kiadások  KÖH'!H84</f>
        <v>0</v>
      </c>
      <c r="I84" s="179">
        <f>'[8]2.1. mell. kiad Önkormányzat'!I84+'[8]2.2. mell.kiadások Óvoda'!I84+'[8]2.3. mell. kiadások  KÖH'!I84</f>
        <v>0</v>
      </c>
      <c r="J84" s="179">
        <f>'[8]2.1. mell. kiad Önkormányzat'!J84+'[8]2.2. mell.kiadások Óvoda'!J84+'[8]2.3. mell. kiadások  KÖH'!J84</f>
        <v>0</v>
      </c>
      <c r="K84" s="179">
        <f>'[8]2.1. mell. kiad Önkormányzat'!K84+'[8]2.2. mell.kiadások Óvoda'!K84+'[8]2.3. mell. kiadások  KÖH'!K84</f>
        <v>0</v>
      </c>
      <c r="L84" s="179">
        <f>'[8]2.1. mell. kiad Önkormányzat'!L84+'[8]2.2. mell.kiadások Óvoda'!L84+'[8]2.3. mell. kiadások  KÖH'!L84</f>
        <v>163905000</v>
      </c>
      <c r="M84" s="179">
        <f>'[8]2.1. mell. kiad Önkormányzat'!M84+'[8]2.2. mell.kiadások Óvoda'!M84+'[8]2.3. mell. kiadások  KÖH'!M84</f>
        <v>94750811</v>
      </c>
      <c r="N84" s="179">
        <f>'[8]2.1. mell. kiad Önkormányzat'!N84+'[8]2.2. mell.kiadások Óvoda'!N84+'[8]2.3. mell. kiadások  KÖH'!N84</f>
        <v>63730680</v>
      </c>
    </row>
    <row r="85" spans="1:14" ht="15">
      <c r="A85" s="12" t="s">
        <v>356</v>
      </c>
      <c r="B85" s="30" t="s">
        <v>357</v>
      </c>
      <c r="C85" s="179">
        <f>'[8]2.1. mell. kiad Önkormányzat'!C85+'[8]2.2. mell.kiadások Óvoda'!C85+'[8]2.3. mell. kiadások  KÖH'!E85</f>
        <v>0</v>
      </c>
      <c r="D85" s="179">
        <f>'[8]2.1. mell. kiad Önkormányzat'!D85+'[8]2.2. mell.kiadások Óvoda'!D85+'[8]2.3. mell. kiadások  KÖH'!F85</f>
        <v>0</v>
      </c>
      <c r="E85" s="179">
        <f>'[8]2.1. mell. kiad Önkormányzat'!E85+'[8]2.2. mell.kiadások Óvoda'!E85+'[8]2.3. mell. kiadások  KÖH'!G85</f>
        <v>0</v>
      </c>
      <c r="F85" s="179">
        <f>'[8]2.1. mell. kiad Önkormányzat'!F85+'[8]2.2. mell.kiadások Óvoda'!F85+'[8]2.3. mell. kiadások  KÖH'!F85</f>
        <v>0</v>
      </c>
      <c r="G85" s="179">
        <f>'[8]2.1. mell. kiad Önkormányzat'!G85+'[8]2.2. mell.kiadások Óvoda'!G85+'[8]2.3. mell. kiadások  KÖH'!G85</f>
        <v>0</v>
      </c>
      <c r="H85" s="179">
        <f>'[8]2.1. mell. kiad Önkormányzat'!H85+'[8]2.2. mell.kiadások Óvoda'!H85+'[8]2.3. mell. kiadások  KÖH'!H85</f>
        <v>0</v>
      </c>
      <c r="I85" s="179">
        <f>'[8]2.1. mell. kiad Önkormányzat'!I85+'[8]2.2. mell.kiadások Óvoda'!I85+'[8]2.3. mell. kiadások  KÖH'!I85</f>
        <v>0</v>
      </c>
      <c r="J85" s="179">
        <f>'[8]2.1. mell. kiad Önkormányzat'!J85+'[8]2.2. mell.kiadások Óvoda'!J85+'[8]2.3. mell. kiadások  KÖH'!J85</f>
        <v>0</v>
      </c>
      <c r="K85" s="179">
        <f>'[8]2.1. mell. kiad Önkormányzat'!K85+'[8]2.2. mell.kiadások Óvoda'!K85+'[8]2.3. mell. kiadások  KÖH'!K85</f>
        <v>0</v>
      </c>
      <c r="L85" s="179">
        <f>'[8]2.1. mell. kiad Önkormányzat'!L85+'[8]2.2. mell.kiadások Óvoda'!L85+'[8]2.3. mell. kiadások  KÖH'!L85</f>
        <v>0</v>
      </c>
      <c r="M85" s="179">
        <f>'[8]2.1. mell. kiad Önkormányzat'!M85+'[8]2.2. mell.kiadások Óvoda'!M85+'[8]2.3. mell. kiadások  KÖH'!M85</f>
        <v>0</v>
      </c>
      <c r="N85" s="179">
        <f>'[8]2.1. mell. kiad Önkormányzat'!N85+'[8]2.2. mell.kiadások Óvoda'!N85+'[8]2.3. mell. kiadások  KÖH'!N85</f>
        <v>0</v>
      </c>
    </row>
    <row r="86" spans="1:14" ht="15">
      <c r="A86" s="12" t="s">
        <v>358</v>
      </c>
      <c r="B86" s="30" t="s">
        <v>359</v>
      </c>
      <c r="C86" s="179">
        <f>'[8]2.1. mell. kiad Önkormányzat'!C86+'[8]2.2. mell.kiadások Óvoda'!C86+'[8]2.3. mell. kiadások  KÖH'!E86</f>
        <v>0</v>
      </c>
      <c r="D86" s="179">
        <f>'[8]2.1. mell. kiad Önkormányzat'!D86+'[8]2.2. mell.kiadások Óvoda'!D86+'[8]2.3. mell. kiadások  KÖH'!F86</f>
        <v>0</v>
      </c>
      <c r="E86" s="179">
        <f>'[8]2.1. mell. kiad Önkormányzat'!E86+'[8]2.2. mell.kiadások Óvoda'!E86+'[8]2.3. mell. kiadások  KÖH'!G86</f>
        <v>0</v>
      </c>
      <c r="F86" s="179">
        <f>'[8]2.1. mell. kiad Önkormányzat'!F86+'[8]2.2. mell.kiadások Óvoda'!F86+'[8]2.3. mell. kiadások  KÖH'!F86</f>
        <v>0</v>
      </c>
      <c r="G86" s="179">
        <f>'[8]2.1. mell. kiad Önkormányzat'!G86+'[8]2.2. mell.kiadások Óvoda'!G86+'[8]2.3. mell. kiadások  KÖH'!G86</f>
        <v>0</v>
      </c>
      <c r="H86" s="179">
        <f>'[8]2.1. mell. kiad Önkormányzat'!H86+'[8]2.2. mell.kiadások Óvoda'!H86+'[8]2.3. mell. kiadások  KÖH'!H86</f>
        <v>0</v>
      </c>
      <c r="I86" s="179">
        <f>'[8]2.1. mell. kiad Önkormányzat'!I86+'[8]2.2. mell.kiadások Óvoda'!I86+'[8]2.3. mell. kiadások  KÖH'!I86</f>
        <v>0</v>
      </c>
      <c r="J86" s="179">
        <f>'[8]2.1. mell. kiad Önkormányzat'!J86+'[8]2.2. mell.kiadások Óvoda'!J86+'[8]2.3. mell. kiadások  KÖH'!J86</f>
        <v>0</v>
      </c>
      <c r="K86" s="179">
        <f>'[8]2.1. mell. kiad Önkormányzat'!K86+'[8]2.2. mell.kiadások Óvoda'!K86+'[8]2.3. mell. kiadások  KÖH'!K86</f>
        <v>0</v>
      </c>
      <c r="L86" s="179">
        <f>'[8]2.1. mell. kiad Önkormányzat'!L86+'[8]2.2. mell.kiadások Óvoda'!L86+'[8]2.3. mell. kiadások  KÖH'!L86</f>
        <v>0</v>
      </c>
      <c r="M86" s="179">
        <f>'[8]2.1. mell. kiad Önkormányzat'!M86+'[8]2.2. mell.kiadások Óvoda'!M86+'[8]2.3. mell. kiadások  KÖH'!M86</f>
        <v>0</v>
      </c>
      <c r="N86" s="179">
        <f>'[8]2.1. mell. kiad Önkormányzat'!N86+'[8]2.2. mell.kiadások Óvoda'!N86+'[8]2.3. mell. kiadások  KÖH'!N86</f>
        <v>0</v>
      </c>
    </row>
    <row r="87" spans="1:14" ht="15">
      <c r="A87" s="12" t="s">
        <v>360</v>
      </c>
      <c r="B87" s="30" t="s">
        <v>361</v>
      </c>
      <c r="C87" s="179">
        <f>'[8]2.1. mell. kiad Önkormányzat'!C87+'[8]2.2. mell.kiadások Óvoda'!C87+'[8]2.3. mell. kiadások  KÖH'!E87</f>
        <v>43117000</v>
      </c>
      <c r="D87" s="179">
        <f>'[8]2.1. mell. kiad Önkormányzat'!D87+'[8]2.2. mell.kiadások Óvoda'!D87+'[8]2.3. mell. kiadások  KÖH'!F87</f>
        <v>37583500</v>
      </c>
      <c r="E87" s="179">
        <f>'[8]2.1. mell. kiad Önkormányzat'!E87+'[8]2.2. mell.kiadások Óvoda'!E87+'[8]2.3. mell. kiadások  KÖH'!G87</f>
        <v>16020730</v>
      </c>
      <c r="F87" s="179">
        <f>'[8]2.1. mell. kiad Önkormányzat'!F87+'[8]2.2. mell.kiadások Óvoda'!F87+'[8]2.3. mell. kiadások  KÖH'!F87</f>
        <v>0</v>
      </c>
      <c r="G87" s="179">
        <f>'[8]2.1. mell. kiad Önkormányzat'!G87+'[8]2.2. mell.kiadások Óvoda'!G87+'[8]2.3. mell. kiadások  KÖH'!G87</f>
        <v>0</v>
      </c>
      <c r="H87" s="179">
        <f>'[8]2.1. mell. kiad Önkormányzat'!H87+'[8]2.2. mell.kiadások Óvoda'!H87+'[8]2.3. mell. kiadások  KÖH'!H87</f>
        <v>0</v>
      </c>
      <c r="I87" s="179">
        <f>'[8]2.1. mell. kiad Önkormányzat'!I87+'[8]2.2. mell.kiadások Óvoda'!I87+'[8]2.3. mell. kiadások  KÖH'!I87</f>
        <v>0</v>
      </c>
      <c r="J87" s="179">
        <f>'[8]2.1. mell. kiad Önkormányzat'!J87+'[8]2.2. mell.kiadások Óvoda'!J87+'[8]2.3. mell. kiadások  KÖH'!J87</f>
        <v>0</v>
      </c>
      <c r="K87" s="179">
        <f>'[8]2.1. mell. kiad Önkormányzat'!K87+'[8]2.2. mell.kiadások Óvoda'!K87+'[8]2.3. mell. kiadások  KÖH'!K87</f>
        <v>0</v>
      </c>
      <c r="L87" s="179">
        <f>'[8]2.1. mell. kiad Önkormányzat'!L87+'[8]2.2. mell.kiadások Óvoda'!L87+'[8]2.3. mell. kiadások  KÖH'!L87</f>
        <v>43117000</v>
      </c>
      <c r="M87" s="179">
        <f>'[8]2.1. mell. kiad Önkormányzat'!M87+'[8]2.2. mell.kiadások Óvoda'!M87+'[8]2.3. mell. kiadások  KÖH'!M87</f>
        <v>37583500</v>
      </c>
      <c r="N87" s="179">
        <f>'[8]2.1. mell. kiad Önkormányzat'!N87+'[8]2.2. mell.kiadások Óvoda'!N87+'[8]2.3. mell. kiadások  KÖH'!N87</f>
        <v>16020730</v>
      </c>
    </row>
    <row r="88" spans="1:14" s="218" customFormat="1" ht="15">
      <c r="A88" s="42" t="s">
        <v>584</v>
      </c>
      <c r="B88" s="45" t="s">
        <v>362</v>
      </c>
      <c r="C88" s="179">
        <f>'[8]2.1. mell. kiad Önkormányzat'!C88+'[8]2.2. mell.kiadások Óvoda'!C88+'[8]2.3. mell. kiadások  KÖH'!E88</f>
        <v>207022000</v>
      </c>
      <c r="D88" s="179">
        <f>'[8]2.1. mell. kiad Önkormányzat'!D88+'[8]2.2. mell.kiadások Óvoda'!D88+'[8]2.3. mell. kiadások  KÖH'!F88</f>
        <v>132334311</v>
      </c>
      <c r="E88" s="179">
        <f>'[8]2.1. mell. kiad Önkormányzat'!E88+'[8]2.2. mell.kiadások Óvoda'!E88+'[8]2.3. mell. kiadások  KÖH'!G88</f>
        <v>79751410</v>
      </c>
      <c r="F88" s="179">
        <f>'[8]2.1. mell. kiad Önkormányzat'!F88+'[8]2.2. mell.kiadások Óvoda'!F88+'[8]2.3. mell. kiadások  KÖH'!F88</f>
        <v>0</v>
      </c>
      <c r="G88" s="179">
        <f>'[8]2.1. mell. kiad Önkormányzat'!G88+'[8]2.2. mell.kiadások Óvoda'!G88+'[8]2.3. mell. kiadások  KÖH'!G88</f>
        <v>0</v>
      </c>
      <c r="H88" s="179">
        <f>'[8]2.1. mell. kiad Önkormányzat'!H88+'[8]2.2. mell.kiadások Óvoda'!H88+'[8]2.3. mell. kiadások  KÖH'!H88</f>
        <v>0</v>
      </c>
      <c r="I88" s="179">
        <f>'[8]2.1. mell. kiad Önkormányzat'!I88+'[8]2.2. mell.kiadások Óvoda'!I88+'[8]2.3. mell. kiadások  KÖH'!I88</f>
        <v>0</v>
      </c>
      <c r="J88" s="179">
        <f>'[8]2.1. mell. kiad Önkormányzat'!J88+'[8]2.2. mell.kiadások Óvoda'!J88+'[8]2.3. mell. kiadások  KÖH'!J88</f>
        <v>0</v>
      </c>
      <c r="K88" s="179">
        <f>'[8]2.1. mell. kiad Önkormányzat'!K88+'[8]2.2. mell.kiadások Óvoda'!K88+'[8]2.3. mell. kiadások  KÖH'!K88</f>
        <v>0</v>
      </c>
      <c r="L88" s="179">
        <f>'[8]2.1. mell. kiad Önkormányzat'!L88+'[8]2.2. mell.kiadások Óvoda'!L88+'[8]2.3. mell. kiadások  KÖH'!L88</f>
        <v>207022000</v>
      </c>
      <c r="M88" s="179">
        <f>'[8]2.1. mell. kiad Önkormányzat'!M88+'[8]2.2. mell.kiadások Óvoda'!M88+'[8]2.3. mell. kiadások  KÖH'!M88</f>
        <v>132334311</v>
      </c>
      <c r="N88" s="179">
        <f>'[8]2.1. mell. kiad Önkormányzat'!N88+'[8]2.2. mell.kiadások Óvoda'!N88+'[8]2.3. mell. kiadások  KÖH'!N88</f>
        <v>79751410</v>
      </c>
    </row>
    <row r="89" spans="1:14" ht="30">
      <c r="A89" s="12" t="s">
        <v>363</v>
      </c>
      <c r="B89" s="30" t="s">
        <v>364</v>
      </c>
      <c r="C89" s="179">
        <f>'[8]2.1. mell. kiad Önkormányzat'!C89+'[8]2.2. mell.kiadások Óvoda'!C89+'[8]2.3. mell. kiadások  KÖH'!E89</f>
        <v>0</v>
      </c>
      <c r="D89" s="179">
        <f>'[8]2.1. mell. kiad Önkormányzat'!D89+'[8]2.2. mell.kiadások Óvoda'!D89+'[8]2.3. mell. kiadások  KÖH'!F89</f>
        <v>0</v>
      </c>
      <c r="E89" s="179">
        <f>'[8]2.1. mell. kiad Önkormányzat'!E89+'[8]2.2. mell.kiadások Óvoda'!E89+'[8]2.3. mell. kiadások  KÖH'!G89</f>
        <v>0</v>
      </c>
      <c r="F89" s="179">
        <f>'[8]2.1. mell. kiad Önkormányzat'!F89+'[8]2.2. mell.kiadások Óvoda'!F89+'[8]2.3. mell. kiadások  KÖH'!F89</f>
        <v>0</v>
      </c>
      <c r="G89" s="179">
        <f>'[8]2.1. mell. kiad Önkormányzat'!G89+'[8]2.2. mell.kiadások Óvoda'!G89+'[8]2.3. mell. kiadások  KÖH'!G89</f>
        <v>0</v>
      </c>
      <c r="H89" s="179">
        <f>'[8]2.1. mell. kiad Önkormányzat'!H89+'[8]2.2. mell.kiadások Óvoda'!H89+'[8]2.3. mell. kiadások  KÖH'!H89</f>
        <v>0</v>
      </c>
      <c r="I89" s="179">
        <f>'[8]2.1. mell. kiad Önkormányzat'!I89+'[8]2.2. mell.kiadások Óvoda'!I89+'[8]2.3. mell. kiadások  KÖH'!I89</f>
        <v>0</v>
      </c>
      <c r="J89" s="179">
        <f>'[8]2.1. mell. kiad Önkormányzat'!J89+'[8]2.2. mell.kiadások Óvoda'!J89+'[8]2.3. mell. kiadások  KÖH'!J89</f>
        <v>0</v>
      </c>
      <c r="K89" s="179">
        <f>'[8]2.1. mell. kiad Önkormányzat'!K89+'[8]2.2. mell.kiadások Óvoda'!K89+'[8]2.3. mell. kiadások  KÖH'!K89</f>
        <v>0</v>
      </c>
      <c r="L89" s="179">
        <f>'[8]2.1. mell. kiad Önkormányzat'!L89+'[8]2.2. mell.kiadások Óvoda'!L89+'[8]2.3. mell. kiadások  KÖH'!L89</f>
        <v>0</v>
      </c>
      <c r="M89" s="179">
        <f>'[8]2.1. mell. kiad Önkormányzat'!M89+'[8]2.2. mell.kiadások Óvoda'!M89+'[8]2.3. mell. kiadások  KÖH'!M89</f>
        <v>0</v>
      </c>
      <c r="N89" s="179">
        <f>'[8]2.1. mell. kiad Önkormányzat'!N89+'[8]2.2. mell.kiadások Óvoda'!N89+'[8]2.3. mell. kiadások  KÖH'!N89</f>
        <v>0</v>
      </c>
    </row>
    <row r="90" spans="1:14" ht="30">
      <c r="A90" s="12" t="s">
        <v>620</v>
      </c>
      <c r="B90" s="30" t="s">
        <v>365</v>
      </c>
      <c r="C90" s="179">
        <f>'[8]2.1. mell. kiad Önkormányzat'!C90+'[8]2.2. mell.kiadások Óvoda'!C90+'[8]2.3. mell. kiadások  KÖH'!E90</f>
        <v>0</v>
      </c>
      <c r="D90" s="179">
        <f>'[8]2.1. mell. kiad Önkormányzat'!D90+'[8]2.2. mell.kiadások Óvoda'!D90+'[8]2.3. mell. kiadások  KÖH'!F90</f>
        <v>0</v>
      </c>
      <c r="E90" s="179">
        <f>'[8]2.1. mell. kiad Önkormányzat'!E90+'[8]2.2. mell.kiadások Óvoda'!E90+'[8]2.3. mell. kiadások  KÖH'!G90</f>
        <v>0</v>
      </c>
      <c r="F90" s="179">
        <f>'[8]2.1. mell. kiad Önkormányzat'!F90+'[8]2.2. mell.kiadások Óvoda'!F90+'[8]2.3. mell. kiadások  KÖH'!F90</f>
        <v>0</v>
      </c>
      <c r="G90" s="179">
        <f>'[8]2.1. mell. kiad Önkormányzat'!G90+'[8]2.2. mell.kiadások Óvoda'!G90+'[8]2.3. mell. kiadások  KÖH'!G90</f>
        <v>0</v>
      </c>
      <c r="H90" s="179">
        <f>'[8]2.1. mell. kiad Önkormányzat'!H90+'[8]2.2. mell.kiadások Óvoda'!H90+'[8]2.3. mell. kiadások  KÖH'!H90</f>
        <v>0</v>
      </c>
      <c r="I90" s="179">
        <f>'[8]2.1. mell. kiad Önkormányzat'!I90+'[8]2.2. mell.kiadások Óvoda'!I90+'[8]2.3. mell. kiadások  KÖH'!I90</f>
        <v>0</v>
      </c>
      <c r="J90" s="179">
        <f>'[8]2.1. mell. kiad Önkormányzat'!J90+'[8]2.2. mell.kiadások Óvoda'!J90+'[8]2.3. mell. kiadások  KÖH'!J90</f>
        <v>0</v>
      </c>
      <c r="K90" s="179">
        <f>'[8]2.1. mell. kiad Önkormányzat'!K90+'[8]2.2. mell.kiadások Óvoda'!K90+'[8]2.3. mell. kiadások  KÖH'!K90</f>
        <v>0</v>
      </c>
      <c r="L90" s="179">
        <f>'[8]2.1. mell. kiad Önkormányzat'!L90+'[8]2.2. mell.kiadások Óvoda'!L90+'[8]2.3. mell. kiadások  KÖH'!L90</f>
        <v>0</v>
      </c>
      <c r="M90" s="179">
        <f>'[8]2.1. mell. kiad Önkormányzat'!M90+'[8]2.2. mell.kiadások Óvoda'!M90+'[8]2.3. mell. kiadások  KÖH'!M90</f>
        <v>0</v>
      </c>
      <c r="N90" s="179">
        <f>'[8]2.1. mell. kiad Önkormányzat'!N90+'[8]2.2. mell.kiadások Óvoda'!N90+'[8]2.3. mell. kiadások  KÖH'!N90</f>
        <v>0</v>
      </c>
    </row>
    <row r="91" spans="1:14" ht="30">
      <c r="A91" s="12" t="s">
        <v>621</v>
      </c>
      <c r="B91" s="30" t="s">
        <v>366</v>
      </c>
      <c r="C91" s="179">
        <f>'[8]2.1. mell. kiad Önkormányzat'!C91+'[8]2.2. mell.kiadások Óvoda'!C91+'[8]2.3. mell. kiadások  KÖH'!E91</f>
        <v>0</v>
      </c>
      <c r="D91" s="179">
        <f>'[8]2.1. mell. kiad Önkormányzat'!D91+'[8]2.2. mell.kiadások Óvoda'!D91+'[8]2.3. mell. kiadások  KÖH'!F91</f>
        <v>0</v>
      </c>
      <c r="E91" s="179">
        <f>'[8]2.1. mell. kiad Önkormányzat'!E91+'[8]2.2. mell.kiadások Óvoda'!E91+'[8]2.3. mell. kiadások  KÖH'!G91</f>
        <v>0</v>
      </c>
      <c r="F91" s="179">
        <f>'[8]2.1. mell. kiad Önkormányzat'!F91+'[8]2.2. mell.kiadások Óvoda'!F91+'[8]2.3. mell. kiadások  KÖH'!F91</f>
        <v>0</v>
      </c>
      <c r="G91" s="179">
        <f>'[8]2.1. mell. kiad Önkormányzat'!G91+'[8]2.2. mell.kiadások Óvoda'!G91+'[8]2.3. mell. kiadások  KÖH'!G91</f>
        <v>0</v>
      </c>
      <c r="H91" s="179">
        <f>'[8]2.1. mell. kiad Önkormányzat'!H91+'[8]2.2. mell.kiadások Óvoda'!H91+'[8]2.3. mell. kiadások  KÖH'!H91</f>
        <v>0</v>
      </c>
      <c r="I91" s="179">
        <f>'[8]2.1. mell. kiad Önkormányzat'!I91+'[8]2.2. mell.kiadások Óvoda'!I91+'[8]2.3. mell. kiadások  KÖH'!I91</f>
        <v>0</v>
      </c>
      <c r="J91" s="179">
        <f>'[8]2.1. mell. kiad Önkormányzat'!J91+'[8]2.2. mell.kiadások Óvoda'!J91+'[8]2.3. mell. kiadások  KÖH'!J91</f>
        <v>0</v>
      </c>
      <c r="K91" s="179">
        <f>'[8]2.1. mell. kiad Önkormányzat'!K91+'[8]2.2. mell.kiadások Óvoda'!K91+'[8]2.3. mell. kiadások  KÖH'!K91</f>
        <v>0</v>
      </c>
      <c r="L91" s="179">
        <f>'[8]2.1. mell. kiad Önkormányzat'!L91+'[8]2.2. mell.kiadások Óvoda'!L91+'[8]2.3. mell. kiadások  KÖH'!L91</f>
        <v>0</v>
      </c>
      <c r="M91" s="179">
        <f>'[8]2.1. mell. kiad Önkormányzat'!M91+'[8]2.2. mell.kiadások Óvoda'!M91+'[8]2.3. mell. kiadások  KÖH'!M91</f>
        <v>0</v>
      </c>
      <c r="N91" s="179">
        <f>'[8]2.1. mell. kiad Önkormányzat'!N91+'[8]2.2. mell.kiadások Óvoda'!N91+'[8]2.3. mell. kiadások  KÖH'!N91</f>
        <v>0</v>
      </c>
    </row>
    <row r="92" spans="1:14" ht="15">
      <c r="A92" s="12" t="s">
        <v>622</v>
      </c>
      <c r="B92" s="30" t="s">
        <v>367</v>
      </c>
      <c r="C92" s="179">
        <f>'[8]2.1. mell. kiad Önkormányzat'!C92+'[8]2.2. mell.kiadások Óvoda'!C92+'[8]2.3. mell. kiadások  KÖH'!E92</f>
        <v>0</v>
      </c>
      <c r="D92" s="179">
        <f>'[8]2.1. mell. kiad Önkormányzat'!D92+'[8]2.2. mell.kiadások Óvoda'!D92+'[8]2.3. mell. kiadások  KÖH'!F92</f>
        <v>60697</v>
      </c>
      <c r="E92" s="179">
        <f>'[8]2.1. mell. kiad Önkormányzat'!E92+'[8]2.2. mell.kiadások Óvoda'!E92+'[8]2.3. mell. kiadások  KÖH'!G92</f>
        <v>60697</v>
      </c>
      <c r="F92" s="179">
        <f>'[8]2.1. mell. kiad Önkormányzat'!F92+'[8]2.2. mell.kiadások Óvoda'!F92+'[8]2.3. mell. kiadások  KÖH'!F92</f>
        <v>0</v>
      </c>
      <c r="G92" s="179">
        <f>'[8]2.1. mell. kiad Önkormányzat'!G92+'[8]2.2. mell.kiadások Óvoda'!G92+'[8]2.3. mell. kiadások  KÖH'!G92</f>
        <v>0</v>
      </c>
      <c r="H92" s="179">
        <f>'[8]2.1. mell. kiad Önkormányzat'!H92+'[8]2.2. mell.kiadások Óvoda'!H92+'[8]2.3. mell. kiadások  KÖH'!H92</f>
        <v>0</v>
      </c>
      <c r="I92" s="179">
        <f>'[8]2.1. mell. kiad Önkormányzat'!I92+'[8]2.2. mell.kiadások Óvoda'!I92+'[8]2.3. mell. kiadások  KÖH'!I92</f>
        <v>0</v>
      </c>
      <c r="J92" s="179">
        <f>'[8]2.1. mell. kiad Önkormányzat'!J92+'[8]2.2. mell.kiadások Óvoda'!J92+'[8]2.3. mell. kiadások  KÖH'!J92</f>
        <v>0</v>
      </c>
      <c r="K92" s="179">
        <f>'[8]2.1. mell. kiad Önkormányzat'!K92+'[8]2.2. mell.kiadások Óvoda'!K92+'[8]2.3. mell. kiadások  KÖH'!K92</f>
        <v>0</v>
      </c>
      <c r="L92" s="179">
        <f>'[8]2.1. mell. kiad Önkormányzat'!L92+'[8]2.2. mell.kiadások Óvoda'!L92+'[8]2.3. mell. kiadások  KÖH'!L92</f>
        <v>0</v>
      </c>
      <c r="M92" s="179">
        <f>'[8]2.1. mell. kiad Önkormányzat'!M92+'[8]2.2. mell.kiadások Óvoda'!M92+'[8]2.3. mell. kiadások  KÖH'!M92</f>
        <v>60697</v>
      </c>
      <c r="N92" s="179">
        <f>'[8]2.1. mell. kiad Önkormányzat'!N92+'[8]2.2. mell.kiadások Óvoda'!N92+'[8]2.3. mell. kiadások  KÖH'!N92</f>
        <v>60697</v>
      </c>
    </row>
    <row r="93" spans="1:14" ht="30">
      <c r="A93" s="12" t="s">
        <v>623</v>
      </c>
      <c r="B93" s="30" t="s">
        <v>368</v>
      </c>
      <c r="C93" s="179">
        <f>'[8]2.1. mell. kiad Önkormányzat'!C93+'[8]2.2. mell.kiadások Óvoda'!C93+'[8]2.3. mell. kiadások  KÖH'!E93</f>
        <v>0</v>
      </c>
      <c r="D93" s="179">
        <f>'[8]2.1. mell. kiad Önkormányzat'!D93+'[8]2.2. mell.kiadások Óvoda'!D93+'[8]2.3. mell. kiadások  KÖH'!F93</f>
        <v>0</v>
      </c>
      <c r="E93" s="179">
        <f>'[8]2.1. mell. kiad Önkormányzat'!E93+'[8]2.2. mell.kiadások Óvoda'!E93+'[8]2.3. mell. kiadások  KÖH'!G93</f>
        <v>0</v>
      </c>
      <c r="F93" s="179">
        <f>'[8]2.1. mell. kiad Önkormányzat'!F93+'[8]2.2. mell.kiadások Óvoda'!F93+'[8]2.3. mell. kiadások  KÖH'!F93</f>
        <v>0</v>
      </c>
      <c r="G93" s="179">
        <f>'[8]2.1. mell. kiad Önkormányzat'!G93+'[8]2.2. mell.kiadások Óvoda'!G93+'[8]2.3. mell. kiadások  KÖH'!G93</f>
        <v>0</v>
      </c>
      <c r="H93" s="179">
        <f>'[8]2.1. mell. kiad Önkormányzat'!H93+'[8]2.2. mell.kiadások Óvoda'!H93+'[8]2.3. mell. kiadások  KÖH'!H93</f>
        <v>0</v>
      </c>
      <c r="I93" s="179">
        <f>'[8]2.1. mell. kiad Önkormányzat'!I93+'[8]2.2. mell.kiadások Óvoda'!I93+'[8]2.3. mell. kiadások  KÖH'!I93</f>
        <v>0</v>
      </c>
      <c r="J93" s="179">
        <f>'[8]2.1. mell. kiad Önkormányzat'!J93+'[8]2.2. mell.kiadások Óvoda'!J93+'[8]2.3. mell. kiadások  KÖH'!J93</f>
        <v>0</v>
      </c>
      <c r="K93" s="179">
        <f>'[8]2.1. mell. kiad Önkormányzat'!K93+'[8]2.2. mell.kiadások Óvoda'!K93+'[8]2.3. mell. kiadások  KÖH'!K93</f>
        <v>0</v>
      </c>
      <c r="L93" s="179">
        <f>'[8]2.1. mell. kiad Önkormányzat'!L93+'[8]2.2. mell.kiadások Óvoda'!L93+'[8]2.3. mell. kiadások  KÖH'!L93</f>
        <v>0</v>
      </c>
      <c r="M93" s="179">
        <f>'[8]2.1. mell. kiad Önkormányzat'!M93+'[8]2.2. mell.kiadások Óvoda'!M93+'[8]2.3. mell. kiadások  KÖH'!M93</f>
        <v>0</v>
      </c>
      <c r="N93" s="179">
        <f>'[8]2.1. mell. kiad Önkormányzat'!N93+'[8]2.2. mell.kiadások Óvoda'!N93+'[8]2.3. mell. kiadások  KÖH'!N93</f>
        <v>0</v>
      </c>
    </row>
    <row r="94" spans="1:14" ht="30">
      <c r="A94" s="12" t="s">
        <v>624</v>
      </c>
      <c r="B94" s="30" t="s">
        <v>369</v>
      </c>
      <c r="C94" s="179">
        <f>'[8]2.1. mell. kiad Önkormányzat'!C94+'[8]2.2. mell.kiadások Óvoda'!C94+'[8]2.3. mell. kiadások  KÖH'!E94</f>
        <v>0</v>
      </c>
      <c r="D94" s="179">
        <f>'[8]2.1. mell. kiad Önkormányzat'!D94+'[8]2.2. mell.kiadások Óvoda'!D94+'[8]2.3. mell. kiadások  KÖH'!F94</f>
        <v>0</v>
      </c>
      <c r="E94" s="179">
        <f>'[8]2.1. mell. kiad Önkormányzat'!E94+'[8]2.2. mell.kiadások Óvoda'!E94+'[8]2.3. mell. kiadások  KÖH'!G94</f>
        <v>0</v>
      </c>
      <c r="F94" s="179">
        <f>'[8]2.1. mell. kiad Önkormányzat'!F94+'[8]2.2. mell.kiadások Óvoda'!F94+'[8]2.3. mell. kiadások  KÖH'!F94</f>
        <v>0</v>
      </c>
      <c r="G94" s="179">
        <f>'[8]2.1. mell. kiad Önkormányzat'!G94+'[8]2.2. mell.kiadások Óvoda'!G94+'[8]2.3. mell. kiadások  KÖH'!G94</f>
        <v>0</v>
      </c>
      <c r="H94" s="179">
        <f>'[8]2.1. mell. kiad Önkormányzat'!H94+'[8]2.2. mell.kiadások Óvoda'!H94+'[8]2.3. mell. kiadások  KÖH'!H94</f>
        <v>0</v>
      </c>
      <c r="I94" s="179">
        <f>'[8]2.1. mell. kiad Önkormányzat'!I94+'[8]2.2. mell.kiadások Óvoda'!I94+'[8]2.3. mell. kiadások  KÖH'!I94</f>
        <v>0</v>
      </c>
      <c r="J94" s="179">
        <f>'[8]2.1. mell. kiad Önkormányzat'!J94+'[8]2.2. mell.kiadások Óvoda'!J94+'[8]2.3. mell. kiadások  KÖH'!J94</f>
        <v>0</v>
      </c>
      <c r="K94" s="179">
        <f>'[8]2.1. mell. kiad Önkormányzat'!K94+'[8]2.2. mell.kiadások Óvoda'!K94+'[8]2.3. mell. kiadások  KÖH'!K94</f>
        <v>0</v>
      </c>
      <c r="L94" s="179">
        <f>'[8]2.1. mell. kiad Önkormányzat'!L94+'[8]2.2. mell.kiadások Óvoda'!L94+'[8]2.3. mell. kiadások  KÖH'!L94</f>
        <v>0</v>
      </c>
      <c r="M94" s="179">
        <f>'[8]2.1. mell. kiad Önkormányzat'!M94+'[8]2.2. mell.kiadások Óvoda'!M94+'[8]2.3. mell. kiadások  KÖH'!M94</f>
        <v>0</v>
      </c>
      <c r="N94" s="179">
        <f>'[8]2.1. mell. kiad Önkormányzat'!N94+'[8]2.2. mell.kiadások Óvoda'!N94+'[8]2.3. mell. kiadások  KÖH'!N94</f>
        <v>0</v>
      </c>
    </row>
    <row r="95" spans="1:14" ht="15">
      <c r="A95" s="12" t="s">
        <v>370</v>
      </c>
      <c r="B95" s="30" t="s">
        <v>371</v>
      </c>
      <c r="C95" s="179">
        <f>'[8]2.1. mell. kiad Önkormányzat'!C95+'[8]2.2. mell.kiadások Óvoda'!C95+'[8]2.3. mell. kiadások  KÖH'!E95</f>
        <v>0</v>
      </c>
      <c r="D95" s="179">
        <f>'[8]2.1. mell. kiad Önkormányzat'!D95+'[8]2.2. mell.kiadások Óvoda'!D95+'[8]2.3. mell. kiadások  KÖH'!F95</f>
        <v>0</v>
      </c>
      <c r="E95" s="179">
        <f>'[8]2.1. mell. kiad Önkormányzat'!E95+'[8]2.2. mell.kiadások Óvoda'!E95+'[8]2.3. mell. kiadások  KÖH'!G95</f>
        <v>0</v>
      </c>
      <c r="F95" s="179">
        <f>'[8]2.1. mell. kiad Önkormányzat'!F95+'[8]2.2. mell.kiadások Óvoda'!F95+'[8]2.3. mell. kiadások  KÖH'!F95</f>
        <v>0</v>
      </c>
      <c r="G95" s="179">
        <f>'[8]2.1. mell. kiad Önkormányzat'!G95+'[8]2.2. mell.kiadások Óvoda'!G95+'[8]2.3. mell. kiadások  KÖH'!G95</f>
        <v>0</v>
      </c>
      <c r="H95" s="179">
        <f>'[8]2.1. mell. kiad Önkormányzat'!H95+'[8]2.2. mell.kiadások Óvoda'!H95+'[8]2.3. mell. kiadások  KÖH'!H95</f>
        <v>0</v>
      </c>
      <c r="I95" s="179">
        <f>'[8]2.1. mell. kiad Önkormányzat'!I95+'[8]2.2. mell.kiadások Óvoda'!I95+'[8]2.3. mell. kiadások  KÖH'!I95</f>
        <v>0</v>
      </c>
      <c r="J95" s="179">
        <f>'[8]2.1. mell. kiad Önkormányzat'!J95+'[8]2.2. mell.kiadások Óvoda'!J95+'[8]2.3. mell. kiadások  KÖH'!J95</f>
        <v>0</v>
      </c>
      <c r="K95" s="179">
        <f>'[8]2.1. mell. kiad Önkormányzat'!K95+'[8]2.2. mell.kiadások Óvoda'!K95+'[8]2.3. mell. kiadások  KÖH'!K95</f>
        <v>0</v>
      </c>
      <c r="L95" s="179">
        <f>'[8]2.1. mell. kiad Önkormányzat'!L95+'[8]2.2. mell.kiadások Óvoda'!L95+'[8]2.3. mell. kiadások  KÖH'!L95</f>
        <v>0</v>
      </c>
      <c r="M95" s="179">
        <f>'[8]2.1. mell. kiad Önkormányzat'!M95+'[8]2.2. mell.kiadások Óvoda'!M95+'[8]2.3. mell. kiadások  KÖH'!M95</f>
        <v>0</v>
      </c>
      <c r="N95" s="179">
        <f>'[8]2.1. mell. kiad Önkormányzat'!N95+'[8]2.2. mell.kiadások Óvoda'!N95+'[8]2.3. mell. kiadások  KÖH'!N95</f>
        <v>0</v>
      </c>
    </row>
    <row r="96" spans="1:14" ht="15">
      <c r="A96" s="12" t="s">
        <v>625</v>
      </c>
      <c r="B96" s="30" t="s">
        <v>372</v>
      </c>
      <c r="C96" s="179">
        <f>'[8]2.1. mell. kiad Önkormányzat'!C96+'[8]2.2. mell.kiadások Óvoda'!C96+'[8]2.3. mell. kiadások  KÖH'!E96</f>
        <v>0</v>
      </c>
      <c r="D96" s="179">
        <f>'[8]2.1. mell. kiad Önkormányzat'!D96+'[8]2.2. mell.kiadások Óvoda'!D96+'[8]2.3. mell. kiadások  KÖH'!F96</f>
        <v>20156116</v>
      </c>
      <c r="E96" s="179">
        <f>'[8]2.1. mell. kiad Önkormányzat'!E96+'[8]2.2. mell.kiadások Óvoda'!E96+'[8]2.3. mell. kiadások  KÖH'!G96</f>
        <v>20156116</v>
      </c>
      <c r="F96" s="179">
        <f>'[8]2.1. mell. kiad Önkormányzat'!F96+'[8]2.2. mell.kiadások Óvoda'!F96+'[8]2.3. mell. kiadások  KÖH'!F96</f>
        <v>0</v>
      </c>
      <c r="G96" s="179">
        <f>'[8]2.1. mell. kiad Önkormányzat'!G96+'[8]2.2. mell.kiadások Óvoda'!G96+'[8]2.3. mell. kiadások  KÖH'!G96</f>
        <v>0</v>
      </c>
      <c r="H96" s="179">
        <f>'[8]2.1. mell. kiad Önkormányzat'!H96+'[8]2.2. mell.kiadások Óvoda'!H96+'[8]2.3. mell. kiadások  KÖH'!H96</f>
        <v>0</v>
      </c>
      <c r="I96" s="179">
        <f>'[8]2.1. mell. kiad Önkormányzat'!I96+'[8]2.2. mell.kiadások Óvoda'!I96+'[8]2.3. mell. kiadások  KÖH'!I96</f>
        <v>0</v>
      </c>
      <c r="J96" s="179">
        <f>'[8]2.1. mell. kiad Önkormányzat'!J96+'[8]2.2. mell.kiadások Óvoda'!J96+'[8]2.3. mell. kiadások  KÖH'!J96</f>
        <v>0</v>
      </c>
      <c r="K96" s="179">
        <f>'[8]2.1. mell. kiad Önkormányzat'!K96+'[8]2.2. mell.kiadások Óvoda'!K96+'[8]2.3. mell. kiadások  KÖH'!K96</f>
        <v>0</v>
      </c>
      <c r="L96" s="179">
        <f>'[8]2.1. mell. kiad Önkormányzat'!L96+'[8]2.2. mell.kiadások Óvoda'!L96+'[8]2.3. mell. kiadások  KÖH'!L96</f>
        <v>0</v>
      </c>
      <c r="M96" s="179">
        <f>'[8]2.1. mell. kiad Önkormányzat'!M96+'[8]2.2. mell.kiadások Óvoda'!M96+'[8]2.3. mell. kiadások  KÖH'!M96</f>
        <v>20156116</v>
      </c>
      <c r="N96" s="179">
        <f>'[8]2.1. mell. kiad Önkormányzat'!N96+'[8]2.2. mell.kiadások Óvoda'!N96+'[8]2.3. mell. kiadások  KÖH'!N96</f>
        <v>20156116</v>
      </c>
    </row>
    <row r="97" spans="1:14" s="218" customFormat="1" ht="15">
      <c r="A97" s="42" t="s">
        <v>585</v>
      </c>
      <c r="B97" s="45" t="s">
        <v>373</v>
      </c>
      <c r="C97" s="179">
        <f>'[8]2.1. mell. kiad Önkormányzat'!C97+'[8]2.2. mell.kiadások Óvoda'!C97+'[8]2.3. mell. kiadások  KÖH'!E97</f>
        <v>0</v>
      </c>
      <c r="D97" s="179">
        <f>'[8]2.1. mell. kiad Önkormányzat'!D97+'[8]2.2. mell.kiadások Óvoda'!D97+'[8]2.3. mell. kiadások  KÖH'!F97</f>
        <v>20216813</v>
      </c>
      <c r="E97" s="179">
        <f>'[8]2.1. mell. kiad Önkormányzat'!E97+'[8]2.2. mell.kiadások Óvoda'!E97+'[8]2.3. mell. kiadások  KÖH'!G97</f>
        <v>20216813</v>
      </c>
      <c r="F97" s="179">
        <f>'[8]2.1. mell. kiad Önkormányzat'!F97+'[8]2.2. mell.kiadások Óvoda'!F97+'[8]2.3. mell. kiadások  KÖH'!F97</f>
        <v>0</v>
      </c>
      <c r="G97" s="179">
        <f>'[8]2.1. mell. kiad Önkormányzat'!G97+'[8]2.2. mell.kiadások Óvoda'!G97+'[8]2.3. mell. kiadások  KÖH'!G97</f>
        <v>0</v>
      </c>
      <c r="H97" s="179">
        <f>'[8]2.1. mell. kiad Önkormányzat'!H97+'[8]2.2. mell.kiadások Óvoda'!H97+'[8]2.3. mell. kiadások  KÖH'!H97</f>
        <v>0</v>
      </c>
      <c r="I97" s="179">
        <f>'[8]2.1. mell. kiad Önkormányzat'!I97+'[8]2.2. mell.kiadások Óvoda'!I97+'[8]2.3. mell. kiadások  KÖH'!I97</f>
        <v>0</v>
      </c>
      <c r="J97" s="179">
        <f>'[8]2.1. mell. kiad Önkormányzat'!J97+'[8]2.2. mell.kiadások Óvoda'!J97+'[8]2.3. mell. kiadások  KÖH'!J97</f>
        <v>0</v>
      </c>
      <c r="K97" s="179">
        <f>'[8]2.1. mell. kiad Önkormányzat'!K97+'[8]2.2. mell.kiadások Óvoda'!K97+'[8]2.3. mell. kiadások  KÖH'!K97</f>
        <v>0</v>
      </c>
      <c r="L97" s="179">
        <f>'[8]2.1. mell. kiad Önkormányzat'!L97+'[8]2.2. mell.kiadások Óvoda'!L97+'[8]2.3. mell. kiadások  KÖH'!L97</f>
        <v>0</v>
      </c>
      <c r="M97" s="179">
        <f>'[8]2.1. mell. kiad Önkormányzat'!M97+'[8]2.2. mell.kiadások Óvoda'!M97+'[8]2.3. mell. kiadások  KÖH'!M97</f>
        <v>20216813</v>
      </c>
      <c r="N97" s="179">
        <f>'[8]2.1. mell. kiad Önkormányzat'!N97+'[8]2.2. mell.kiadások Óvoda'!N97+'[8]2.3. mell. kiadások  KÖH'!N97</f>
        <v>20216813</v>
      </c>
    </row>
    <row r="98" spans="1:14" s="218" customFormat="1" ht="15.75">
      <c r="A98" s="90" t="s">
        <v>18</v>
      </c>
      <c r="B98" s="91"/>
      <c r="C98" s="299">
        <f>'[8]2.1. mell. kiad Önkormányzat'!C98+'[8]2.2. mell.kiadások Óvoda'!C98+'[8]2.3. mell. kiadások  KÖH'!E98</f>
        <v>489968000</v>
      </c>
      <c r="D98" s="299">
        <f>'[8]2.1. mell. kiad Önkormányzat'!D98+'[8]2.2. mell.kiadások Óvoda'!D98+'[8]2.3. mell. kiadások  KÖH'!F98</f>
        <v>533032450</v>
      </c>
      <c r="E98" s="299">
        <f>'[8]2.1. mell. kiad Önkormányzat'!E98+'[8]2.2. mell.kiadások Óvoda'!E98+'[8]2.3. mell. kiadások  KÖH'!G98</f>
        <v>446661873</v>
      </c>
      <c r="F98" s="299">
        <f>'[8]2.1. mell. kiad Önkormányzat'!F98+'[8]2.2. mell.kiadások Óvoda'!F98+'[8]2.3. mell. kiadások  KÖH'!F98</f>
        <v>0</v>
      </c>
      <c r="G98" s="299">
        <f>'[8]2.1. mell. kiad Önkormányzat'!G98+'[8]2.2. mell.kiadások Óvoda'!G98+'[8]2.3. mell. kiadások  KÖH'!G98</f>
        <v>0</v>
      </c>
      <c r="H98" s="299">
        <f>'[8]2.1. mell. kiad Önkormányzat'!H98+'[8]2.2. mell.kiadások Óvoda'!H98+'[8]2.3. mell. kiadások  KÖH'!H98</f>
        <v>0</v>
      </c>
      <c r="I98" s="299">
        <f>'[8]2.1. mell. kiad Önkormányzat'!I98+'[8]2.2. mell.kiadások Óvoda'!I98+'[8]2.3. mell. kiadások  KÖH'!I98</f>
        <v>0</v>
      </c>
      <c r="J98" s="299">
        <f>'[8]2.1. mell. kiad Önkormányzat'!J98+'[8]2.2. mell.kiadások Óvoda'!J98+'[8]2.3. mell. kiadások  KÖH'!J98</f>
        <v>0</v>
      </c>
      <c r="K98" s="299">
        <f>'[8]2.1. mell. kiad Önkormányzat'!K98+'[8]2.2. mell.kiadások Óvoda'!K98+'[8]2.3. mell. kiadások  KÖH'!K98</f>
        <v>0</v>
      </c>
      <c r="L98" s="299">
        <f>'[8]2.1. mell. kiad Önkormányzat'!L98+'[8]2.2. mell.kiadások Óvoda'!L98+'[8]2.3. mell. kiadások  KÖH'!L98</f>
        <v>489968000</v>
      </c>
      <c r="M98" s="299">
        <f>'[8]2.1. mell. kiad Önkormányzat'!M98+'[8]2.2. mell.kiadások Óvoda'!M98+'[8]2.3. mell. kiadások  KÖH'!M98</f>
        <v>533032450</v>
      </c>
      <c r="N98" s="299">
        <f>'[8]2.1. mell. kiad Önkormányzat'!N98+'[8]2.2. mell.kiadások Óvoda'!N98+'[8]2.3. mell. kiadások  KÖH'!N98</f>
        <v>446661873</v>
      </c>
    </row>
    <row r="99" spans="1:14" s="218" customFormat="1" ht="15.75">
      <c r="A99" s="92" t="s">
        <v>633</v>
      </c>
      <c r="B99" s="93" t="s">
        <v>374</v>
      </c>
      <c r="C99" s="300">
        <f>'[8]2.1. mell. kiad Önkormányzat'!C99+'[8]2.2. mell.kiadások Óvoda'!C99+'[8]2.3. mell. kiadások  KÖH'!E99</f>
        <v>827688697</v>
      </c>
      <c r="D99" s="300">
        <f>'[8]2.1. mell. kiad Önkormányzat'!D99+'[8]2.2. mell.kiadások Óvoda'!D99+'[8]2.3. mell. kiadások  KÖH'!F99</f>
        <v>829937142</v>
      </c>
      <c r="E99" s="300">
        <f>'[8]2.1. mell. kiad Önkormányzat'!E99+'[8]2.2. mell.kiadások Óvoda'!E99+'[8]2.3. mell. kiadások  KÖH'!G99</f>
        <v>740391383</v>
      </c>
      <c r="F99" s="300">
        <f>'[8]2.1. mell. kiad Önkormányzat'!F99+'[8]2.2. mell.kiadások Óvoda'!F99+'[8]2.3. mell. kiadások  KÖH'!F99</f>
        <v>18000000</v>
      </c>
      <c r="G99" s="300">
        <f>'[8]2.1. mell. kiad Önkormányzat'!G99+'[8]2.2. mell.kiadások Óvoda'!G99+'[8]2.3. mell. kiadások  KÖH'!G99</f>
        <v>20500719</v>
      </c>
      <c r="H99" s="300">
        <f>'[8]2.1. mell. kiad Önkormányzat'!H99+'[8]2.2. mell.kiadások Óvoda'!H99+'[8]2.3. mell. kiadások  KÖH'!H99</f>
        <v>18301160</v>
      </c>
      <c r="I99" s="300">
        <f>'[8]2.1. mell. kiad Önkormányzat'!I99+'[8]2.2. mell.kiadások Óvoda'!I99+'[8]2.3. mell. kiadások  KÖH'!I99</f>
        <v>3585000</v>
      </c>
      <c r="J99" s="300">
        <f>'[8]2.1. mell. kiad Önkormányzat'!J99+'[8]2.2. mell.kiadások Óvoda'!J99+'[8]2.3. mell. kiadások  KÖH'!J99</f>
        <v>3704500</v>
      </c>
      <c r="K99" s="300">
        <f>'[8]2.1. mell. kiad Önkormányzat'!K99+'[8]2.2. mell.kiadások Óvoda'!K99+'[8]2.3. mell. kiadások  KÖH'!K99</f>
        <v>3243391</v>
      </c>
      <c r="L99" s="300">
        <f>'[8]2.1. mell. kiad Önkormányzat'!L99+'[8]2.2. mell.kiadások Óvoda'!L99+'[8]2.3. mell. kiadások  KÖH'!L99</f>
        <v>846174816</v>
      </c>
      <c r="M99" s="300">
        <f>'[8]2.1. mell. kiad Önkormányzat'!M99+'[8]2.2. mell.kiadások Óvoda'!M99+'[8]2.3. mell. kiadások  KÖH'!M99</f>
        <v>914901735</v>
      </c>
      <c r="N99" s="300">
        <f>'[8]2.1. mell. kiad Önkormányzat'!N99+'[8]2.2. mell.kiadások Óvoda'!N99+'[8]2.3. mell. kiadások  KÖH'!N99</f>
        <v>822427815</v>
      </c>
    </row>
    <row r="100" spans="1:31" ht="15">
      <c r="A100" s="12" t="s">
        <v>626</v>
      </c>
      <c r="B100" s="5" t="s">
        <v>375</v>
      </c>
      <c r="C100" s="179">
        <f>'[8]2.1. mell. kiad Önkormányzat'!C100+'[8]2.2. mell.kiadások Óvoda'!C100+'[8]2.3. mell. kiadások  KÖH'!E100</f>
        <v>0</v>
      </c>
      <c r="D100" s="179">
        <f>'[8]2.1. mell. kiad Önkormányzat'!D100+'[8]2.2. mell.kiadások Óvoda'!D100+'[8]2.3. mell. kiadások  KÖH'!F100</f>
        <v>0</v>
      </c>
      <c r="E100" s="179">
        <f>'[8]2.1. mell. kiad Önkormányzat'!E100+'[8]2.2. mell.kiadások Óvoda'!E100+'[8]2.3. mell. kiadások  KÖH'!G100</f>
        <v>0</v>
      </c>
      <c r="F100" s="179">
        <f>'[8]2.1. mell. kiad Önkormányzat'!F100+'[8]2.2. mell.kiadások Óvoda'!F100+'[8]2.3. mell. kiadások  KÖH'!F100</f>
        <v>0</v>
      </c>
      <c r="G100" s="179">
        <f>'[8]2.1. mell. kiad Önkormányzat'!G100+'[8]2.2. mell.kiadások Óvoda'!G100+'[8]2.3. mell. kiadások  KÖH'!G100</f>
        <v>0</v>
      </c>
      <c r="H100" s="179">
        <f>'[8]2.1. mell. kiad Önkormányzat'!H100+'[8]2.2. mell.kiadások Óvoda'!H100+'[8]2.3. mell. kiadások  KÖH'!H100</f>
        <v>0</v>
      </c>
      <c r="I100" s="179">
        <f>'[8]2.1. mell. kiad Önkormányzat'!I100+'[8]2.2. mell.kiadások Óvoda'!I100+'[8]2.3. mell. kiadások  KÖH'!I100</f>
        <v>0</v>
      </c>
      <c r="J100" s="179">
        <f>'[8]2.1. mell. kiad Önkormányzat'!J100+'[8]2.2. mell.kiadások Óvoda'!J100+'[8]2.3. mell. kiadások  KÖH'!J100</f>
        <v>0</v>
      </c>
      <c r="K100" s="179">
        <f>'[8]2.1. mell. kiad Önkormányzat'!K100+'[8]2.2. mell.kiadások Óvoda'!K100+'[8]2.3. mell. kiadások  KÖH'!K100</f>
        <v>0</v>
      </c>
      <c r="L100" s="179">
        <f>'[8]2.1. mell. kiad Önkormányzat'!L100+'[8]2.2. mell.kiadások Óvoda'!L100+'[8]2.3. mell. kiadások  KÖH'!L100</f>
        <v>0</v>
      </c>
      <c r="M100" s="179">
        <f>'[8]2.1. mell. kiad Önkormányzat'!M100+'[8]2.2. mell.kiadások Óvoda'!M100+'[8]2.3. mell. kiadások  KÖH'!M100</f>
        <v>0</v>
      </c>
      <c r="N100" s="179">
        <f>'[8]2.1. mell. kiad Önkormányzat'!N100+'[8]2.2. mell.kiadások Óvoda'!N100+'[8]2.3. mell. kiadások  KÖH'!N100</f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378</v>
      </c>
      <c r="B101" s="5" t="s">
        <v>379</v>
      </c>
      <c r="C101" s="179">
        <f>'[8]2.1. mell. kiad Önkormányzat'!C101+'[8]2.2. mell.kiadások Óvoda'!C101+'[8]2.3. mell. kiadások  KÖH'!E101</f>
        <v>0</v>
      </c>
      <c r="D101" s="179">
        <f>'[8]2.1. mell. kiad Önkormányzat'!D101+'[8]2.2. mell.kiadások Óvoda'!D101+'[8]2.3. mell. kiadások  KÖH'!F101</f>
        <v>0</v>
      </c>
      <c r="E101" s="179">
        <f>'[8]2.1. mell. kiad Önkormányzat'!E101+'[8]2.2. mell.kiadások Óvoda'!E101+'[8]2.3. mell. kiadások  KÖH'!G101</f>
        <v>0</v>
      </c>
      <c r="F101" s="179">
        <f>'[8]2.1. mell. kiad Önkormányzat'!F101+'[8]2.2. mell.kiadások Óvoda'!F101+'[8]2.3. mell. kiadások  KÖH'!F101</f>
        <v>0</v>
      </c>
      <c r="G101" s="179">
        <f>'[8]2.1. mell. kiad Önkormányzat'!G101+'[8]2.2. mell.kiadások Óvoda'!G101+'[8]2.3. mell. kiadások  KÖH'!G101</f>
        <v>0</v>
      </c>
      <c r="H101" s="179">
        <f>'[8]2.1. mell. kiad Önkormányzat'!H101+'[8]2.2. mell.kiadások Óvoda'!H101+'[8]2.3. mell. kiadások  KÖH'!H101</f>
        <v>0</v>
      </c>
      <c r="I101" s="179">
        <f>'[8]2.1. mell. kiad Önkormányzat'!I101+'[8]2.2. mell.kiadások Óvoda'!I101+'[8]2.3. mell. kiadások  KÖH'!I101</f>
        <v>0</v>
      </c>
      <c r="J101" s="179">
        <f>'[8]2.1. mell. kiad Önkormányzat'!J101+'[8]2.2. mell.kiadások Óvoda'!J101+'[8]2.3. mell. kiadások  KÖH'!J101</f>
        <v>0</v>
      </c>
      <c r="K101" s="179">
        <f>'[8]2.1. mell. kiad Önkormányzat'!K101+'[8]2.2. mell.kiadások Óvoda'!K101+'[8]2.3. mell. kiadások  KÖH'!K101</f>
        <v>0</v>
      </c>
      <c r="L101" s="179">
        <f>'[8]2.1. mell. kiad Önkormányzat'!L101+'[8]2.2. mell.kiadások Óvoda'!L101+'[8]2.3. mell. kiadások  KÖH'!L101</f>
        <v>0</v>
      </c>
      <c r="M101" s="179">
        <f>'[8]2.1. mell. kiad Önkormányzat'!M101+'[8]2.2. mell.kiadások Óvoda'!M101+'[8]2.3. mell. kiadások  KÖH'!M101</f>
        <v>0</v>
      </c>
      <c r="N101" s="179">
        <f>'[8]2.1. mell. kiad Önkormányzat'!N101+'[8]2.2. mell.kiadások Óvoda'!N101+'[8]2.3. mell. kiadások  KÖH'!N101</f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627</v>
      </c>
      <c r="B102" s="5" t="s">
        <v>380</v>
      </c>
      <c r="C102" s="179">
        <f>'[8]2.1. mell. kiad Önkormányzat'!C102+'[8]2.2. mell.kiadások Óvoda'!C102+'[8]2.3. mell. kiadások  KÖH'!E102</f>
        <v>0</v>
      </c>
      <c r="D102" s="179">
        <f>'[8]2.1. mell. kiad Önkormányzat'!D102+'[8]2.2. mell.kiadások Óvoda'!D102+'[8]2.3. mell. kiadások  KÖH'!F102</f>
        <v>0</v>
      </c>
      <c r="E102" s="179">
        <f>'[8]2.1. mell. kiad Önkormányzat'!E102+'[8]2.2. mell.kiadások Óvoda'!E102+'[8]2.3. mell. kiadások  KÖH'!G102</f>
        <v>0</v>
      </c>
      <c r="F102" s="179">
        <f>'[8]2.1. mell. kiad Önkormányzat'!F102+'[8]2.2. mell.kiadások Óvoda'!F102+'[8]2.3. mell. kiadások  KÖH'!F102</f>
        <v>0</v>
      </c>
      <c r="G102" s="179">
        <f>'[8]2.1. mell. kiad Önkormányzat'!G102+'[8]2.2. mell.kiadások Óvoda'!G102+'[8]2.3. mell. kiadások  KÖH'!G102</f>
        <v>0</v>
      </c>
      <c r="H102" s="179">
        <f>'[8]2.1. mell. kiad Önkormányzat'!H102+'[8]2.2. mell.kiadások Óvoda'!H102+'[8]2.3. mell. kiadások  KÖH'!H102</f>
        <v>0</v>
      </c>
      <c r="I102" s="179">
        <f>'[8]2.1. mell. kiad Önkormányzat'!I102+'[8]2.2. mell.kiadások Óvoda'!I102+'[8]2.3. mell. kiadások  KÖH'!I102</f>
        <v>0</v>
      </c>
      <c r="J102" s="179">
        <f>'[8]2.1. mell. kiad Önkormányzat'!J102+'[8]2.2. mell.kiadások Óvoda'!J102+'[8]2.3. mell. kiadások  KÖH'!J102</f>
        <v>0</v>
      </c>
      <c r="K102" s="179">
        <f>'[8]2.1. mell. kiad Önkormányzat'!K102+'[8]2.2. mell.kiadások Óvoda'!K102+'[8]2.3. mell. kiadások  KÖH'!K102</f>
        <v>0</v>
      </c>
      <c r="L102" s="179">
        <f>'[8]2.1. mell. kiad Önkormányzat'!L102+'[8]2.2. mell.kiadások Óvoda'!L102+'[8]2.3. mell. kiadások  KÖH'!L102</f>
        <v>0</v>
      </c>
      <c r="M102" s="179">
        <f>'[8]2.1. mell. kiad Önkormányzat'!M102+'[8]2.2. mell.kiadások Óvoda'!M102+'[8]2.3. mell. kiadások  KÖH'!M102</f>
        <v>0</v>
      </c>
      <c r="N102" s="179">
        <f>'[8]2.1. mell. kiad Önkormányzat'!N102+'[8]2.2. mell.kiadások Óvoda'!N102+'[8]2.3. mell. kiadások  KÖH'!N102</f>
        <v>0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s="218" customFormat="1" ht="15">
      <c r="A103" s="14" t="s">
        <v>590</v>
      </c>
      <c r="B103" s="7" t="s">
        <v>382</v>
      </c>
      <c r="C103" s="179">
        <f>'[8]2.1. mell. kiad Önkormányzat'!C103+'[8]2.2. mell.kiadások Óvoda'!C103+'[8]2.3. mell. kiadások  KÖH'!E103</f>
        <v>0</v>
      </c>
      <c r="D103" s="179">
        <f>'[8]2.1. mell. kiad Önkormányzat'!D103+'[8]2.2. mell.kiadások Óvoda'!D103+'[8]2.3. mell. kiadások  KÖH'!F103</f>
        <v>0</v>
      </c>
      <c r="E103" s="179">
        <f>'[8]2.1. mell. kiad Önkormányzat'!E103+'[8]2.2. mell.kiadások Óvoda'!E103+'[8]2.3. mell. kiadások  KÖH'!G103</f>
        <v>0</v>
      </c>
      <c r="F103" s="179">
        <f>'[8]2.1. mell. kiad Önkormányzat'!F103+'[8]2.2. mell.kiadások Óvoda'!F103+'[8]2.3. mell. kiadások  KÖH'!F103</f>
        <v>0</v>
      </c>
      <c r="G103" s="179">
        <f>'[8]2.1. mell. kiad Önkormányzat'!G103+'[8]2.2. mell.kiadások Óvoda'!G103+'[8]2.3. mell. kiadások  KÖH'!G103</f>
        <v>0</v>
      </c>
      <c r="H103" s="179">
        <f>'[8]2.1. mell. kiad Önkormányzat'!H103+'[8]2.2. mell.kiadások Óvoda'!H103+'[8]2.3. mell. kiadások  KÖH'!H103</f>
        <v>0</v>
      </c>
      <c r="I103" s="179">
        <f>'[8]2.1. mell. kiad Önkormányzat'!I103+'[8]2.2. mell.kiadások Óvoda'!I103+'[8]2.3. mell. kiadások  KÖH'!I103</f>
        <v>0</v>
      </c>
      <c r="J103" s="179">
        <f>'[8]2.1. mell. kiad Önkormányzat'!J103+'[8]2.2. mell.kiadások Óvoda'!J103+'[8]2.3. mell. kiadások  KÖH'!J103</f>
        <v>0</v>
      </c>
      <c r="K103" s="179">
        <f>'[8]2.1. mell. kiad Önkormányzat'!K103+'[8]2.2. mell.kiadások Óvoda'!K103+'[8]2.3. mell. kiadások  KÖH'!K103</f>
        <v>0</v>
      </c>
      <c r="L103" s="179">
        <f>'[8]2.1. mell. kiad Önkormányzat'!L103+'[8]2.2. mell.kiadások Óvoda'!L103+'[8]2.3. mell. kiadások  KÖH'!L103</f>
        <v>0</v>
      </c>
      <c r="M103" s="179">
        <f>'[8]2.1. mell. kiad Önkormányzat'!M103+'[8]2.2. mell.kiadások Óvoda'!M103+'[8]2.3. mell. kiadások  KÖH'!M103</f>
        <v>0</v>
      </c>
      <c r="N103" s="179">
        <f>'[8]2.1. mell. kiad Önkormányzat'!N103+'[8]2.2. mell.kiadások Óvoda'!N103+'[8]2.3. mell. kiadások  KÖH'!N103</f>
        <v>0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21"/>
      <c r="AE103" s="221"/>
    </row>
    <row r="104" spans="1:31" ht="15">
      <c r="A104" s="35" t="s">
        <v>628</v>
      </c>
      <c r="B104" s="5" t="s">
        <v>383</v>
      </c>
      <c r="C104" s="179">
        <f>'[8]2.1. mell. kiad Önkormányzat'!C104+'[8]2.2. mell.kiadások Óvoda'!C104+'[8]2.3. mell. kiadások  KÖH'!E104</f>
        <v>0</v>
      </c>
      <c r="D104" s="179">
        <f>'[8]2.1. mell. kiad Önkormányzat'!D104+'[8]2.2. mell.kiadások Óvoda'!D104+'[8]2.3. mell. kiadások  KÖH'!F104</f>
        <v>350000000</v>
      </c>
      <c r="E104" s="179">
        <f>'[8]2.1. mell. kiad Önkormányzat'!E104+'[8]2.2. mell.kiadások Óvoda'!E104+'[8]2.3. mell. kiadások  KÖH'!G104</f>
        <v>350000000</v>
      </c>
      <c r="F104" s="179">
        <f>'[8]2.1. mell. kiad Önkormányzat'!F104+'[8]2.2. mell.kiadások Óvoda'!F104+'[8]2.3. mell. kiadások  KÖH'!F104</f>
        <v>0</v>
      </c>
      <c r="G104" s="179">
        <f>'[8]2.1. mell. kiad Önkormányzat'!G104+'[8]2.2. mell.kiadások Óvoda'!G104+'[8]2.3. mell. kiadások  KÖH'!G104</f>
        <v>0</v>
      </c>
      <c r="H104" s="179">
        <f>'[8]2.1. mell. kiad Önkormányzat'!H104+'[8]2.2. mell.kiadások Óvoda'!H104+'[8]2.3. mell. kiadások  KÖH'!H104</f>
        <v>0</v>
      </c>
      <c r="I104" s="179">
        <f>'[8]2.1. mell. kiad Önkormányzat'!I104+'[8]2.2. mell.kiadások Óvoda'!I104+'[8]2.3. mell. kiadások  KÖH'!I104</f>
        <v>0</v>
      </c>
      <c r="J104" s="179">
        <f>'[8]2.1. mell. kiad Önkormányzat'!J104+'[8]2.2. mell.kiadások Óvoda'!J104+'[8]2.3. mell. kiadások  KÖH'!J104</f>
        <v>0</v>
      </c>
      <c r="K104" s="179">
        <f>'[8]2.1. mell. kiad Önkormányzat'!K104+'[8]2.2. mell.kiadások Óvoda'!K104+'[8]2.3. mell. kiadások  KÖH'!K104</f>
        <v>0</v>
      </c>
      <c r="L104" s="179">
        <f>'[8]2.1. mell. kiad Önkormányzat'!L104+'[8]2.2. mell.kiadások Óvoda'!L104+'[8]2.3. mell. kiadások  KÖH'!L104</f>
        <v>0</v>
      </c>
      <c r="M104" s="179">
        <f>'[8]2.1. mell. kiad Önkormányzat'!M104+'[8]2.2. mell.kiadások Óvoda'!M104+'[8]2.3. mell. kiadások  KÖH'!M104</f>
        <v>350000000</v>
      </c>
      <c r="N104" s="179">
        <f>'[8]2.1. mell. kiad Önkormányzat'!N104+'[8]2.2. mell.kiadások Óvoda'!N104+'[8]2.3. mell. kiadások  KÖH'!N104</f>
        <v>350000000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596</v>
      </c>
      <c r="B105" s="5" t="s">
        <v>386</v>
      </c>
      <c r="C105" s="179">
        <f>'[8]2.1. mell. kiad Önkormányzat'!C105+'[8]2.2. mell.kiadások Óvoda'!C105+'[8]2.3. mell. kiadások  KÖH'!E105</f>
        <v>0</v>
      </c>
      <c r="D105" s="179">
        <f>'[8]2.1. mell. kiad Önkormányzat'!D105+'[8]2.2. mell.kiadások Óvoda'!D105+'[8]2.3. mell. kiadások  KÖH'!F105</f>
        <v>44880000</v>
      </c>
      <c r="E105" s="179">
        <f>'[8]2.1. mell. kiad Önkormányzat'!E105+'[8]2.2. mell.kiadások Óvoda'!E105+'[8]2.3. mell. kiadások  KÖH'!G105</f>
        <v>44880000</v>
      </c>
      <c r="F105" s="179">
        <f>'[8]2.1. mell. kiad Önkormányzat'!F105+'[8]2.2. mell.kiadások Óvoda'!F105+'[8]2.3. mell. kiadások  KÖH'!F105</f>
        <v>0</v>
      </c>
      <c r="G105" s="179">
        <f>'[8]2.1. mell. kiad Önkormányzat'!G105+'[8]2.2. mell.kiadások Óvoda'!G105+'[8]2.3. mell. kiadások  KÖH'!G105</f>
        <v>0</v>
      </c>
      <c r="H105" s="179">
        <f>'[8]2.1. mell. kiad Önkormányzat'!H105+'[8]2.2. mell.kiadások Óvoda'!H105+'[8]2.3. mell. kiadások  KÖH'!H105</f>
        <v>0</v>
      </c>
      <c r="I105" s="179">
        <f>'[8]2.1. mell. kiad Önkormányzat'!I105+'[8]2.2. mell.kiadások Óvoda'!I105+'[8]2.3. mell. kiadások  KÖH'!I105</f>
        <v>0</v>
      </c>
      <c r="J105" s="179">
        <f>'[8]2.1. mell. kiad Önkormányzat'!J105+'[8]2.2. mell.kiadások Óvoda'!J105+'[8]2.3. mell. kiadások  KÖH'!J105</f>
        <v>0</v>
      </c>
      <c r="K105" s="179">
        <f>'[8]2.1. mell. kiad Önkormányzat'!K105+'[8]2.2. mell.kiadások Óvoda'!K105+'[8]2.3. mell. kiadások  KÖH'!K105</f>
        <v>0</v>
      </c>
      <c r="L105" s="179">
        <f>'[8]2.1. mell. kiad Önkormányzat'!L105+'[8]2.2. mell.kiadások Óvoda'!L105+'[8]2.3. mell. kiadások  KÖH'!L105</f>
        <v>0</v>
      </c>
      <c r="M105" s="179">
        <f>'[8]2.1. mell. kiad Önkormányzat'!M105+'[8]2.2. mell.kiadások Óvoda'!M105+'[8]2.3. mell. kiadások  KÖH'!M105</f>
        <v>0</v>
      </c>
      <c r="N105" s="179">
        <f>'[8]2.1. mell. kiad Önkormányzat'!N105+'[8]2.2. mell.kiadások Óvoda'!N105+'[8]2.3. mell. kiadások  KÖH'!N105</f>
        <v>0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387</v>
      </c>
      <c r="B106" s="5" t="s">
        <v>388</v>
      </c>
      <c r="C106" s="179">
        <f>'[8]2.1. mell. kiad Önkormányzat'!C106+'[8]2.2. mell.kiadások Óvoda'!C106+'[8]2.3. mell. kiadások  KÖH'!E106</f>
        <v>0</v>
      </c>
      <c r="D106" s="179">
        <f>'[8]2.1. mell. kiad Önkormányzat'!D106+'[8]2.2. mell.kiadások Óvoda'!D106+'[8]2.3. mell. kiadások  KÖH'!F106</f>
        <v>0</v>
      </c>
      <c r="E106" s="179">
        <f>'[8]2.1. mell. kiad Önkormányzat'!E106+'[8]2.2. mell.kiadások Óvoda'!E106+'[8]2.3. mell. kiadások  KÖH'!G106</f>
        <v>0</v>
      </c>
      <c r="F106" s="179">
        <f>'[8]2.1. mell. kiad Önkormányzat'!F106+'[8]2.2. mell.kiadások Óvoda'!F106+'[8]2.3. mell. kiadások  KÖH'!F106</f>
        <v>0</v>
      </c>
      <c r="G106" s="179">
        <f>'[8]2.1. mell. kiad Önkormányzat'!G106+'[8]2.2. mell.kiadások Óvoda'!G106+'[8]2.3. mell. kiadások  KÖH'!G106</f>
        <v>0</v>
      </c>
      <c r="H106" s="179">
        <f>'[8]2.1. mell. kiad Önkormányzat'!H106+'[8]2.2. mell.kiadások Óvoda'!H106+'[8]2.3. mell. kiadások  KÖH'!H106</f>
        <v>0</v>
      </c>
      <c r="I106" s="179">
        <f>'[8]2.1. mell. kiad Önkormányzat'!I106+'[8]2.2. mell.kiadások Óvoda'!I106+'[8]2.3. mell. kiadások  KÖH'!I106</f>
        <v>0</v>
      </c>
      <c r="J106" s="179">
        <f>'[8]2.1. mell. kiad Önkormányzat'!J106+'[8]2.2. mell.kiadások Óvoda'!J106+'[8]2.3. mell. kiadások  KÖH'!J106</f>
        <v>0</v>
      </c>
      <c r="K106" s="179">
        <f>'[8]2.1. mell. kiad Önkormányzat'!K106+'[8]2.2. mell.kiadások Óvoda'!K106+'[8]2.3. mell. kiadások  KÖH'!K106</f>
        <v>0</v>
      </c>
      <c r="L106" s="179">
        <f>'[8]2.1. mell. kiad Önkormányzat'!L106+'[8]2.2. mell.kiadások Óvoda'!L106+'[8]2.3. mell. kiadások  KÖH'!L106</f>
        <v>0</v>
      </c>
      <c r="M106" s="179">
        <f>'[8]2.1. mell. kiad Önkormányzat'!M106+'[8]2.2. mell.kiadások Óvoda'!M106+'[8]2.3. mell. kiadások  KÖH'!M106</f>
        <v>0</v>
      </c>
      <c r="N106" s="179">
        <f>'[8]2.1. mell. kiad Önkormányzat'!N106+'[8]2.2. mell.kiadások Óvoda'!N106+'[8]2.3. mell. kiadások  KÖH'!N106</f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629</v>
      </c>
      <c r="B107" s="5" t="s">
        <v>389</v>
      </c>
      <c r="C107" s="179">
        <f>'[8]2.1. mell. kiad Önkormányzat'!C107+'[8]2.2. mell.kiadások Óvoda'!C107+'[8]2.3. mell. kiadások  KÖH'!E107</f>
        <v>0</v>
      </c>
      <c r="D107" s="179">
        <f>'[8]2.1. mell. kiad Önkormányzat'!D107+'[8]2.2. mell.kiadások Óvoda'!D107+'[8]2.3. mell. kiadások  KÖH'!F107</f>
        <v>0</v>
      </c>
      <c r="E107" s="179">
        <f>'[8]2.1. mell. kiad Önkormányzat'!E107+'[8]2.2. mell.kiadások Óvoda'!E107+'[8]2.3. mell. kiadások  KÖH'!G107</f>
        <v>0</v>
      </c>
      <c r="F107" s="179">
        <f>'[8]2.1. mell. kiad Önkormányzat'!F107+'[8]2.2. mell.kiadások Óvoda'!F107+'[8]2.3. mell. kiadások  KÖH'!F107</f>
        <v>0</v>
      </c>
      <c r="G107" s="179">
        <f>'[8]2.1. mell. kiad Önkormányzat'!G107+'[8]2.2. mell.kiadások Óvoda'!G107+'[8]2.3. mell. kiadások  KÖH'!G107</f>
        <v>0</v>
      </c>
      <c r="H107" s="179">
        <f>'[8]2.1. mell. kiad Önkormányzat'!H107+'[8]2.2. mell.kiadások Óvoda'!H107+'[8]2.3. mell. kiadások  KÖH'!H107</f>
        <v>0</v>
      </c>
      <c r="I107" s="179">
        <f>'[8]2.1. mell. kiad Önkormányzat'!I107+'[8]2.2. mell.kiadások Óvoda'!I107+'[8]2.3. mell. kiadások  KÖH'!I107</f>
        <v>0</v>
      </c>
      <c r="J107" s="179">
        <f>'[8]2.1. mell. kiad Önkormányzat'!J107+'[8]2.2. mell.kiadások Óvoda'!J107+'[8]2.3. mell. kiadások  KÖH'!J107</f>
        <v>0</v>
      </c>
      <c r="K107" s="179">
        <f>'[8]2.1. mell. kiad Önkormányzat'!K107+'[8]2.2. mell.kiadások Óvoda'!K107+'[8]2.3. mell. kiadások  KÖH'!K107</f>
        <v>0</v>
      </c>
      <c r="L107" s="179">
        <f>'[8]2.1. mell. kiad Önkormányzat'!L107+'[8]2.2. mell.kiadások Óvoda'!L107+'[8]2.3. mell. kiadások  KÖH'!L107</f>
        <v>0</v>
      </c>
      <c r="M107" s="179">
        <f>'[8]2.1. mell. kiad Önkormányzat'!M107+'[8]2.2. mell.kiadások Óvoda'!M107+'[8]2.3. mell. kiadások  KÖH'!M107</f>
        <v>0</v>
      </c>
      <c r="N107" s="179">
        <f>'[8]2.1. mell. kiad Önkormányzat'!N107+'[8]2.2. mell.kiadások Óvoda'!N107+'[8]2.3. mell. kiadások  KÖH'!N107</f>
        <v>0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s="218" customFormat="1" ht="15">
      <c r="A108" s="13" t="s">
        <v>593</v>
      </c>
      <c r="B108" s="7" t="s">
        <v>390</v>
      </c>
      <c r="C108" s="179">
        <f>'[8]2.1. mell. kiad Önkormányzat'!C108+'[8]2.2. mell.kiadások Óvoda'!C108+'[8]2.3. mell. kiadások  KÖH'!E108</f>
        <v>0</v>
      </c>
      <c r="D108" s="179">
        <f>'[8]2.1. mell. kiad Önkormányzat'!D108+'[8]2.2. mell.kiadások Óvoda'!D108+'[8]2.3. mell. kiadások  KÖH'!F108</f>
        <v>394880000</v>
      </c>
      <c r="E108" s="179">
        <f>'[8]2.1. mell. kiad Önkormányzat'!E108+'[8]2.2. mell.kiadások Óvoda'!E108+'[8]2.3. mell. kiadások  KÖH'!G108</f>
        <v>394880000</v>
      </c>
      <c r="F108" s="179">
        <f>'[8]2.1. mell. kiad Önkormányzat'!F108+'[8]2.2. mell.kiadások Óvoda'!F108+'[8]2.3. mell. kiadások  KÖH'!F108</f>
        <v>0</v>
      </c>
      <c r="G108" s="179">
        <f>'[8]2.1. mell. kiad Önkormányzat'!G108+'[8]2.2. mell.kiadások Óvoda'!G108+'[8]2.3. mell. kiadások  KÖH'!G108</f>
        <v>0</v>
      </c>
      <c r="H108" s="179">
        <f>'[8]2.1. mell. kiad Önkormányzat'!H108+'[8]2.2. mell.kiadások Óvoda'!H108+'[8]2.3. mell. kiadások  KÖH'!H108</f>
        <v>0</v>
      </c>
      <c r="I108" s="179">
        <f>'[8]2.1. mell. kiad Önkormányzat'!I108+'[8]2.2. mell.kiadások Óvoda'!I108+'[8]2.3. mell. kiadások  KÖH'!I108</f>
        <v>0</v>
      </c>
      <c r="J108" s="179">
        <f>'[8]2.1. mell. kiad Önkormányzat'!J108+'[8]2.2. mell.kiadások Óvoda'!J108+'[8]2.3. mell. kiadások  KÖH'!J108</f>
        <v>0</v>
      </c>
      <c r="K108" s="179">
        <f>'[8]2.1. mell. kiad Önkormányzat'!K108+'[8]2.2. mell.kiadások Óvoda'!K108+'[8]2.3. mell. kiadások  KÖH'!K108</f>
        <v>0</v>
      </c>
      <c r="L108" s="179">
        <f>'[8]2.1. mell. kiad Önkormányzat'!L108+'[8]2.2. mell.kiadások Óvoda'!L108+'[8]2.3. mell. kiadások  KÖH'!L108</f>
        <v>0</v>
      </c>
      <c r="M108" s="179">
        <f>'[8]2.1. mell. kiad Önkormányzat'!M108+'[8]2.2. mell.kiadások Óvoda'!M108+'[8]2.3. mell. kiadások  KÖH'!M108</f>
        <v>394880000</v>
      </c>
      <c r="N108" s="179">
        <f>'[8]2.1. mell. kiad Önkormányzat'!N108+'[8]2.2. mell.kiadások Óvoda'!N108+'[8]2.3. mell. kiadások  KÖH'!N108</f>
        <v>394880000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21"/>
      <c r="AE108" s="221"/>
    </row>
    <row r="109" spans="1:31" ht="15">
      <c r="A109" s="35" t="s">
        <v>391</v>
      </c>
      <c r="B109" s="5" t="s">
        <v>392</v>
      </c>
      <c r="C109" s="179">
        <f>'[8]2.1. mell. kiad Önkormányzat'!C109+'[8]2.2. mell.kiadások Óvoda'!C109+'[8]2.3. mell. kiadások  KÖH'!E109</f>
        <v>0</v>
      </c>
      <c r="D109" s="179">
        <f>'[8]2.1. mell. kiad Önkormányzat'!D109+'[8]2.2. mell.kiadások Óvoda'!D109+'[8]2.3. mell. kiadások  KÖH'!F109</f>
        <v>0</v>
      </c>
      <c r="E109" s="179">
        <f>'[8]2.1. mell. kiad Önkormányzat'!E109+'[8]2.2. mell.kiadások Óvoda'!E109+'[8]2.3. mell. kiadások  KÖH'!G109</f>
        <v>0</v>
      </c>
      <c r="F109" s="179">
        <f>'[8]2.1. mell. kiad Önkormányzat'!F109+'[8]2.2. mell.kiadások Óvoda'!F109+'[8]2.3. mell. kiadások  KÖH'!F109</f>
        <v>0</v>
      </c>
      <c r="G109" s="179">
        <f>'[8]2.1. mell. kiad Önkormányzat'!G109+'[8]2.2. mell.kiadások Óvoda'!G109+'[8]2.3. mell. kiadások  KÖH'!G109</f>
        <v>0</v>
      </c>
      <c r="H109" s="179">
        <f>'[8]2.1. mell. kiad Önkormányzat'!H109+'[8]2.2. mell.kiadások Óvoda'!H109+'[8]2.3. mell. kiadások  KÖH'!H109</f>
        <v>0</v>
      </c>
      <c r="I109" s="179">
        <f>'[8]2.1. mell. kiad Önkormányzat'!I109+'[8]2.2. mell.kiadások Óvoda'!I109+'[8]2.3. mell. kiadások  KÖH'!I109</f>
        <v>0</v>
      </c>
      <c r="J109" s="179">
        <f>'[8]2.1. mell. kiad Önkormányzat'!J109+'[8]2.2. mell.kiadások Óvoda'!J109+'[8]2.3. mell. kiadások  KÖH'!J109</f>
        <v>0</v>
      </c>
      <c r="K109" s="179">
        <f>'[8]2.1. mell. kiad Önkormányzat'!K109+'[8]2.2. mell.kiadások Óvoda'!K109+'[8]2.3. mell. kiadások  KÖH'!K109</f>
        <v>0</v>
      </c>
      <c r="L109" s="179">
        <f>'[8]2.1. mell. kiad Önkormányzat'!L109+'[8]2.2. mell.kiadások Óvoda'!L109+'[8]2.3. mell. kiadások  KÖH'!L109</f>
        <v>0</v>
      </c>
      <c r="M109" s="179">
        <f>'[8]2.1. mell. kiad Önkormányzat'!M109+'[8]2.2. mell.kiadások Óvoda'!M109+'[8]2.3. mell. kiadások  KÖH'!M109</f>
        <v>0</v>
      </c>
      <c r="N109" s="179">
        <f>'[8]2.1. mell. kiad Önkormányzat'!N109+'[8]2.2. mell.kiadások Óvoda'!N109+'[8]2.3. mell. kiadások  KÖH'!N109</f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393</v>
      </c>
      <c r="B110" s="5" t="s">
        <v>394</v>
      </c>
      <c r="C110" s="179">
        <f>'[8]2.1. mell. kiad Önkormányzat'!C110+'[8]2.2. mell.kiadások Óvoda'!C110+'[8]2.3. mell. kiadások  KÖH'!E110</f>
        <v>1747983</v>
      </c>
      <c r="D110" s="179">
        <f>'[8]2.1. mell. kiad Önkormányzat'!D110+'[8]2.2. mell.kiadások Óvoda'!D110+'[8]2.3. mell. kiadások  KÖH'!F110</f>
        <v>1747983</v>
      </c>
      <c r="E110" s="179">
        <f>'[8]2.1. mell. kiad Önkormányzat'!E110+'[8]2.2. mell.kiadások Óvoda'!E110+'[8]2.3. mell. kiadások  KÖH'!G110</f>
        <v>1747983</v>
      </c>
      <c r="F110" s="179">
        <f>'[8]2.1. mell. kiad Önkormányzat'!F110+'[8]2.2. mell.kiadások Óvoda'!F110+'[8]2.3. mell. kiadások  KÖH'!F110</f>
        <v>0</v>
      </c>
      <c r="G110" s="179">
        <f>'[8]2.1. mell. kiad Önkormányzat'!G110+'[8]2.2. mell.kiadások Óvoda'!G110+'[8]2.3. mell. kiadások  KÖH'!G110</f>
        <v>0</v>
      </c>
      <c r="H110" s="179">
        <f>'[8]2.1. mell. kiad Önkormányzat'!H110+'[8]2.2. mell.kiadások Óvoda'!H110+'[8]2.3. mell. kiadások  KÖH'!H110</f>
        <v>0</v>
      </c>
      <c r="I110" s="179">
        <f>'[8]2.1. mell. kiad Önkormányzat'!I110+'[8]2.2. mell.kiadások Óvoda'!I110+'[8]2.3. mell. kiadások  KÖH'!I110</f>
        <v>0</v>
      </c>
      <c r="J110" s="179">
        <f>'[8]2.1. mell. kiad Önkormányzat'!J110+'[8]2.2. mell.kiadások Óvoda'!J110+'[8]2.3. mell. kiadások  KÖH'!J110</f>
        <v>0</v>
      </c>
      <c r="K110" s="179">
        <f>'[8]2.1. mell. kiad Önkormányzat'!K110+'[8]2.2. mell.kiadások Óvoda'!K110+'[8]2.3. mell. kiadások  KÖH'!K110</f>
        <v>0</v>
      </c>
      <c r="L110" s="179">
        <f>'[8]2.1. mell. kiad Önkormányzat'!L110+'[8]2.2. mell.kiadások Óvoda'!L110+'[8]2.3. mell. kiadások  KÖH'!L110</f>
        <v>1747983</v>
      </c>
      <c r="M110" s="179">
        <f>'[8]2.1. mell. kiad Önkormányzat'!M110+'[8]2.2. mell.kiadások Óvoda'!M110+'[8]2.3. mell. kiadások  KÖH'!M110</f>
        <v>1747983</v>
      </c>
      <c r="N110" s="179">
        <f>'[8]2.1. mell. kiad Önkormányzat'!N110+'[8]2.2. mell.kiadások Óvoda'!N110+'[8]2.3. mell. kiadások  KÖH'!N110</f>
        <v>1747983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s="218" customFormat="1" ht="15">
      <c r="A111" s="13" t="s">
        <v>395</v>
      </c>
      <c r="B111" s="7" t="s">
        <v>396</v>
      </c>
      <c r="C111" s="179">
        <f>'[8]2.1. mell. kiad Önkormányzat'!C111+'[8]2.2. mell.kiadások Óvoda'!C111+'[8]2.3. mell. kiadások  KÖH'!E111</f>
        <v>103962201</v>
      </c>
      <c r="D111" s="179">
        <f>'[8]2.1. mell. kiad Önkormányzat'!D111+'[8]2.2. mell.kiadások Óvoda'!D111+'[8]2.3. mell. kiadások  KÖH'!F111</f>
        <v>116868082</v>
      </c>
      <c r="E111" s="179">
        <f>'[8]2.1. mell. kiad Önkormányzat'!E111+'[8]2.2. mell.kiadások Óvoda'!E111+'[8]2.3. mell. kiadások  KÖH'!G111</f>
        <v>116868082</v>
      </c>
      <c r="F111" s="179">
        <f>'[8]2.1. mell. kiad Önkormányzat'!F111+'[8]2.2. mell.kiadások Óvoda'!F111+'[8]2.3. mell. kiadások  KÖH'!F111</f>
        <v>0</v>
      </c>
      <c r="G111" s="179">
        <f>'[8]2.1. mell. kiad Önkormányzat'!G111+'[8]2.2. mell.kiadások Óvoda'!G111+'[8]2.3. mell. kiadások  KÖH'!G111</f>
        <v>0</v>
      </c>
      <c r="H111" s="179">
        <f>'[8]2.1. mell. kiad Önkormányzat'!H111+'[8]2.2. mell.kiadások Óvoda'!H111+'[8]2.3. mell. kiadások  KÖH'!H111</f>
        <v>0</v>
      </c>
      <c r="I111" s="179">
        <f>'[8]2.1. mell. kiad Önkormányzat'!I111+'[8]2.2. mell.kiadások Óvoda'!I111+'[8]2.3. mell. kiadások  KÖH'!I111</f>
        <v>0</v>
      </c>
      <c r="J111" s="179">
        <f>'[8]2.1. mell. kiad Önkormányzat'!J111+'[8]2.2. mell.kiadások Óvoda'!J111+'[8]2.3. mell. kiadások  KÖH'!J111</f>
        <v>0</v>
      </c>
      <c r="K111" s="179">
        <f>'[8]2.1. mell. kiad Önkormányzat'!K111+'[8]2.2. mell.kiadások Óvoda'!K111+'[8]2.3. mell. kiadások  KÖH'!K111</f>
        <v>0</v>
      </c>
      <c r="L111" s="179">
        <f>'[8]2.1. mell. kiad Önkormányzat'!L111+'[8]2.2. mell.kiadások Óvoda'!L111+'[8]2.3. mell. kiadások  KÖH'!L111</f>
        <v>103962201</v>
      </c>
      <c r="M111" s="179">
        <f>'[8]2.1. mell. kiad Önkormányzat'!M111+'[8]2.2. mell.kiadások Óvoda'!M111+'[8]2.3. mell. kiadások  KÖH'!M111</f>
        <v>116868082</v>
      </c>
      <c r="N111" s="179">
        <f>'[8]2.1. mell. kiad Önkormányzat'!N111+'[8]2.2. mell.kiadások Óvoda'!N111+'[8]2.3. mell. kiadások  KÖH'!N111</f>
        <v>116868082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21"/>
      <c r="AE111" s="221"/>
    </row>
    <row r="112" spans="1:31" ht="15">
      <c r="A112" s="35" t="s">
        <v>397</v>
      </c>
      <c r="B112" s="5" t="s">
        <v>398</v>
      </c>
      <c r="C112" s="179">
        <f>'[8]2.1. mell. kiad Önkormányzat'!C112+'[8]2.2. mell.kiadások Óvoda'!C112+'[8]2.3. mell. kiadások  KÖH'!E112</f>
        <v>0</v>
      </c>
      <c r="D112" s="179">
        <f>'[8]2.1. mell. kiad Önkormányzat'!D112+'[8]2.2. mell.kiadások Óvoda'!D112+'[8]2.3. mell. kiadások  KÖH'!F112</f>
        <v>0</v>
      </c>
      <c r="E112" s="179">
        <f>'[8]2.1. mell. kiad Önkormányzat'!E112+'[8]2.2. mell.kiadások Óvoda'!E112+'[8]2.3. mell. kiadások  KÖH'!G112</f>
        <v>0</v>
      </c>
      <c r="F112" s="179">
        <f>'[8]2.1. mell. kiad Önkormányzat'!F112+'[8]2.2. mell.kiadások Óvoda'!F112+'[8]2.3. mell. kiadások  KÖH'!F112</f>
        <v>0</v>
      </c>
      <c r="G112" s="179">
        <f>'[8]2.1. mell. kiad Önkormányzat'!G112+'[8]2.2. mell.kiadások Óvoda'!G112+'[8]2.3. mell. kiadások  KÖH'!G112</f>
        <v>0</v>
      </c>
      <c r="H112" s="179">
        <f>'[8]2.1. mell. kiad Önkormányzat'!H112+'[8]2.2. mell.kiadások Óvoda'!H112+'[8]2.3. mell. kiadások  KÖH'!H112</f>
        <v>0</v>
      </c>
      <c r="I112" s="179">
        <f>'[8]2.1. mell. kiad Önkormányzat'!I112+'[8]2.2. mell.kiadások Óvoda'!I112+'[8]2.3. mell. kiadások  KÖH'!I112</f>
        <v>0</v>
      </c>
      <c r="J112" s="179">
        <f>'[8]2.1. mell. kiad Önkormányzat'!J112+'[8]2.2. mell.kiadások Óvoda'!J112+'[8]2.3. mell. kiadások  KÖH'!J112</f>
        <v>0</v>
      </c>
      <c r="K112" s="179">
        <f>'[8]2.1. mell. kiad Önkormányzat'!K112+'[8]2.2. mell.kiadások Óvoda'!K112+'[8]2.3. mell. kiadások  KÖH'!K112</f>
        <v>0</v>
      </c>
      <c r="L112" s="179">
        <f>'[8]2.1. mell. kiad Önkormányzat'!L112+'[8]2.2. mell.kiadások Óvoda'!L112+'[8]2.3. mell. kiadások  KÖH'!L112</f>
        <v>0</v>
      </c>
      <c r="M112" s="179">
        <f>'[8]2.1. mell. kiad Önkormányzat'!M112+'[8]2.2. mell.kiadások Óvoda'!M112+'[8]2.3. mell. kiadások  KÖH'!M112</f>
        <v>0</v>
      </c>
      <c r="N112" s="179">
        <f>'[8]2.1. mell. kiad Önkormányzat'!N112+'[8]2.2. mell.kiadások Óvoda'!N112+'[8]2.3. mell. kiadások  KÖH'!N112</f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399</v>
      </c>
      <c r="B113" s="5" t="s">
        <v>400</v>
      </c>
      <c r="C113" s="179">
        <f>'[8]2.1. mell. kiad Önkormányzat'!C113+'[8]2.2. mell.kiadások Óvoda'!C113+'[8]2.3. mell. kiadások  KÖH'!E113</f>
        <v>0</v>
      </c>
      <c r="D113" s="179">
        <f>'[8]2.1. mell. kiad Önkormányzat'!D113+'[8]2.2. mell.kiadások Óvoda'!D113+'[8]2.3. mell. kiadások  KÖH'!F113</f>
        <v>0</v>
      </c>
      <c r="E113" s="179">
        <f>'[8]2.1. mell. kiad Önkormányzat'!E113+'[8]2.2. mell.kiadások Óvoda'!E113+'[8]2.3. mell. kiadások  KÖH'!G113</f>
        <v>0</v>
      </c>
      <c r="F113" s="179">
        <f>'[8]2.1. mell. kiad Önkormányzat'!F113+'[8]2.2. mell.kiadások Óvoda'!F113+'[8]2.3. mell. kiadások  KÖH'!F113</f>
        <v>0</v>
      </c>
      <c r="G113" s="179">
        <f>'[8]2.1. mell. kiad Önkormányzat'!G113+'[8]2.2. mell.kiadások Óvoda'!G113+'[8]2.3. mell. kiadások  KÖH'!G113</f>
        <v>0</v>
      </c>
      <c r="H113" s="179">
        <f>'[8]2.1. mell. kiad Önkormányzat'!H113+'[8]2.2. mell.kiadások Óvoda'!H113+'[8]2.3. mell. kiadások  KÖH'!H113</f>
        <v>0</v>
      </c>
      <c r="I113" s="179">
        <f>'[8]2.1. mell. kiad Önkormányzat'!I113+'[8]2.2. mell.kiadások Óvoda'!I113+'[8]2.3. mell. kiadások  KÖH'!I113</f>
        <v>0</v>
      </c>
      <c r="J113" s="179">
        <f>'[8]2.1. mell. kiad Önkormányzat'!J113+'[8]2.2. mell.kiadások Óvoda'!J113+'[8]2.3. mell. kiadások  KÖH'!J113</f>
        <v>0</v>
      </c>
      <c r="K113" s="179">
        <f>'[8]2.1. mell. kiad Önkormányzat'!K113+'[8]2.2. mell.kiadások Óvoda'!K113+'[8]2.3. mell. kiadások  KÖH'!K113</f>
        <v>0</v>
      </c>
      <c r="L113" s="179">
        <f>'[8]2.1. mell. kiad Önkormányzat'!L113+'[8]2.2. mell.kiadások Óvoda'!L113+'[8]2.3. mell. kiadások  KÖH'!L113</f>
        <v>0</v>
      </c>
      <c r="M113" s="179">
        <f>'[8]2.1. mell. kiad Önkormányzat'!M113+'[8]2.2. mell.kiadások Óvoda'!M113+'[8]2.3. mell. kiadások  KÖH'!M113</f>
        <v>0</v>
      </c>
      <c r="N113" s="179">
        <f>'[8]2.1. mell. kiad Önkormányzat'!N113+'[8]2.2. mell.kiadások Óvoda'!N113+'[8]2.3. mell. kiadások  KÖH'!N113</f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401</v>
      </c>
      <c r="B114" s="5" t="s">
        <v>402</v>
      </c>
      <c r="C114" s="179">
        <f>'[8]2.1. mell. kiad Önkormányzat'!C114+'[8]2.2. mell.kiadások Óvoda'!C114+'[8]2.3. mell. kiadások  KÖH'!E114</f>
        <v>0</v>
      </c>
      <c r="D114" s="179">
        <f>'[8]2.1. mell. kiad Önkormányzat'!D114+'[8]2.2. mell.kiadások Óvoda'!D114+'[8]2.3. mell. kiadások  KÖH'!F114</f>
        <v>0</v>
      </c>
      <c r="E114" s="179">
        <f>'[8]2.1. mell. kiad Önkormányzat'!E114+'[8]2.2. mell.kiadások Óvoda'!E114+'[8]2.3. mell. kiadások  KÖH'!G114</f>
        <v>0</v>
      </c>
      <c r="F114" s="179">
        <f>'[8]2.1. mell. kiad Önkormányzat'!F114+'[8]2.2. mell.kiadások Óvoda'!F114+'[8]2.3. mell. kiadások  KÖH'!F114</f>
        <v>0</v>
      </c>
      <c r="G114" s="179">
        <f>'[8]2.1. mell. kiad Önkormányzat'!G114+'[8]2.2. mell.kiadások Óvoda'!G114+'[8]2.3. mell. kiadások  KÖH'!G114</f>
        <v>0</v>
      </c>
      <c r="H114" s="179">
        <f>'[8]2.1. mell. kiad Önkormányzat'!H114+'[8]2.2. mell.kiadások Óvoda'!H114+'[8]2.3. mell. kiadások  KÖH'!H114</f>
        <v>0</v>
      </c>
      <c r="I114" s="179">
        <f>'[8]2.1. mell. kiad Önkormányzat'!I114+'[8]2.2. mell.kiadások Óvoda'!I114+'[8]2.3. mell. kiadások  KÖH'!I114</f>
        <v>0</v>
      </c>
      <c r="J114" s="179">
        <f>'[8]2.1. mell. kiad Önkormányzat'!J114+'[8]2.2. mell.kiadások Óvoda'!J114+'[8]2.3. mell. kiadások  KÖH'!J114</f>
        <v>0</v>
      </c>
      <c r="K114" s="179">
        <f>'[8]2.1. mell. kiad Önkormányzat'!K114+'[8]2.2. mell.kiadások Óvoda'!K114+'[8]2.3. mell. kiadások  KÖH'!K114</f>
        <v>0</v>
      </c>
      <c r="L114" s="179">
        <f>'[8]2.1. mell. kiad Önkormányzat'!L114+'[8]2.2. mell.kiadások Óvoda'!L114+'[8]2.3. mell. kiadások  KÖH'!L114</f>
        <v>0</v>
      </c>
      <c r="M114" s="179">
        <f>'[8]2.1. mell. kiad Önkormányzat'!M114+'[8]2.2. mell.kiadások Óvoda'!M114+'[8]2.3. mell. kiadások  KÖH'!M114</f>
        <v>0</v>
      </c>
      <c r="N114" s="179">
        <f>'[8]2.1. mell. kiad Önkormányzat'!N114+'[8]2.2. mell.kiadások Óvoda'!N114+'[8]2.3. mell. kiadások  KÖH'!N114</f>
        <v>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s="218" customFormat="1" ht="15">
      <c r="A115" s="36" t="s">
        <v>594</v>
      </c>
      <c r="B115" s="37" t="s">
        <v>403</v>
      </c>
      <c r="C115" s="179">
        <f>'[8]2.1. mell. kiad Önkormányzat'!C115+'[8]2.2. mell.kiadások Óvoda'!C115+'[8]2.3. mell. kiadások  KÖH'!E115</f>
        <v>105710184</v>
      </c>
      <c r="D115" s="179">
        <f>'[8]2.1. mell. kiad Önkormányzat'!D115+'[8]2.2. mell.kiadások Óvoda'!D115+'[8]2.3. mell. kiadások  KÖH'!F115</f>
        <v>513496065</v>
      </c>
      <c r="E115" s="179">
        <f>'[8]2.1. mell. kiad Önkormányzat'!E115+'[8]2.2. mell.kiadások Óvoda'!E115+'[8]2.3. mell. kiadások  KÖH'!G115</f>
        <v>513496065</v>
      </c>
      <c r="F115" s="179">
        <f>'[8]2.1. mell. kiad Önkormányzat'!F115+'[8]2.2. mell.kiadások Óvoda'!F115+'[8]2.3. mell. kiadások  KÖH'!F115</f>
        <v>0</v>
      </c>
      <c r="G115" s="179">
        <f>'[8]2.1. mell. kiad Önkormányzat'!G115+'[8]2.2. mell.kiadások Óvoda'!G115+'[8]2.3. mell. kiadások  KÖH'!G115</f>
        <v>0</v>
      </c>
      <c r="H115" s="179">
        <f>'[8]2.1. mell. kiad Önkormányzat'!H115+'[8]2.2. mell.kiadások Óvoda'!H115+'[8]2.3. mell. kiadások  KÖH'!H115</f>
        <v>0</v>
      </c>
      <c r="I115" s="179">
        <f>'[8]2.1. mell. kiad Önkormányzat'!I115+'[8]2.2. mell.kiadások Óvoda'!I115+'[8]2.3. mell. kiadások  KÖH'!I115</f>
        <v>0</v>
      </c>
      <c r="J115" s="179">
        <f>'[8]2.1. mell. kiad Önkormányzat'!J115+'[8]2.2. mell.kiadások Óvoda'!J115+'[8]2.3. mell. kiadások  KÖH'!J115</f>
        <v>0</v>
      </c>
      <c r="K115" s="179">
        <f>'[8]2.1. mell. kiad Önkormányzat'!K115+'[8]2.2. mell.kiadások Óvoda'!K115+'[8]2.3. mell. kiadások  KÖH'!K115</f>
        <v>0</v>
      </c>
      <c r="L115" s="179">
        <f>'[8]2.1. mell. kiad Önkormányzat'!L115+'[8]2.2. mell.kiadások Óvoda'!L115+'[8]2.3. mell. kiadások  KÖH'!L115</f>
        <v>103962201</v>
      </c>
      <c r="M115" s="179">
        <f>'[8]2.1. mell. kiad Önkormányzat'!M115+'[8]2.2. mell.kiadások Óvoda'!M115+'[8]2.3. mell. kiadások  KÖH'!M115</f>
        <v>511748082</v>
      </c>
      <c r="N115" s="179">
        <f>'[8]2.1. mell. kiad Önkormányzat'!N115+'[8]2.2. mell.kiadások Óvoda'!N115+'[8]2.3. mell. kiadások  KÖH'!N115</f>
        <v>511748082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21"/>
      <c r="AE115" s="221"/>
    </row>
    <row r="116" spans="1:31" ht="15">
      <c r="A116" s="35" t="s">
        <v>404</v>
      </c>
      <c r="B116" s="5" t="s">
        <v>405</v>
      </c>
      <c r="C116" s="179">
        <f>'[8]2.1. mell. kiad Önkormányzat'!C116+'[8]2.2. mell.kiadások Óvoda'!C116+'[8]2.3. mell. kiadások  KÖH'!E116</f>
        <v>0</v>
      </c>
      <c r="D116" s="179">
        <f>'[8]2.1. mell. kiad Önkormányzat'!D116+'[8]2.2. mell.kiadások Óvoda'!D116+'[8]2.3. mell. kiadások  KÖH'!F116</f>
        <v>0</v>
      </c>
      <c r="E116" s="179">
        <f>'[8]2.1. mell. kiad Önkormányzat'!E116+'[8]2.2. mell.kiadások Óvoda'!E116+'[8]2.3. mell. kiadások  KÖH'!G116</f>
        <v>0</v>
      </c>
      <c r="F116" s="179">
        <f>'[8]2.1. mell. kiad Önkormányzat'!F116+'[8]2.2. mell.kiadások Óvoda'!F116+'[8]2.3. mell. kiadások  KÖH'!F116</f>
        <v>0</v>
      </c>
      <c r="G116" s="179">
        <f>'[8]2.1. mell. kiad Önkormányzat'!G116+'[8]2.2. mell.kiadások Óvoda'!G116+'[8]2.3. mell. kiadások  KÖH'!G116</f>
        <v>0</v>
      </c>
      <c r="H116" s="179">
        <f>'[8]2.1. mell. kiad Önkormányzat'!H116+'[8]2.2. mell.kiadások Óvoda'!H116+'[8]2.3. mell. kiadások  KÖH'!H116</f>
        <v>0</v>
      </c>
      <c r="I116" s="179">
        <f>'[8]2.1. mell. kiad Önkormányzat'!I116+'[8]2.2. mell.kiadások Óvoda'!I116+'[8]2.3. mell. kiadások  KÖH'!I116</f>
        <v>0</v>
      </c>
      <c r="J116" s="179">
        <f>'[8]2.1. mell. kiad Önkormányzat'!J116+'[8]2.2. mell.kiadások Óvoda'!J116+'[8]2.3. mell. kiadások  KÖH'!J116</f>
        <v>0</v>
      </c>
      <c r="K116" s="179">
        <f>'[8]2.1. mell. kiad Önkormányzat'!K116+'[8]2.2. mell.kiadások Óvoda'!K116+'[8]2.3. mell. kiadások  KÖH'!K116</f>
        <v>0</v>
      </c>
      <c r="L116" s="179">
        <f>'[8]2.1. mell. kiad Önkormányzat'!L116+'[8]2.2. mell.kiadások Óvoda'!L116+'[8]2.3. mell. kiadások  KÖH'!L116</f>
        <v>0</v>
      </c>
      <c r="M116" s="179">
        <f>'[8]2.1. mell. kiad Önkormányzat'!M116+'[8]2.2. mell.kiadások Óvoda'!M116+'[8]2.3. mell. kiadások  KÖH'!M116</f>
        <v>0</v>
      </c>
      <c r="N116" s="179">
        <f>'[8]2.1. mell. kiad Önkormányzat'!N116+'[8]2.2. mell.kiadások Óvoda'!N116+'[8]2.3. mell. kiadások  KÖH'!N116</f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406</v>
      </c>
      <c r="B117" s="5" t="s">
        <v>407</v>
      </c>
      <c r="C117" s="179">
        <f>'[8]2.1. mell. kiad Önkormányzat'!C117+'[8]2.2. mell.kiadások Óvoda'!C117+'[8]2.3. mell. kiadások  KÖH'!E117</f>
        <v>0</v>
      </c>
      <c r="D117" s="179">
        <f>'[8]2.1. mell. kiad Önkormányzat'!D117+'[8]2.2. mell.kiadások Óvoda'!D117+'[8]2.3. mell. kiadások  KÖH'!F117</f>
        <v>0</v>
      </c>
      <c r="E117" s="179">
        <f>'[8]2.1. mell. kiad Önkormányzat'!E117+'[8]2.2. mell.kiadások Óvoda'!E117+'[8]2.3. mell. kiadások  KÖH'!G117</f>
        <v>0</v>
      </c>
      <c r="F117" s="179">
        <f>'[8]2.1. mell. kiad Önkormányzat'!F117+'[8]2.2. mell.kiadások Óvoda'!F117+'[8]2.3. mell. kiadások  KÖH'!F117</f>
        <v>0</v>
      </c>
      <c r="G117" s="179">
        <f>'[8]2.1. mell. kiad Önkormányzat'!G117+'[8]2.2. mell.kiadások Óvoda'!G117+'[8]2.3. mell. kiadások  KÖH'!G117</f>
        <v>0</v>
      </c>
      <c r="H117" s="179">
        <f>'[8]2.1. mell. kiad Önkormányzat'!H117+'[8]2.2. mell.kiadások Óvoda'!H117+'[8]2.3. mell. kiadások  KÖH'!H117</f>
        <v>0</v>
      </c>
      <c r="I117" s="179">
        <f>'[8]2.1. mell. kiad Önkormányzat'!I117+'[8]2.2. mell.kiadások Óvoda'!I117+'[8]2.3. mell. kiadások  KÖH'!I117</f>
        <v>0</v>
      </c>
      <c r="J117" s="179">
        <f>'[8]2.1. mell. kiad Önkormányzat'!J117+'[8]2.2. mell.kiadások Óvoda'!J117+'[8]2.3. mell. kiadások  KÖH'!J117</f>
        <v>0</v>
      </c>
      <c r="K117" s="179">
        <f>'[8]2.1. mell. kiad Önkormányzat'!K117+'[8]2.2. mell.kiadások Óvoda'!K117+'[8]2.3. mell. kiadások  KÖH'!K117</f>
        <v>0</v>
      </c>
      <c r="L117" s="179">
        <f>'[8]2.1. mell. kiad Önkormányzat'!L117+'[8]2.2. mell.kiadások Óvoda'!L117+'[8]2.3. mell. kiadások  KÖH'!L117</f>
        <v>0</v>
      </c>
      <c r="M117" s="179">
        <f>'[8]2.1. mell. kiad Önkormányzat'!M117+'[8]2.2. mell.kiadások Óvoda'!M117+'[8]2.3. mell. kiadások  KÖH'!M117</f>
        <v>0</v>
      </c>
      <c r="N117" s="179">
        <f>'[8]2.1. mell. kiad Önkormányzat'!N117+'[8]2.2. mell.kiadások Óvoda'!N117+'[8]2.3. mell. kiadások  KÖH'!N117</f>
        <v>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630</v>
      </c>
      <c r="B118" s="5" t="s">
        <v>408</v>
      </c>
      <c r="C118" s="179">
        <f>'[8]2.1. mell. kiad Önkormányzat'!C118+'[8]2.2. mell.kiadások Óvoda'!C118+'[8]2.3. mell. kiadások  KÖH'!E118</f>
        <v>0</v>
      </c>
      <c r="D118" s="179">
        <f>'[8]2.1. mell. kiad Önkormányzat'!D118+'[8]2.2. mell.kiadások Óvoda'!D118+'[8]2.3. mell. kiadások  KÖH'!F118</f>
        <v>0</v>
      </c>
      <c r="E118" s="179">
        <f>'[8]2.1. mell. kiad Önkormányzat'!E118+'[8]2.2. mell.kiadások Óvoda'!E118+'[8]2.3. mell. kiadások  KÖH'!G118</f>
        <v>0</v>
      </c>
      <c r="F118" s="179">
        <f>'[8]2.1. mell. kiad Önkormányzat'!F118+'[8]2.2. mell.kiadások Óvoda'!F118+'[8]2.3. mell. kiadások  KÖH'!F118</f>
        <v>0</v>
      </c>
      <c r="G118" s="179">
        <f>'[8]2.1. mell. kiad Önkormányzat'!G118+'[8]2.2. mell.kiadások Óvoda'!G118+'[8]2.3. mell. kiadások  KÖH'!G118</f>
        <v>0</v>
      </c>
      <c r="H118" s="179">
        <f>'[8]2.1. mell. kiad Önkormányzat'!H118+'[8]2.2. mell.kiadások Óvoda'!H118+'[8]2.3. mell. kiadások  KÖH'!H118</f>
        <v>0</v>
      </c>
      <c r="I118" s="179">
        <f>'[8]2.1. mell. kiad Önkormányzat'!I118+'[8]2.2. mell.kiadások Óvoda'!I118+'[8]2.3. mell. kiadások  KÖH'!I118</f>
        <v>0</v>
      </c>
      <c r="J118" s="179">
        <f>'[8]2.1. mell. kiad Önkormányzat'!J118+'[8]2.2. mell.kiadások Óvoda'!J118+'[8]2.3. mell. kiadások  KÖH'!J118</f>
        <v>0</v>
      </c>
      <c r="K118" s="179">
        <f>'[8]2.1. mell. kiad Önkormányzat'!K118+'[8]2.2. mell.kiadások Óvoda'!K118+'[8]2.3. mell. kiadások  KÖH'!K118</f>
        <v>0</v>
      </c>
      <c r="L118" s="179">
        <f>'[8]2.1. mell. kiad Önkormányzat'!L118+'[8]2.2. mell.kiadások Óvoda'!L118+'[8]2.3. mell. kiadások  KÖH'!L118</f>
        <v>0</v>
      </c>
      <c r="M118" s="179">
        <f>'[8]2.1. mell. kiad Önkormányzat'!M118+'[8]2.2. mell.kiadások Óvoda'!M118+'[8]2.3. mell. kiadások  KÖH'!M118</f>
        <v>0</v>
      </c>
      <c r="N118" s="179">
        <f>'[8]2.1. mell. kiad Önkormányzat'!N118+'[8]2.2. mell.kiadások Óvoda'!N118+'[8]2.3. mell. kiadások  KÖH'!N118</f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599</v>
      </c>
      <c r="B119" s="5" t="s">
        <v>409</v>
      </c>
      <c r="C119" s="179">
        <f>'[8]2.1. mell. kiad Önkormányzat'!C119+'[8]2.2. mell.kiadások Óvoda'!C119+'[8]2.3. mell. kiadások  KÖH'!E119</f>
        <v>0</v>
      </c>
      <c r="D119" s="179">
        <f>'[8]2.1. mell. kiad Önkormányzat'!D119+'[8]2.2. mell.kiadások Óvoda'!D119+'[8]2.3. mell. kiadások  KÖH'!F119</f>
        <v>0</v>
      </c>
      <c r="E119" s="179">
        <f>'[8]2.1. mell. kiad Önkormányzat'!E119+'[8]2.2. mell.kiadások Óvoda'!E119+'[8]2.3. mell. kiadások  KÖH'!G119</f>
        <v>0</v>
      </c>
      <c r="F119" s="179">
        <f>'[8]2.1. mell. kiad Önkormányzat'!F119+'[8]2.2. mell.kiadások Óvoda'!F119+'[8]2.3. mell. kiadások  KÖH'!F119</f>
        <v>0</v>
      </c>
      <c r="G119" s="179">
        <f>'[8]2.1. mell. kiad Önkormányzat'!G119+'[8]2.2. mell.kiadások Óvoda'!G119+'[8]2.3. mell. kiadások  KÖH'!G119</f>
        <v>0</v>
      </c>
      <c r="H119" s="179">
        <f>'[8]2.1. mell. kiad Önkormányzat'!H119+'[8]2.2. mell.kiadások Óvoda'!H119+'[8]2.3. mell. kiadások  KÖH'!H119</f>
        <v>0</v>
      </c>
      <c r="I119" s="179">
        <f>'[8]2.1. mell. kiad Önkormányzat'!I119+'[8]2.2. mell.kiadások Óvoda'!I119+'[8]2.3. mell. kiadások  KÖH'!I119</f>
        <v>0</v>
      </c>
      <c r="J119" s="179">
        <f>'[8]2.1. mell. kiad Önkormányzat'!J119+'[8]2.2. mell.kiadások Óvoda'!J119+'[8]2.3. mell. kiadások  KÖH'!J119</f>
        <v>0</v>
      </c>
      <c r="K119" s="179">
        <f>'[8]2.1. mell. kiad Önkormányzat'!K119+'[8]2.2. mell.kiadások Óvoda'!K119+'[8]2.3. mell. kiadások  KÖH'!K119</f>
        <v>0</v>
      </c>
      <c r="L119" s="179">
        <f>'[8]2.1. mell. kiad Önkormányzat'!L119+'[8]2.2. mell.kiadások Óvoda'!L119+'[8]2.3. mell. kiadások  KÖH'!L119</f>
        <v>0</v>
      </c>
      <c r="M119" s="179">
        <f>'[8]2.1. mell. kiad Önkormányzat'!M119+'[8]2.2. mell.kiadások Óvoda'!M119+'[8]2.3. mell. kiadások  KÖH'!M119</f>
        <v>0</v>
      </c>
      <c r="N119" s="179">
        <f>'[8]2.1. mell. kiad Önkormányzat'!N119+'[8]2.2. mell.kiadások Óvoda'!N119+'[8]2.3. mell. kiadások  KÖH'!N119</f>
        <v>0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600</v>
      </c>
      <c r="B120" s="37" t="s">
        <v>413</v>
      </c>
      <c r="C120" s="179">
        <f>'[8]2.1. mell. kiad Önkormányzat'!C120+'[8]2.2. mell.kiadások Óvoda'!C120+'[8]2.3. mell. kiadások  KÖH'!E120</f>
        <v>0</v>
      </c>
      <c r="D120" s="179">
        <f>'[8]2.1. mell. kiad Önkormányzat'!D120+'[8]2.2. mell.kiadások Óvoda'!D120+'[8]2.3. mell. kiadások  KÖH'!F120</f>
        <v>0</v>
      </c>
      <c r="E120" s="179">
        <f>'[8]2.1. mell. kiad Önkormányzat'!E120+'[8]2.2. mell.kiadások Óvoda'!E120+'[8]2.3. mell. kiadások  KÖH'!G120</f>
        <v>0</v>
      </c>
      <c r="F120" s="179">
        <f>'[8]2.1. mell. kiad Önkormányzat'!F120+'[8]2.2. mell.kiadások Óvoda'!F120+'[8]2.3. mell. kiadások  KÖH'!F120</f>
        <v>0</v>
      </c>
      <c r="G120" s="179">
        <f>'[8]2.1. mell. kiad Önkormányzat'!G120+'[8]2.2. mell.kiadások Óvoda'!G120+'[8]2.3. mell. kiadások  KÖH'!G120</f>
        <v>0</v>
      </c>
      <c r="H120" s="179">
        <f>'[8]2.1. mell. kiad Önkormányzat'!H120+'[8]2.2. mell.kiadások Óvoda'!H120+'[8]2.3. mell. kiadások  KÖH'!H120</f>
        <v>0</v>
      </c>
      <c r="I120" s="179">
        <f>'[8]2.1. mell. kiad Önkormányzat'!I120+'[8]2.2. mell.kiadások Óvoda'!I120+'[8]2.3. mell. kiadások  KÖH'!I120</f>
        <v>0</v>
      </c>
      <c r="J120" s="179">
        <f>'[8]2.1. mell. kiad Önkormányzat'!J120+'[8]2.2. mell.kiadások Óvoda'!J120+'[8]2.3. mell. kiadások  KÖH'!J120</f>
        <v>0</v>
      </c>
      <c r="K120" s="179">
        <f>'[8]2.1. mell. kiad Önkormányzat'!K120+'[8]2.2. mell.kiadások Óvoda'!K120+'[8]2.3. mell. kiadások  KÖH'!K120</f>
        <v>0</v>
      </c>
      <c r="L120" s="179">
        <f>'[8]2.1. mell. kiad Önkormányzat'!L120+'[8]2.2. mell.kiadások Óvoda'!L120+'[8]2.3. mell. kiadások  KÖH'!L120</f>
        <v>0</v>
      </c>
      <c r="M120" s="179">
        <f>'[8]2.1. mell. kiad Önkormányzat'!M120+'[8]2.2. mell.kiadások Óvoda'!M120+'[8]2.3. mell. kiadások  KÖH'!M120</f>
        <v>0</v>
      </c>
      <c r="N120" s="179">
        <f>'[8]2.1. mell. kiad Önkormányzat'!N120+'[8]2.2. mell.kiadások Óvoda'!N120+'[8]2.3. mell. kiadások  KÖH'!N120</f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414</v>
      </c>
      <c r="B121" s="5" t="s">
        <v>415</v>
      </c>
      <c r="C121" s="179">
        <f>'[8]2.1. mell. kiad Önkormányzat'!C121+'[8]2.2. mell.kiadások Óvoda'!C121+'[8]2.3. mell. kiadások  KÖH'!E121</f>
        <v>0</v>
      </c>
      <c r="D121" s="179">
        <f>'[8]2.1. mell. kiad Önkormányzat'!D121+'[8]2.2. mell.kiadások Óvoda'!D121+'[8]2.3. mell. kiadások  KÖH'!F121</f>
        <v>0</v>
      </c>
      <c r="E121" s="179">
        <f>'[8]2.1. mell. kiad Önkormányzat'!E121+'[8]2.2. mell.kiadások Óvoda'!E121+'[8]2.3. mell. kiadások  KÖH'!G121</f>
        <v>0</v>
      </c>
      <c r="F121" s="179">
        <f>'[8]2.1. mell. kiad Önkormányzat'!F121+'[8]2.2. mell.kiadások Óvoda'!F121+'[8]2.3. mell. kiadások  KÖH'!F121</f>
        <v>0</v>
      </c>
      <c r="G121" s="179">
        <f>'[8]2.1. mell. kiad Önkormányzat'!G121+'[8]2.2. mell.kiadások Óvoda'!G121+'[8]2.3. mell. kiadások  KÖH'!G121</f>
        <v>0</v>
      </c>
      <c r="H121" s="179">
        <f>'[8]2.1. mell. kiad Önkormányzat'!H121+'[8]2.2. mell.kiadások Óvoda'!H121+'[8]2.3. mell. kiadások  KÖH'!H121</f>
        <v>0</v>
      </c>
      <c r="I121" s="179">
        <f>'[8]2.1. mell. kiad Önkormányzat'!I121+'[8]2.2. mell.kiadások Óvoda'!I121+'[8]2.3. mell. kiadások  KÖH'!I121</f>
        <v>0</v>
      </c>
      <c r="J121" s="179">
        <f>'[8]2.1. mell. kiad Önkormányzat'!J121+'[8]2.2. mell.kiadások Óvoda'!J121+'[8]2.3. mell. kiadások  KÖH'!J121</f>
        <v>0</v>
      </c>
      <c r="K121" s="179">
        <f>'[8]2.1. mell. kiad Önkormányzat'!K121+'[8]2.2. mell.kiadások Óvoda'!K121+'[8]2.3. mell. kiadások  KÖH'!K121</f>
        <v>0</v>
      </c>
      <c r="L121" s="179">
        <f>'[8]2.1. mell. kiad Önkormányzat'!L121+'[8]2.2. mell.kiadások Óvoda'!L121+'[8]2.3. mell. kiadások  KÖH'!L121</f>
        <v>0</v>
      </c>
      <c r="M121" s="179">
        <f>'[8]2.1. mell. kiad Önkormányzat'!M121+'[8]2.2. mell.kiadások Óvoda'!M121+'[8]2.3. mell. kiadások  KÖH'!M121</f>
        <v>0</v>
      </c>
      <c r="N121" s="179">
        <f>'[8]2.1. mell. kiad Önkormányzat'!N121+'[8]2.2. mell.kiadások Óvoda'!N121+'[8]2.3. mell. kiadások  KÖH'!N121</f>
        <v>0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s="218" customFormat="1" ht="15.75">
      <c r="A122" s="95" t="s">
        <v>634</v>
      </c>
      <c r="B122" s="96" t="s">
        <v>416</v>
      </c>
      <c r="C122" s="301">
        <f>'[8]2.1. mell. kiad Önkormányzat'!C122+'[8]2.2. mell.kiadások Óvoda'!C122+'[8]2.3. mell. kiadások  KÖH'!E122</f>
        <v>105710184</v>
      </c>
      <c r="D122" s="301">
        <f>'[8]2.1. mell. kiad Önkormányzat'!D122+'[8]2.2. mell.kiadások Óvoda'!D122+'[8]2.3. mell. kiadások  KÖH'!F122</f>
        <v>513496065</v>
      </c>
      <c r="E122" s="301">
        <f>'[8]2.1. mell. kiad Önkormányzat'!E122+'[8]2.2. mell.kiadások Óvoda'!E122+'[8]2.3. mell. kiadások  KÖH'!G122</f>
        <v>513496065</v>
      </c>
      <c r="F122" s="301">
        <f>'[8]2.1. mell. kiad Önkormányzat'!F122+'[8]2.2. mell.kiadások Óvoda'!F122+'[8]2.3. mell. kiadások  KÖH'!F122</f>
        <v>0</v>
      </c>
      <c r="G122" s="301">
        <f>'[8]2.1. mell. kiad Önkormányzat'!G122+'[8]2.2. mell.kiadások Óvoda'!G122+'[8]2.3. mell. kiadások  KÖH'!G122</f>
        <v>0</v>
      </c>
      <c r="H122" s="301">
        <f>'[8]2.1. mell. kiad Önkormányzat'!H122+'[8]2.2. mell.kiadások Óvoda'!H122+'[8]2.3. mell. kiadások  KÖH'!H122</f>
        <v>0</v>
      </c>
      <c r="I122" s="301">
        <f>'[8]2.1. mell. kiad Önkormányzat'!I122+'[8]2.2. mell.kiadások Óvoda'!I122+'[8]2.3. mell. kiadások  KÖH'!I122</f>
        <v>0</v>
      </c>
      <c r="J122" s="301">
        <f>'[8]2.1. mell. kiad Önkormányzat'!J122+'[8]2.2. mell.kiadások Óvoda'!J122+'[8]2.3. mell. kiadások  KÖH'!J122</f>
        <v>0</v>
      </c>
      <c r="K122" s="301">
        <f>'[8]2.1. mell. kiad Önkormányzat'!K122+'[8]2.2. mell.kiadások Óvoda'!K122+'[8]2.3. mell. kiadások  KÖH'!K122</f>
        <v>0</v>
      </c>
      <c r="L122" s="301">
        <f>'[8]2.1. mell. kiad Önkormányzat'!L122+'[8]2.2. mell.kiadások Óvoda'!L122+'[8]2.3. mell. kiadások  KÖH'!L122</f>
        <v>105710184</v>
      </c>
      <c r="M122" s="301">
        <f>'[8]2.1. mell. kiad Önkormányzat'!M122+'[8]2.2. mell.kiadások Óvoda'!M122+'[8]2.3. mell. kiadások  KÖH'!M122</f>
        <v>513496065</v>
      </c>
      <c r="N122" s="301">
        <f>'[8]2.1. mell. kiad Önkormányzat'!N122+'[8]2.2. mell.kiadások Óvoda'!N122+'[8]2.3. mell. kiadások  KÖH'!N122</f>
        <v>513496065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21"/>
      <c r="AE122" s="221"/>
    </row>
    <row r="123" spans="1:31" s="218" customFormat="1" ht="15.75">
      <c r="A123" s="222" t="s">
        <v>670</v>
      </c>
      <c r="B123" s="222"/>
      <c r="C123" s="302">
        <f>'[8]2.1. mell. kiad Önkormányzat'!C123+'[8]2.2. mell.kiadások Óvoda'!C123+'[8]2.3. mell. kiadások  KÖH'!E123</f>
        <v>933398881</v>
      </c>
      <c r="D123" s="302">
        <f>'[8]2.1. mell. kiad Önkormányzat'!D123+'[8]2.2. mell.kiadások Óvoda'!D123+'[8]2.3. mell. kiadások  KÖH'!F123</f>
        <v>1343433207</v>
      </c>
      <c r="E123" s="302">
        <f>'[8]2.1. mell. kiad Önkormányzat'!E123+'[8]2.2. mell.kiadások Óvoda'!E123+'[8]2.3. mell. kiadások  KÖH'!G123</f>
        <v>1253887448</v>
      </c>
      <c r="F123" s="302">
        <f>'[8]2.1. mell. kiad Önkormányzat'!F123+'[8]2.2. mell.kiadások Óvoda'!F123+'[8]2.3. mell. kiadások  KÖH'!F123</f>
        <v>18000000</v>
      </c>
      <c r="G123" s="302">
        <f>'[8]2.1. mell. kiad Önkormányzat'!G123+'[8]2.2. mell.kiadások Óvoda'!G123+'[8]2.3. mell. kiadások  KÖH'!G123</f>
        <v>20500719</v>
      </c>
      <c r="H123" s="302">
        <f>'[8]2.1. mell. kiad Önkormányzat'!H123+'[8]2.2. mell.kiadások Óvoda'!H123+'[8]2.3. mell. kiadások  KÖH'!H123</f>
        <v>18301160</v>
      </c>
      <c r="I123" s="302">
        <f>'[8]2.1. mell. kiad Önkormányzat'!I123+'[8]2.2. mell.kiadások Óvoda'!I123+'[8]2.3. mell. kiadások  KÖH'!I123</f>
        <v>3585000</v>
      </c>
      <c r="J123" s="302">
        <f>'[8]2.1. mell. kiad Önkormányzat'!J123+'[8]2.2. mell.kiadások Óvoda'!J123+'[8]2.3. mell. kiadások  KÖH'!J123</f>
        <v>3704500</v>
      </c>
      <c r="K123" s="302">
        <f>'[8]2.1. mell. kiad Önkormányzat'!K123+'[8]2.2. mell.kiadások Óvoda'!K123+'[8]2.3. mell. kiadások  KÖH'!K123</f>
        <v>3243391</v>
      </c>
      <c r="L123" s="302">
        <f>'[8]2.1. mell. kiad Önkormányzat'!L123+'[8]2.2. mell.kiadások Óvoda'!L123+'[8]2.3. mell. kiadások  KÖH'!L123</f>
        <v>951885000</v>
      </c>
      <c r="M123" s="302">
        <f>'[8]2.1. mell. kiad Önkormányzat'!M123+'[8]2.2. mell.kiadások Óvoda'!M123+'[8]2.3. mell. kiadások  KÖH'!M123</f>
        <v>1428397800</v>
      </c>
      <c r="N123" s="302">
        <f>'[8]2.1. mell. kiad Önkormányzat'!N123+'[8]2.2. mell.kiadások Óvoda'!N123+'[8]2.3. mell. kiadások  KÖH'!N123</f>
        <v>1335923880</v>
      </c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2:30" ht="15.75">
      <c r="B124" s="23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:30" ht="15.75">
      <c r="B125" s="23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:30" ht="15.75">
      <c r="B126" s="23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:30" ht="15.75">
      <c r="B127" s="23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:31" ht="15.75">
      <c r="B128" s="23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.75">
      <c r="B129" s="23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.75">
      <c r="B130" s="23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.75">
      <c r="B131" s="23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.75">
      <c r="B132" s="23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.75">
      <c r="B133" s="23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.75">
      <c r="B134" s="23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.75">
      <c r="B135" s="23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.75">
      <c r="B136" s="23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.75">
      <c r="B137" s="23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.75">
      <c r="B138" s="23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.75">
      <c r="B139" s="23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.75">
      <c r="B140" s="23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.75">
      <c r="B141" s="23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.75">
      <c r="B142" s="23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.75">
      <c r="B143" s="23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.75">
      <c r="B144" s="23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.75">
      <c r="B145" s="23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.75">
      <c r="B146" s="23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.75">
      <c r="B147" s="23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.75">
      <c r="B148" s="23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.75">
      <c r="B149" s="23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.75">
      <c r="B150" s="23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.75">
      <c r="B151" s="23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.75">
      <c r="B152" s="23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.75">
      <c r="B153" s="23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.75">
      <c r="B154" s="23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.75">
      <c r="B155" s="23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.75">
      <c r="B156" s="23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.75">
      <c r="B157" s="23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.75">
      <c r="B158" s="23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.75">
      <c r="B159" s="23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.75">
      <c r="B160" s="23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.75">
      <c r="B161" s="23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.75">
      <c r="B162" s="23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.75">
      <c r="B163" s="23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.75">
      <c r="B164" s="23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.75">
      <c r="B165" s="23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.75">
      <c r="B166" s="23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.75">
      <c r="B167" s="23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.75">
      <c r="B168" s="23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.75">
      <c r="B169" s="23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.75">
      <c r="B170" s="23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.75">
      <c r="B171" s="23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.75">
      <c r="B172" s="23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2.57421875" style="0" customWidth="1"/>
    <col min="3" max="5" width="13.7109375" style="270" customWidth="1"/>
    <col min="6" max="7" width="12.28125" style="270" customWidth="1"/>
    <col min="8" max="8" width="11.28125" style="270" customWidth="1"/>
    <col min="9" max="9" width="9.140625" style="270" customWidth="1"/>
    <col min="10" max="10" width="12.28125" style="270" customWidth="1"/>
    <col min="11" max="11" width="10.8515625" style="270" customWidth="1"/>
    <col min="12" max="14" width="13.7109375" style="270" customWidth="1"/>
  </cols>
  <sheetData>
    <row r="1" spans="1:14" ht="24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24" customHeight="1">
      <c r="A2" s="380" t="s">
        <v>749</v>
      </c>
      <c r="B2" s="381"/>
      <c r="C2" s="381"/>
      <c r="D2" s="381"/>
      <c r="E2" s="381"/>
      <c r="F2" s="382"/>
      <c r="G2" s="383"/>
      <c r="H2" s="383"/>
      <c r="I2" s="383"/>
      <c r="J2" s="383"/>
      <c r="K2" s="383"/>
      <c r="L2" s="383"/>
      <c r="M2" s="383"/>
      <c r="N2" s="383"/>
    </row>
    <row r="3" spans="1:14" ht="18.75">
      <c r="A3" s="41"/>
      <c r="N3" s="270" t="s">
        <v>162</v>
      </c>
    </row>
    <row r="4" ht="15.75">
      <c r="A4" s="209" t="s">
        <v>744</v>
      </c>
    </row>
    <row r="5" spans="1:14" ht="30" customHeight="1">
      <c r="A5" s="384" t="s">
        <v>237</v>
      </c>
      <c r="B5" s="386" t="s">
        <v>238</v>
      </c>
      <c r="C5" s="400" t="s">
        <v>20</v>
      </c>
      <c r="D5" s="400"/>
      <c r="E5" s="400"/>
      <c r="F5" s="400" t="s">
        <v>21</v>
      </c>
      <c r="G5" s="400"/>
      <c r="H5" s="400"/>
      <c r="I5" s="400" t="s">
        <v>22</v>
      </c>
      <c r="J5" s="400"/>
      <c r="K5" s="400"/>
      <c r="L5" s="377" t="s">
        <v>118</v>
      </c>
      <c r="M5" s="377"/>
      <c r="N5" s="377"/>
    </row>
    <row r="6" spans="1:14" ht="26.25" customHeight="1">
      <c r="A6" s="398"/>
      <c r="B6" s="399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78" t="s">
        <v>120</v>
      </c>
      <c r="M6" s="178" t="s">
        <v>185</v>
      </c>
      <c r="N6" s="266" t="s">
        <v>186</v>
      </c>
    </row>
    <row r="7" spans="1:14" ht="15" customHeight="1">
      <c r="A7" s="31" t="s">
        <v>417</v>
      </c>
      <c r="B7" s="6" t="s">
        <v>418</v>
      </c>
      <c r="C7" s="271"/>
      <c r="D7" s="271">
        <v>54046</v>
      </c>
      <c r="E7" s="271">
        <v>54046</v>
      </c>
      <c r="F7" s="271"/>
      <c r="G7" s="271"/>
      <c r="H7" s="271"/>
      <c r="I7" s="271"/>
      <c r="J7" s="271"/>
      <c r="K7" s="271"/>
      <c r="L7" s="271">
        <f aca="true" t="shared" si="0" ref="L7:N12">C7+F7+I7</f>
        <v>0</v>
      </c>
      <c r="M7" s="271">
        <f t="shared" si="0"/>
        <v>54046</v>
      </c>
      <c r="N7" s="271">
        <f t="shared" si="0"/>
        <v>54046</v>
      </c>
    </row>
    <row r="8" spans="1:14" ht="15" customHeight="1">
      <c r="A8" s="5" t="s">
        <v>419</v>
      </c>
      <c r="B8" s="6" t="s">
        <v>420</v>
      </c>
      <c r="C8" s="271">
        <v>45469367</v>
      </c>
      <c r="D8" s="271">
        <v>46865633</v>
      </c>
      <c r="E8" s="271">
        <v>46865633</v>
      </c>
      <c r="F8" s="271"/>
      <c r="G8" s="271"/>
      <c r="H8" s="271"/>
      <c r="I8" s="271"/>
      <c r="J8" s="271"/>
      <c r="K8" s="271"/>
      <c r="L8" s="271">
        <f t="shared" si="0"/>
        <v>45469367</v>
      </c>
      <c r="M8" s="271">
        <f t="shared" si="0"/>
        <v>46865633</v>
      </c>
      <c r="N8" s="271">
        <f t="shared" si="0"/>
        <v>46865633</v>
      </c>
    </row>
    <row r="9" spans="1:14" ht="15" customHeight="1">
      <c r="A9" s="5" t="s">
        <v>421</v>
      </c>
      <c r="B9" s="6" t="s">
        <v>422</v>
      </c>
      <c r="C9" s="271">
        <v>15772211</v>
      </c>
      <c r="D9" s="271">
        <v>16025495</v>
      </c>
      <c r="E9" s="271">
        <v>16025495</v>
      </c>
      <c r="F9" s="271"/>
      <c r="G9" s="271"/>
      <c r="H9" s="271"/>
      <c r="I9" s="271"/>
      <c r="J9" s="271"/>
      <c r="K9" s="271"/>
      <c r="L9" s="271">
        <f t="shared" si="0"/>
        <v>15772211</v>
      </c>
      <c r="M9" s="271">
        <f t="shared" si="0"/>
        <v>16025495</v>
      </c>
      <c r="N9" s="271">
        <f t="shared" si="0"/>
        <v>16025495</v>
      </c>
    </row>
    <row r="10" spans="1:14" ht="15" customHeight="1">
      <c r="A10" s="5" t="s">
        <v>423</v>
      </c>
      <c r="B10" s="6" t="s">
        <v>424</v>
      </c>
      <c r="C10" s="271">
        <v>1800000</v>
      </c>
      <c r="D10" s="271">
        <v>1800000</v>
      </c>
      <c r="E10" s="271">
        <v>1800000</v>
      </c>
      <c r="F10" s="271"/>
      <c r="G10" s="271"/>
      <c r="H10" s="271"/>
      <c r="I10" s="271"/>
      <c r="J10" s="271"/>
      <c r="K10" s="271"/>
      <c r="L10" s="271">
        <f t="shared" si="0"/>
        <v>1800000</v>
      </c>
      <c r="M10" s="271">
        <f t="shared" si="0"/>
        <v>1800000</v>
      </c>
      <c r="N10" s="271">
        <f t="shared" si="0"/>
        <v>1800000</v>
      </c>
    </row>
    <row r="11" spans="1:14" ht="15" customHeight="1">
      <c r="A11" s="5" t="s">
        <v>425</v>
      </c>
      <c r="B11" s="6" t="s">
        <v>426</v>
      </c>
      <c r="C11" s="271">
        <v>388400</v>
      </c>
      <c r="D11" s="271">
        <v>1556592</v>
      </c>
      <c r="E11" s="271">
        <v>1556592</v>
      </c>
      <c r="F11" s="271"/>
      <c r="G11" s="271"/>
      <c r="H11" s="271"/>
      <c r="I11" s="271"/>
      <c r="J11" s="271"/>
      <c r="K11" s="271"/>
      <c r="L11" s="271">
        <f t="shared" si="0"/>
        <v>388400</v>
      </c>
      <c r="M11" s="271">
        <f t="shared" si="0"/>
        <v>1556592</v>
      </c>
      <c r="N11" s="271">
        <f t="shared" si="0"/>
        <v>1556592</v>
      </c>
    </row>
    <row r="12" spans="1:14" ht="15" customHeight="1">
      <c r="A12" s="5" t="s">
        <v>427</v>
      </c>
      <c r="B12" s="6" t="s">
        <v>428</v>
      </c>
      <c r="C12" s="271"/>
      <c r="D12" s="271">
        <v>1369966</v>
      </c>
      <c r="E12" s="271">
        <v>1369966</v>
      </c>
      <c r="F12" s="271"/>
      <c r="G12" s="271"/>
      <c r="H12" s="271"/>
      <c r="I12" s="271"/>
      <c r="J12" s="271"/>
      <c r="K12" s="271"/>
      <c r="L12" s="271"/>
      <c r="M12" s="271">
        <f t="shared" si="0"/>
        <v>1369966</v>
      </c>
      <c r="N12" s="271">
        <f t="shared" si="0"/>
        <v>1369966</v>
      </c>
    </row>
    <row r="13" spans="1:14" s="218" customFormat="1" ht="15" customHeight="1">
      <c r="A13" s="7" t="s">
        <v>673</v>
      </c>
      <c r="B13" s="8" t="s">
        <v>429</v>
      </c>
      <c r="C13" s="219">
        <f>SUM(C7:C12)</f>
        <v>63429978</v>
      </c>
      <c r="D13" s="219">
        <f aca="true" t="shared" si="1" ref="D13:N13">SUM(D7:D12)</f>
        <v>67671732</v>
      </c>
      <c r="E13" s="219">
        <f t="shared" si="1"/>
        <v>67671732</v>
      </c>
      <c r="F13" s="219">
        <f t="shared" si="1"/>
        <v>0</v>
      </c>
      <c r="G13" s="219">
        <f t="shared" si="1"/>
        <v>0</v>
      </c>
      <c r="H13" s="219">
        <f t="shared" si="1"/>
        <v>0</v>
      </c>
      <c r="I13" s="219">
        <f t="shared" si="1"/>
        <v>0</v>
      </c>
      <c r="J13" s="219">
        <f t="shared" si="1"/>
        <v>0</v>
      </c>
      <c r="K13" s="219">
        <f t="shared" si="1"/>
        <v>0</v>
      </c>
      <c r="L13" s="219">
        <f t="shared" si="1"/>
        <v>63429978</v>
      </c>
      <c r="M13" s="219">
        <f t="shared" si="1"/>
        <v>67671732</v>
      </c>
      <c r="N13" s="219">
        <f t="shared" si="1"/>
        <v>67671732</v>
      </c>
    </row>
    <row r="14" spans="1:14" ht="15" customHeight="1">
      <c r="A14" s="5" t="s">
        <v>430</v>
      </c>
      <c r="B14" s="6" t="s">
        <v>431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5" spans="1:14" ht="15" customHeight="1">
      <c r="A15" s="5" t="s">
        <v>432</v>
      </c>
      <c r="B15" s="6" t="s">
        <v>433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</row>
    <row r="16" spans="1:14" ht="15" customHeight="1">
      <c r="A16" s="5" t="s">
        <v>635</v>
      </c>
      <c r="B16" s="6" t="s">
        <v>434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5" customHeight="1">
      <c r="A17" s="5" t="s">
        <v>636</v>
      </c>
      <c r="B17" s="6" t="s">
        <v>435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4" ht="15" customHeight="1">
      <c r="A18" s="5" t="s">
        <v>637</v>
      </c>
      <c r="B18" s="6" t="s">
        <v>436</v>
      </c>
      <c r="C18" s="271">
        <v>26305956</v>
      </c>
      <c r="D18" s="271">
        <v>25911900</v>
      </c>
      <c r="E18" s="271">
        <v>25911900</v>
      </c>
      <c r="F18" s="271"/>
      <c r="G18" s="271"/>
      <c r="H18" s="271"/>
      <c r="I18" s="271"/>
      <c r="J18" s="271"/>
      <c r="K18" s="271"/>
      <c r="L18" s="271">
        <f>C18+F18+I18</f>
        <v>26305956</v>
      </c>
      <c r="M18" s="271">
        <f>D18+G18+J18</f>
        <v>25911900</v>
      </c>
      <c r="N18" s="271">
        <f>E18+H18+K18</f>
        <v>25911900</v>
      </c>
    </row>
    <row r="19" spans="1:14" s="218" customFormat="1" ht="15" customHeight="1">
      <c r="A19" s="37" t="s">
        <v>674</v>
      </c>
      <c r="B19" s="43" t="s">
        <v>437</v>
      </c>
      <c r="C19" s="219">
        <f>C13+C14+C15+C16+C17+C18</f>
        <v>89735934</v>
      </c>
      <c r="D19" s="219">
        <f aca="true" t="shared" si="2" ref="D19:N19">D13+D14+D15+D16+D17+D18</f>
        <v>93583632</v>
      </c>
      <c r="E19" s="219">
        <f t="shared" si="2"/>
        <v>93583632</v>
      </c>
      <c r="F19" s="219">
        <f t="shared" si="2"/>
        <v>0</v>
      </c>
      <c r="G19" s="219">
        <f t="shared" si="2"/>
        <v>0</v>
      </c>
      <c r="H19" s="219">
        <f t="shared" si="2"/>
        <v>0</v>
      </c>
      <c r="I19" s="219">
        <f t="shared" si="2"/>
        <v>0</v>
      </c>
      <c r="J19" s="219">
        <f t="shared" si="2"/>
        <v>0</v>
      </c>
      <c r="K19" s="219">
        <f t="shared" si="2"/>
        <v>0</v>
      </c>
      <c r="L19" s="219">
        <f t="shared" si="2"/>
        <v>89735934</v>
      </c>
      <c r="M19" s="219">
        <f t="shared" si="2"/>
        <v>93583632</v>
      </c>
      <c r="N19" s="219">
        <f t="shared" si="2"/>
        <v>93583632</v>
      </c>
    </row>
    <row r="20" spans="1:14" ht="15" customHeight="1">
      <c r="A20" s="5" t="s">
        <v>641</v>
      </c>
      <c r="B20" s="6" t="s">
        <v>446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ht="15" customHeight="1">
      <c r="A21" s="5" t="s">
        <v>642</v>
      </c>
      <c r="B21" s="6" t="s">
        <v>447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5" customHeight="1">
      <c r="A22" s="7" t="s">
        <v>676</v>
      </c>
      <c r="B22" s="8" t="s">
        <v>448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 ht="15" customHeight="1">
      <c r="A23" s="5" t="s">
        <v>643</v>
      </c>
      <c r="B23" s="6" t="s">
        <v>449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ht="15" customHeight="1">
      <c r="A24" s="5" t="s">
        <v>644</v>
      </c>
      <c r="B24" s="6" t="s">
        <v>450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ht="15" customHeight="1">
      <c r="A25" s="5" t="s">
        <v>645</v>
      </c>
      <c r="B25" s="6" t="s">
        <v>451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4" ht="15" customHeight="1">
      <c r="A26" s="5" t="s">
        <v>646</v>
      </c>
      <c r="B26" s="6" t="s">
        <v>452</v>
      </c>
      <c r="C26" s="271">
        <v>330000000</v>
      </c>
      <c r="D26" s="271">
        <v>400482952</v>
      </c>
      <c r="E26" s="271">
        <v>400482952</v>
      </c>
      <c r="F26" s="271"/>
      <c r="G26" s="271"/>
      <c r="H26" s="271"/>
      <c r="I26" s="271"/>
      <c r="J26" s="271"/>
      <c r="K26" s="271"/>
      <c r="L26" s="271">
        <f>C26+F26+I26</f>
        <v>330000000</v>
      </c>
      <c r="M26" s="271">
        <f>D26+G26+J26</f>
        <v>400482952</v>
      </c>
      <c r="N26" s="271">
        <f>E26+H26+K26</f>
        <v>400482952</v>
      </c>
    </row>
    <row r="27" spans="1:14" ht="15" customHeight="1">
      <c r="A27" s="5" t="s">
        <v>647</v>
      </c>
      <c r="B27" s="6" t="s">
        <v>455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5" customHeight="1">
      <c r="A28" s="5" t="s">
        <v>456</v>
      </c>
      <c r="B28" s="6" t="s">
        <v>457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5" customHeight="1">
      <c r="A29" s="5" t="s">
        <v>648</v>
      </c>
      <c r="B29" s="6" t="s">
        <v>458</v>
      </c>
      <c r="C29" s="271">
        <v>4400000</v>
      </c>
      <c r="D29" s="271">
        <v>4859947</v>
      </c>
      <c r="E29" s="271">
        <v>4859947</v>
      </c>
      <c r="F29" s="271"/>
      <c r="G29" s="271"/>
      <c r="H29" s="271"/>
      <c r="I29" s="271"/>
      <c r="J29" s="271"/>
      <c r="K29" s="271"/>
      <c r="L29" s="271">
        <f aca="true" t="shared" si="3" ref="L29:N30">C29+F29+I29</f>
        <v>4400000</v>
      </c>
      <c r="M29" s="271">
        <f t="shared" si="3"/>
        <v>4859947</v>
      </c>
      <c r="N29" s="271">
        <f t="shared" si="3"/>
        <v>4859947</v>
      </c>
    </row>
    <row r="30" spans="1:14" ht="15" customHeight="1">
      <c r="A30" s="5" t="s">
        <v>649</v>
      </c>
      <c r="B30" s="6" t="s">
        <v>463</v>
      </c>
      <c r="C30" s="271">
        <v>0</v>
      </c>
      <c r="D30" s="271"/>
      <c r="E30" s="271"/>
      <c r="F30" s="271"/>
      <c r="G30" s="271"/>
      <c r="H30" s="271"/>
      <c r="I30" s="271"/>
      <c r="J30" s="271"/>
      <c r="K30" s="271"/>
      <c r="L30" s="271">
        <f t="shared" si="3"/>
        <v>0</v>
      </c>
      <c r="M30" s="271">
        <f t="shared" si="3"/>
        <v>0</v>
      </c>
      <c r="N30" s="271">
        <f t="shared" si="3"/>
        <v>0</v>
      </c>
    </row>
    <row r="31" spans="1:14" s="218" customFormat="1" ht="15" customHeight="1">
      <c r="A31" s="7" t="s">
        <v>677</v>
      </c>
      <c r="B31" s="8" t="s">
        <v>466</v>
      </c>
      <c r="C31" s="219">
        <f>SUM(C23:C30)</f>
        <v>334400000</v>
      </c>
      <c r="D31" s="219">
        <f aca="true" t="shared" si="4" ref="D31:N31">SUM(D23:D30)</f>
        <v>405342899</v>
      </c>
      <c r="E31" s="219">
        <f t="shared" si="4"/>
        <v>405342899</v>
      </c>
      <c r="F31" s="219"/>
      <c r="G31" s="219">
        <f t="shared" si="4"/>
        <v>0</v>
      </c>
      <c r="H31" s="219">
        <f t="shared" si="4"/>
        <v>0</v>
      </c>
      <c r="I31" s="219">
        <f t="shared" si="4"/>
        <v>0</v>
      </c>
      <c r="J31" s="219">
        <f t="shared" si="4"/>
        <v>0</v>
      </c>
      <c r="K31" s="219">
        <f t="shared" si="4"/>
        <v>0</v>
      </c>
      <c r="L31" s="219">
        <f t="shared" si="4"/>
        <v>334400000</v>
      </c>
      <c r="M31" s="219">
        <f t="shared" si="4"/>
        <v>405342899</v>
      </c>
      <c r="N31" s="219">
        <f t="shared" si="4"/>
        <v>405342899</v>
      </c>
    </row>
    <row r="32" spans="1:14" ht="15" customHeight="1">
      <c r="A32" s="5" t="s">
        <v>650</v>
      </c>
      <c r="B32" s="6" t="s">
        <v>467</v>
      </c>
      <c r="C32" s="271">
        <v>505000</v>
      </c>
      <c r="D32" s="271">
        <v>171450</v>
      </c>
      <c r="E32" s="271">
        <v>171450</v>
      </c>
      <c r="F32" s="271"/>
      <c r="G32" s="271"/>
      <c r="H32" s="271"/>
      <c r="I32" s="271"/>
      <c r="J32" s="271"/>
      <c r="K32" s="271"/>
      <c r="L32" s="271">
        <f>C32+F32+I32</f>
        <v>505000</v>
      </c>
      <c r="M32" s="271">
        <f>D32+G32+J32</f>
        <v>171450</v>
      </c>
      <c r="N32" s="271">
        <f>E32+H32+K32</f>
        <v>171450</v>
      </c>
    </row>
    <row r="33" spans="1:14" s="218" customFormat="1" ht="15" customHeight="1">
      <c r="A33" s="37" t="s">
        <v>678</v>
      </c>
      <c r="B33" s="43" t="s">
        <v>468</v>
      </c>
      <c r="C33" s="219">
        <f>C22+C31+C32</f>
        <v>334905000</v>
      </c>
      <c r="D33" s="219">
        <f aca="true" t="shared" si="5" ref="D33:N33">D22+D31+D32</f>
        <v>405514349</v>
      </c>
      <c r="E33" s="219">
        <f t="shared" si="5"/>
        <v>405514349</v>
      </c>
      <c r="F33" s="219">
        <f t="shared" si="5"/>
        <v>0</v>
      </c>
      <c r="G33" s="219">
        <f t="shared" si="5"/>
        <v>0</v>
      </c>
      <c r="H33" s="219">
        <f t="shared" si="5"/>
        <v>0</v>
      </c>
      <c r="I33" s="219">
        <f t="shared" si="5"/>
        <v>0</v>
      </c>
      <c r="J33" s="219">
        <f t="shared" si="5"/>
        <v>0</v>
      </c>
      <c r="K33" s="219">
        <f t="shared" si="5"/>
        <v>0</v>
      </c>
      <c r="L33" s="219">
        <f t="shared" si="5"/>
        <v>334905000</v>
      </c>
      <c r="M33" s="219">
        <f t="shared" si="5"/>
        <v>405514349</v>
      </c>
      <c r="N33" s="219">
        <f t="shared" si="5"/>
        <v>405514349</v>
      </c>
    </row>
    <row r="34" spans="1:14" ht="15" customHeight="1">
      <c r="A34" s="12" t="s">
        <v>469</v>
      </c>
      <c r="B34" s="6" t="s">
        <v>470</v>
      </c>
      <c r="C34" s="271">
        <v>2000000</v>
      </c>
      <c r="D34" s="271">
        <v>2150511</v>
      </c>
      <c r="E34" s="271">
        <v>2150511</v>
      </c>
      <c r="F34" s="271"/>
      <c r="G34" s="271"/>
      <c r="H34" s="271"/>
      <c r="I34" s="271"/>
      <c r="J34" s="271"/>
      <c r="K34" s="271"/>
      <c r="L34" s="271">
        <f>C34+F34+I34</f>
        <v>2000000</v>
      </c>
      <c r="M34" s="271">
        <f>D34+G34+J34</f>
        <v>2150511</v>
      </c>
      <c r="N34" s="271">
        <f>E34+H34+K34</f>
        <v>2150511</v>
      </c>
    </row>
    <row r="35" spans="1:14" ht="15" customHeight="1">
      <c r="A35" s="12" t="s">
        <v>651</v>
      </c>
      <c r="B35" s="6" t="s">
        <v>471</v>
      </c>
      <c r="C35" s="271">
        <v>9376000</v>
      </c>
      <c r="D35" s="271">
        <v>6977496</v>
      </c>
      <c r="E35" s="271">
        <v>6977496</v>
      </c>
      <c r="F35" s="271"/>
      <c r="G35" s="271"/>
      <c r="H35" s="271"/>
      <c r="I35" s="271"/>
      <c r="J35" s="271"/>
      <c r="K35" s="271"/>
      <c r="L35" s="271">
        <f aca="true" t="shared" si="6" ref="L35:L44">C35+F35+I35</f>
        <v>9376000</v>
      </c>
      <c r="M35" s="271">
        <f aca="true" t="shared" si="7" ref="M35:M44">D35+G35+J35</f>
        <v>6977496</v>
      </c>
      <c r="N35" s="271">
        <f aca="true" t="shared" si="8" ref="N35:N44">E35+H35+K35</f>
        <v>6977496</v>
      </c>
    </row>
    <row r="36" spans="1:14" ht="15" customHeight="1">
      <c r="A36" s="12" t="s">
        <v>652</v>
      </c>
      <c r="B36" s="6" t="s">
        <v>472</v>
      </c>
      <c r="C36" s="271">
        <v>270000</v>
      </c>
      <c r="D36" s="271">
        <v>846429</v>
      </c>
      <c r="E36" s="271">
        <v>846429</v>
      </c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ht="15" customHeight="1">
      <c r="A37" s="12" t="s">
        <v>653</v>
      </c>
      <c r="B37" s="6" t="s">
        <v>473</v>
      </c>
      <c r="C37" s="271">
        <v>14387000</v>
      </c>
      <c r="D37" s="271">
        <v>11328324</v>
      </c>
      <c r="E37" s="271">
        <v>11328324</v>
      </c>
      <c r="F37" s="271"/>
      <c r="G37" s="271"/>
      <c r="H37" s="271"/>
      <c r="I37" s="271"/>
      <c r="J37" s="271"/>
      <c r="K37" s="271"/>
      <c r="L37" s="271">
        <f t="shared" si="6"/>
        <v>14387000</v>
      </c>
      <c r="M37" s="271">
        <f t="shared" si="7"/>
        <v>11328324</v>
      </c>
      <c r="N37" s="271">
        <f t="shared" si="8"/>
        <v>11328324</v>
      </c>
    </row>
    <row r="38" spans="1:14" ht="15" customHeight="1">
      <c r="A38" s="12" t="s">
        <v>474</v>
      </c>
      <c r="B38" s="6" t="s">
        <v>475</v>
      </c>
      <c r="C38" s="271">
        <v>9455001</v>
      </c>
      <c r="D38" s="271">
        <v>8636449</v>
      </c>
      <c r="E38" s="271">
        <v>8636449</v>
      </c>
      <c r="F38" s="271"/>
      <c r="G38" s="271"/>
      <c r="H38" s="271"/>
      <c r="I38" s="271"/>
      <c r="J38" s="271"/>
      <c r="K38" s="271"/>
      <c r="L38" s="271">
        <f t="shared" si="6"/>
        <v>9455001</v>
      </c>
      <c r="M38" s="271">
        <f t="shared" si="7"/>
        <v>8636449</v>
      </c>
      <c r="N38" s="271">
        <f t="shared" si="8"/>
        <v>8636449</v>
      </c>
    </row>
    <row r="39" spans="1:14" ht="15" customHeight="1">
      <c r="A39" s="12" t="s">
        <v>476</v>
      </c>
      <c r="B39" s="6" t="s">
        <v>477</v>
      </c>
      <c r="C39" s="271">
        <v>23267000</v>
      </c>
      <c r="D39" s="271">
        <v>18072455</v>
      </c>
      <c r="E39" s="271">
        <v>18072455</v>
      </c>
      <c r="F39" s="271"/>
      <c r="G39" s="271"/>
      <c r="H39" s="271"/>
      <c r="I39" s="271"/>
      <c r="J39" s="271"/>
      <c r="K39" s="271"/>
      <c r="L39" s="271">
        <f t="shared" si="6"/>
        <v>23267000</v>
      </c>
      <c r="M39" s="271">
        <f t="shared" si="7"/>
        <v>18072455</v>
      </c>
      <c r="N39" s="271">
        <f t="shared" si="8"/>
        <v>18072455</v>
      </c>
    </row>
    <row r="40" spans="1:14" ht="15" customHeight="1">
      <c r="A40" s="12" t="s">
        <v>478</v>
      </c>
      <c r="B40" s="6" t="s">
        <v>479</v>
      </c>
      <c r="C40" s="271"/>
      <c r="D40" s="271">
        <v>1694627</v>
      </c>
      <c r="E40" s="271">
        <v>1694627</v>
      </c>
      <c r="F40" s="271"/>
      <c r="G40" s="271"/>
      <c r="H40" s="271"/>
      <c r="I40" s="271"/>
      <c r="J40" s="271"/>
      <c r="K40" s="271"/>
      <c r="L40" s="271"/>
      <c r="M40" s="271">
        <f t="shared" si="7"/>
        <v>1694627</v>
      </c>
      <c r="N40" s="271">
        <f t="shared" si="8"/>
        <v>1694627</v>
      </c>
    </row>
    <row r="41" spans="1:14" ht="15" customHeight="1">
      <c r="A41" s="12" t="s">
        <v>654</v>
      </c>
      <c r="B41" s="6" t="s">
        <v>480</v>
      </c>
      <c r="C41" s="271"/>
      <c r="D41" s="271">
        <v>2166893</v>
      </c>
      <c r="E41" s="271">
        <v>2166893</v>
      </c>
      <c r="F41" s="271"/>
      <c r="G41" s="271"/>
      <c r="H41" s="271"/>
      <c r="I41" s="271"/>
      <c r="J41" s="271"/>
      <c r="K41" s="271"/>
      <c r="L41" s="271">
        <f t="shared" si="6"/>
        <v>0</v>
      </c>
      <c r="M41" s="271">
        <f t="shared" si="7"/>
        <v>2166893</v>
      </c>
      <c r="N41" s="271">
        <f t="shared" si="8"/>
        <v>2166893</v>
      </c>
    </row>
    <row r="42" spans="1:14" ht="15" customHeight="1">
      <c r="A42" s="12" t="s">
        <v>655</v>
      </c>
      <c r="B42" s="6" t="s">
        <v>481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</row>
    <row r="43" spans="1:14" ht="15" customHeight="1">
      <c r="A43" s="198" t="s">
        <v>726</v>
      </c>
      <c r="B43" s="6" t="s">
        <v>482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</row>
    <row r="44" spans="1:14" s="191" customFormat="1" ht="15" customHeight="1">
      <c r="A44" s="12" t="s">
        <v>656</v>
      </c>
      <c r="B44" s="6" t="s">
        <v>727</v>
      </c>
      <c r="C44" s="271">
        <v>0</v>
      </c>
      <c r="D44" s="271">
        <v>532465</v>
      </c>
      <c r="E44" s="271">
        <v>532465</v>
      </c>
      <c r="F44" s="271"/>
      <c r="G44" s="271"/>
      <c r="H44" s="271"/>
      <c r="I44" s="271"/>
      <c r="J44" s="271"/>
      <c r="K44" s="271"/>
      <c r="L44" s="271">
        <f t="shared" si="6"/>
        <v>0</v>
      </c>
      <c r="M44" s="271">
        <f t="shared" si="7"/>
        <v>532465</v>
      </c>
      <c r="N44" s="271">
        <f t="shared" si="8"/>
        <v>532465</v>
      </c>
    </row>
    <row r="45" spans="1:14" s="218" customFormat="1" ht="15" customHeight="1">
      <c r="A45" s="42" t="s">
        <v>679</v>
      </c>
      <c r="B45" s="43" t="s">
        <v>483</v>
      </c>
      <c r="C45" s="219">
        <f>SUM(C34:C44)</f>
        <v>58755001</v>
      </c>
      <c r="D45" s="219">
        <f>SUM(D34:D44)</f>
        <v>52405649</v>
      </c>
      <c r="E45" s="219">
        <f>SUM(E34:E44)</f>
        <v>52405649</v>
      </c>
      <c r="F45" s="219">
        <f aca="true" t="shared" si="9" ref="F45:L45">SUM(F34:F43)</f>
        <v>0</v>
      </c>
      <c r="G45" s="219">
        <f t="shared" si="9"/>
        <v>0</v>
      </c>
      <c r="H45" s="219">
        <f t="shared" si="9"/>
        <v>0</v>
      </c>
      <c r="I45" s="219">
        <f t="shared" si="9"/>
        <v>0</v>
      </c>
      <c r="J45" s="219">
        <f t="shared" si="9"/>
        <v>0</v>
      </c>
      <c r="K45" s="219">
        <f t="shared" si="9"/>
        <v>0</v>
      </c>
      <c r="L45" s="219">
        <f t="shared" si="9"/>
        <v>58485001</v>
      </c>
      <c r="M45" s="219">
        <f>D45+G45+J45</f>
        <v>52405649</v>
      </c>
      <c r="N45" s="219">
        <f>E45+H45+K45</f>
        <v>52405649</v>
      </c>
    </row>
    <row r="46" spans="1:14" ht="15" customHeight="1">
      <c r="A46" s="12" t="s">
        <v>492</v>
      </c>
      <c r="B46" s="6" t="s">
        <v>493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ht="15" customHeight="1">
      <c r="A47" s="5" t="s">
        <v>660</v>
      </c>
      <c r="B47" s="6" t="s">
        <v>941</v>
      </c>
      <c r="C47" s="271">
        <v>0</v>
      </c>
      <c r="D47" s="271">
        <v>172000</v>
      </c>
      <c r="E47" s="271">
        <v>172000</v>
      </c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5" customHeight="1">
      <c r="A48" s="12" t="s">
        <v>661</v>
      </c>
      <c r="B48" s="6" t="s">
        <v>495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s="191" customFormat="1" ht="15" customHeight="1">
      <c r="A49" s="12" t="s">
        <v>728</v>
      </c>
      <c r="B49" s="6" t="s">
        <v>729</v>
      </c>
      <c r="C49" s="271"/>
      <c r="D49" s="271">
        <v>430000</v>
      </c>
      <c r="E49" s="271">
        <v>430000</v>
      </c>
      <c r="F49" s="271"/>
      <c r="G49" s="271"/>
      <c r="H49" s="271"/>
      <c r="I49" s="271"/>
      <c r="J49" s="271"/>
      <c r="K49" s="271"/>
      <c r="L49" s="271">
        <f aca="true" t="shared" si="10" ref="L49:N50">C49+F49+I49</f>
        <v>0</v>
      </c>
      <c r="M49" s="271">
        <f t="shared" si="10"/>
        <v>430000</v>
      </c>
      <c r="N49" s="271">
        <f t="shared" si="10"/>
        <v>430000</v>
      </c>
    </row>
    <row r="50" spans="1:14" s="218" customFormat="1" ht="15" customHeight="1">
      <c r="A50" s="37" t="s">
        <v>681</v>
      </c>
      <c r="B50" s="43" t="s">
        <v>496</v>
      </c>
      <c r="C50" s="219">
        <f>SUM(C46:C49)</f>
        <v>0</v>
      </c>
      <c r="D50" s="219">
        <f>SUM(D46:D49)</f>
        <v>602000</v>
      </c>
      <c r="E50" s="219">
        <f>SUM(E46:E49)</f>
        <v>602000</v>
      </c>
      <c r="F50" s="219"/>
      <c r="G50" s="219"/>
      <c r="H50" s="219"/>
      <c r="I50" s="219"/>
      <c r="J50" s="219"/>
      <c r="K50" s="219"/>
      <c r="L50" s="219">
        <f t="shared" si="10"/>
        <v>0</v>
      </c>
      <c r="M50" s="219">
        <f t="shared" si="10"/>
        <v>602000</v>
      </c>
      <c r="N50" s="219">
        <f t="shared" si="10"/>
        <v>602000</v>
      </c>
    </row>
    <row r="51" spans="1:14" ht="15" customHeight="1">
      <c r="A51" s="106" t="s">
        <v>19</v>
      </c>
      <c r="B51" s="107"/>
      <c r="C51" s="315">
        <f>C19+C33+C45+C50</f>
        <v>483395935</v>
      </c>
      <c r="D51" s="315">
        <f aca="true" t="shared" si="11" ref="D51:N51">D19+D33+D45+D50</f>
        <v>552105630</v>
      </c>
      <c r="E51" s="315">
        <f t="shared" si="11"/>
        <v>552105630</v>
      </c>
      <c r="F51" s="315">
        <f t="shared" si="11"/>
        <v>0</v>
      </c>
      <c r="G51" s="315">
        <f t="shared" si="11"/>
        <v>0</v>
      </c>
      <c r="H51" s="315">
        <f t="shared" si="11"/>
        <v>0</v>
      </c>
      <c r="I51" s="315">
        <f t="shared" si="11"/>
        <v>0</v>
      </c>
      <c r="J51" s="315">
        <f t="shared" si="11"/>
        <v>0</v>
      </c>
      <c r="K51" s="315">
        <f t="shared" si="11"/>
        <v>0</v>
      </c>
      <c r="L51" s="315">
        <f t="shared" si="11"/>
        <v>483125935</v>
      </c>
      <c r="M51" s="315">
        <f t="shared" si="11"/>
        <v>552105630</v>
      </c>
      <c r="N51" s="315">
        <f t="shared" si="11"/>
        <v>552105630</v>
      </c>
    </row>
    <row r="52" spans="1:14" ht="15" customHeight="1">
      <c r="A52" s="5" t="s">
        <v>438</v>
      </c>
      <c r="B52" s="6" t="s">
        <v>439</v>
      </c>
      <c r="C52" s="271">
        <v>5915888</v>
      </c>
      <c r="D52" s="271">
        <v>5915888</v>
      </c>
      <c r="E52" s="271">
        <v>5915888</v>
      </c>
      <c r="F52" s="271"/>
      <c r="G52" s="271"/>
      <c r="H52" s="271"/>
      <c r="I52" s="271"/>
      <c r="J52" s="271"/>
      <c r="K52" s="271"/>
      <c r="L52" s="271">
        <f>C52+F52+I52</f>
        <v>5915888</v>
      </c>
      <c r="M52" s="271">
        <f>D52+G52+J52</f>
        <v>5915888</v>
      </c>
      <c r="N52" s="271">
        <f>E52+H52+K52</f>
        <v>5915888</v>
      </c>
    </row>
    <row r="53" spans="1:14" ht="15" customHeight="1">
      <c r="A53" s="5" t="s">
        <v>440</v>
      </c>
      <c r="B53" s="6" t="s">
        <v>441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>
        <f aca="true" t="shared" si="12" ref="M53:N55">D53+G53+J53</f>
        <v>0</v>
      </c>
      <c r="N53" s="271"/>
    </row>
    <row r="54" spans="1:14" ht="15" customHeight="1">
      <c r="A54" s="5" t="s">
        <v>638</v>
      </c>
      <c r="B54" s="6" t="s">
        <v>442</v>
      </c>
      <c r="C54" s="271">
        <v>112500</v>
      </c>
      <c r="D54" s="271">
        <v>0</v>
      </c>
      <c r="E54" s="271">
        <v>0</v>
      </c>
      <c r="F54" s="271"/>
      <c r="G54" s="271"/>
      <c r="H54" s="271"/>
      <c r="I54" s="271"/>
      <c r="J54" s="271"/>
      <c r="K54" s="271"/>
      <c r="L54" s="271"/>
      <c r="M54" s="271">
        <f t="shared" si="12"/>
        <v>0</v>
      </c>
      <c r="N54" s="271">
        <f t="shared" si="12"/>
        <v>0</v>
      </c>
    </row>
    <row r="55" spans="1:14" ht="15" customHeight="1">
      <c r="A55" s="5" t="s">
        <v>639</v>
      </c>
      <c r="B55" s="6" t="s">
        <v>443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>
        <f t="shared" si="12"/>
        <v>0</v>
      </c>
      <c r="N55" s="271"/>
    </row>
    <row r="56" spans="1:14" ht="15" customHeight="1">
      <c r="A56" s="5" t="s">
        <v>640</v>
      </c>
      <c r="B56" s="6" t="s">
        <v>444</v>
      </c>
      <c r="C56" s="271">
        <v>0</v>
      </c>
      <c r="D56" s="271"/>
      <c r="E56" s="271"/>
      <c r="F56" s="271"/>
      <c r="G56" s="271"/>
      <c r="H56" s="271"/>
      <c r="I56" s="271"/>
      <c r="J56" s="271"/>
      <c r="K56" s="271"/>
      <c r="L56" s="271">
        <f>C56+F56+I56</f>
        <v>0</v>
      </c>
      <c r="M56" s="271">
        <f>D56+G56+J56</f>
        <v>0</v>
      </c>
      <c r="N56" s="271">
        <f>E56+H56+K56</f>
        <v>0</v>
      </c>
    </row>
    <row r="57" spans="1:14" s="218" customFormat="1" ht="15" customHeight="1">
      <c r="A57" s="37" t="s">
        <v>675</v>
      </c>
      <c r="B57" s="43" t="s">
        <v>445</v>
      </c>
      <c r="C57" s="219">
        <f>SUM(C52:C56)</f>
        <v>6028388</v>
      </c>
      <c r="D57" s="219">
        <f>SUM(D52:D56)</f>
        <v>5915888</v>
      </c>
      <c r="E57" s="219">
        <f aca="true" t="shared" si="13" ref="E57:N57">SUM(E52:E56)</f>
        <v>5915888</v>
      </c>
      <c r="F57" s="219">
        <f t="shared" si="13"/>
        <v>0</v>
      </c>
      <c r="G57" s="219">
        <f t="shared" si="13"/>
        <v>0</v>
      </c>
      <c r="H57" s="219">
        <f t="shared" si="13"/>
        <v>0</v>
      </c>
      <c r="I57" s="219">
        <f t="shared" si="13"/>
        <v>0</v>
      </c>
      <c r="J57" s="219">
        <f t="shared" si="13"/>
        <v>0</v>
      </c>
      <c r="K57" s="219">
        <f t="shared" si="13"/>
        <v>0</v>
      </c>
      <c r="L57" s="219">
        <f t="shared" si="13"/>
        <v>5915888</v>
      </c>
      <c r="M57" s="219">
        <f t="shared" si="13"/>
        <v>5915888</v>
      </c>
      <c r="N57" s="219">
        <f t="shared" si="13"/>
        <v>5915888</v>
      </c>
    </row>
    <row r="58" spans="1:14" ht="15" customHeight="1">
      <c r="A58" s="12" t="s">
        <v>657</v>
      </c>
      <c r="B58" s="6" t="s">
        <v>484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</row>
    <row r="59" spans="1:14" ht="15" customHeight="1">
      <c r="A59" s="12" t="s">
        <v>658</v>
      </c>
      <c r="B59" s="6" t="s">
        <v>485</v>
      </c>
      <c r="C59" s="271">
        <v>60000000</v>
      </c>
      <c r="D59" s="271">
        <v>50245647</v>
      </c>
      <c r="E59" s="271">
        <v>50245647</v>
      </c>
      <c r="F59" s="271"/>
      <c r="G59" s="271"/>
      <c r="H59" s="271"/>
      <c r="I59" s="271"/>
      <c r="J59" s="271"/>
      <c r="K59" s="271"/>
      <c r="L59" s="271">
        <f>C59+F59+I59</f>
        <v>60000000</v>
      </c>
      <c r="M59" s="271">
        <f>D59+G59+J59</f>
        <v>50245647</v>
      </c>
      <c r="N59" s="271">
        <f>E59+H59+K59</f>
        <v>50245647</v>
      </c>
    </row>
    <row r="60" spans="1:14" ht="15" customHeight="1">
      <c r="A60" s="12" t="s">
        <v>486</v>
      </c>
      <c r="B60" s="6" t="s">
        <v>487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</row>
    <row r="61" spans="1:14" ht="15" customHeight="1">
      <c r="A61" s="12" t="s">
        <v>659</v>
      </c>
      <c r="B61" s="6" t="s">
        <v>488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</row>
    <row r="62" spans="1:14" ht="15" customHeight="1">
      <c r="A62" s="12" t="s">
        <v>489</v>
      </c>
      <c r="B62" s="6" t="s">
        <v>490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</row>
    <row r="63" spans="1:14" s="218" customFormat="1" ht="15" customHeight="1">
      <c r="A63" s="37" t="s">
        <v>680</v>
      </c>
      <c r="B63" s="43" t="s">
        <v>491</v>
      </c>
      <c r="C63" s="219">
        <f>SUM(C58:C62)</f>
        <v>60000000</v>
      </c>
      <c r="D63" s="219">
        <f>SUM(D58:D62)</f>
        <v>50245647</v>
      </c>
      <c r="E63" s="219">
        <f>SUM(E58:E62)</f>
        <v>50245647</v>
      </c>
      <c r="F63" s="219"/>
      <c r="G63" s="219"/>
      <c r="H63" s="219"/>
      <c r="I63" s="219"/>
      <c r="J63" s="219"/>
      <c r="K63" s="219"/>
      <c r="L63" s="219">
        <f>SUM(L58:L62)</f>
        <v>60000000</v>
      </c>
      <c r="M63" s="219">
        <f>SUM(M58:M62)</f>
        <v>50245647</v>
      </c>
      <c r="N63" s="219">
        <f>SUM(N58:N62)</f>
        <v>50245647</v>
      </c>
    </row>
    <row r="64" spans="1:14" ht="15" customHeight="1">
      <c r="A64" s="12" t="s">
        <v>497</v>
      </c>
      <c r="B64" s="6" t="s">
        <v>498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</row>
    <row r="65" spans="1:14" ht="15" customHeight="1">
      <c r="A65" s="5" t="s">
        <v>662</v>
      </c>
      <c r="B65" s="6" t="s">
        <v>499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</row>
    <row r="66" spans="1:14" ht="15" customHeight="1">
      <c r="A66" s="12" t="s">
        <v>663</v>
      </c>
      <c r="B66" s="6" t="s">
        <v>748</v>
      </c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</row>
    <row r="67" spans="1:14" s="191" customFormat="1" ht="15" customHeight="1">
      <c r="A67" s="12" t="s">
        <v>662</v>
      </c>
      <c r="B67" s="6" t="s">
        <v>730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>
        <f aca="true" t="shared" si="14" ref="L67:N69">C67+F67+I67</f>
        <v>0</v>
      </c>
      <c r="M67" s="271">
        <f t="shared" si="14"/>
        <v>0</v>
      </c>
      <c r="N67" s="271">
        <f t="shared" si="14"/>
        <v>0</v>
      </c>
    </row>
    <row r="68" spans="1:14" ht="15" customHeight="1">
      <c r="A68" s="37" t="s">
        <v>683</v>
      </c>
      <c r="B68" s="43" t="s">
        <v>501</v>
      </c>
      <c r="C68" s="271">
        <f>SUM(C64:C67)</f>
        <v>0</v>
      </c>
      <c r="D68" s="271">
        <f>SUM(D64:D67)</f>
        <v>0</v>
      </c>
      <c r="E68" s="271">
        <f>SUM(E64:E67)</f>
        <v>0</v>
      </c>
      <c r="F68" s="271">
        <f aca="true" t="shared" si="15" ref="F68:K68">SUM(F66)</f>
        <v>0</v>
      </c>
      <c r="G68" s="271">
        <f t="shared" si="15"/>
        <v>0</v>
      </c>
      <c r="H68" s="271">
        <f t="shared" si="15"/>
        <v>0</v>
      </c>
      <c r="I68" s="271">
        <f t="shared" si="15"/>
        <v>0</v>
      </c>
      <c r="J68" s="271">
        <f t="shared" si="15"/>
        <v>0</v>
      </c>
      <c r="K68" s="271">
        <f t="shared" si="15"/>
        <v>0</v>
      </c>
      <c r="L68" s="271">
        <f t="shared" si="14"/>
        <v>0</v>
      </c>
      <c r="M68" s="271">
        <f t="shared" si="14"/>
        <v>0</v>
      </c>
      <c r="N68" s="271">
        <f t="shared" si="14"/>
        <v>0</v>
      </c>
    </row>
    <row r="69" spans="1:14" s="218" customFormat="1" ht="15" customHeight="1">
      <c r="A69" s="106" t="s">
        <v>18</v>
      </c>
      <c r="B69" s="107"/>
      <c r="C69" s="316">
        <f>C57+C63+C68</f>
        <v>66028388</v>
      </c>
      <c r="D69" s="316">
        <f>D57+D63+D68</f>
        <v>56161535</v>
      </c>
      <c r="E69" s="316">
        <f>E57+E63+E68</f>
        <v>56161535</v>
      </c>
      <c r="F69" s="316"/>
      <c r="G69" s="316"/>
      <c r="H69" s="316"/>
      <c r="I69" s="316"/>
      <c r="J69" s="316"/>
      <c r="K69" s="316"/>
      <c r="L69" s="316">
        <f t="shared" si="14"/>
        <v>66028388</v>
      </c>
      <c r="M69" s="316">
        <f t="shared" si="14"/>
        <v>56161535</v>
      </c>
      <c r="N69" s="316">
        <f t="shared" si="14"/>
        <v>56161535</v>
      </c>
    </row>
    <row r="70" spans="1:14" s="218" customFormat="1" ht="15.75">
      <c r="A70" s="97" t="s">
        <v>682</v>
      </c>
      <c r="B70" s="92" t="s">
        <v>502</v>
      </c>
      <c r="C70" s="273">
        <f>C19+C33+C45+C50+C57+C63+C68</f>
        <v>549424323</v>
      </c>
      <c r="D70" s="273">
        <f aca="true" t="shared" si="16" ref="D70:N70">D19+D33+D45+D50+D57+D63+D68</f>
        <v>608267165</v>
      </c>
      <c r="E70" s="273">
        <f t="shared" si="16"/>
        <v>608267165</v>
      </c>
      <c r="F70" s="273">
        <f t="shared" si="16"/>
        <v>0</v>
      </c>
      <c r="G70" s="273">
        <f t="shared" si="16"/>
        <v>0</v>
      </c>
      <c r="H70" s="273">
        <f t="shared" si="16"/>
        <v>0</v>
      </c>
      <c r="I70" s="273">
        <f t="shared" si="16"/>
        <v>0</v>
      </c>
      <c r="J70" s="273">
        <f t="shared" si="16"/>
        <v>0</v>
      </c>
      <c r="K70" s="273">
        <f t="shared" si="16"/>
        <v>0</v>
      </c>
      <c r="L70" s="273">
        <f t="shared" si="16"/>
        <v>549041823</v>
      </c>
      <c r="M70" s="273">
        <f t="shared" si="16"/>
        <v>608267165</v>
      </c>
      <c r="N70" s="273">
        <f t="shared" si="16"/>
        <v>608267165</v>
      </c>
    </row>
    <row r="71" spans="1:14" s="218" customFormat="1" ht="15.75">
      <c r="A71" s="224" t="s">
        <v>71</v>
      </c>
      <c r="B71" s="100"/>
      <c r="C71" s="317">
        <f>C70</f>
        <v>549424323</v>
      </c>
      <c r="D71" s="317">
        <f aca="true" t="shared" si="17" ref="D71:N71">D70</f>
        <v>608267165</v>
      </c>
      <c r="E71" s="317">
        <f t="shared" si="17"/>
        <v>608267165</v>
      </c>
      <c r="F71" s="317">
        <f t="shared" si="17"/>
        <v>0</v>
      </c>
      <c r="G71" s="317">
        <f t="shared" si="17"/>
        <v>0</v>
      </c>
      <c r="H71" s="317">
        <f t="shared" si="17"/>
        <v>0</v>
      </c>
      <c r="I71" s="317">
        <f t="shared" si="17"/>
        <v>0</v>
      </c>
      <c r="J71" s="317">
        <f t="shared" si="17"/>
        <v>0</v>
      </c>
      <c r="K71" s="317">
        <f t="shared" si="17"/>
        <v>0</v>
      </c>
      <c r="L71" s="317">
        <f t="shared" si="17"/>
        <v>549041823</v>
      </c>
      <c r="M71" s="317">
        <f t="shared" si="17"/>
        <v>608267165</v>
      </c>
      <c r="N71" s="317">
        <f t="shared" si="17"/>
        <v>608267165</v>
      </c>
    </row>
    <row r="72" spans="1:14" ht="16.5">
      <c r="A72" s="99" t="s">
        <v>72</v>
      </c>
      <c r="B72" s="100"/>
      <c r="C72" s="318">
        <f>C99</f>
        <v>278689277</v>
      </c>
      <c r="D72" s="318">
        <f aca="true" t="shared" si="18" ref="D72:K72">D99</f>
        <v>695625692</v>
      </c>
      <c r="E72" s="318">
        <f t="shared" si="18"/>
        <v>695625692</v>
      </c>
      <c r="F72" s="318">
        <f t="shared" si="18"/>
        <v>0</v>
      </c>
      <c r="G72" s="318">
        <f t="shared" si="18"/>
        <v>0</v>
      </c>
      <c r="H72" s="318">
        <f t="shared" si="18"/>
        <v>0</v>
      </c>
      <c r="I72" s="318">
        <f t="shared" si="18"/>
        <v>0</v>
      </c>
      <c r="J72" s="318">
        <f t="shared" si="18"/>
        <v>0</v>
      </c>
      <c r="K72" s="318">
        <f t="shared" si="18"/>
        <v>0</v>
      </c>
      <c r="L72" s="318">
        <f>L71</f>
        <v>549041823</v>
      </c>
      <c r="M72" s="318">
        <f>M71</f>
        <v>608267165</v>
      </c>
      <c r="N72" s="318">
        <f>N71</f>
        <v>608267165</v>
      </c>
    </row>
    <row r="73" spans="1:14" ht="15.75">
      <c r="A73" s="35" t="s">
        <v>664</v>
      </c>
      <c r="B73" s="5" t="s">
        <v>503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</row>
    <row r="74" spans="1:14" ht="15.75">
      <c r="A74" s="12" t="s">
        <v>504</v>
      </c>
      <c r="B74" s="5" t="s">
        <v>505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</row>
    <row r="75" spans="1:14" ht="15.75">
      <c r="A75" s="35" t="s">
        <v>665</v>
      </c>
      <c r="B75" s="5" t="s">
        <v>506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</row>
    <row r="76" spans="1:14" ht="15.75">
      <c r="A76" s="14" t="s">
        <v>684</v>
      </c>
      <c r="B76" s="7" t="s">
        <v>507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</row>
    <row r="77" spans="1:14" ht="15.75">
      <c r="A77" s="12" t="s">
        <v>666</v>
      </c>
      <c r="B77" s="5" t="s">
        <v>508</v>
      </c>
      <c r="C77" s="271">
        <v>215000000</v>
      </c>
      <c r="D77" s="271">
        <v>630000000</v>
      </c>
      <c r="E77" s="271">
        <v>630000000</v>
      </c>
      <c r="F77" s="271"/>
      <c r="G77" s="271"/>
      <c r="H77" s="271"/>
      <c r="I77" s="271"/>
      <c r="J77" s="271"/>
      <c r="K77" s="271"/>
      <c r="L77" s="271">
        <f>C77+F77+I77</f>
        <v>215000000</v>
      </c>
      <c r="M77" s="271">
        <f>D77+G77+J77</f>
        <v>630000000</v>
      </c>
      <c r="N77" s="271">
        <f>E77+H77+K77</f>
        <v>630000000</v>
      </c>
    </row>
    <row r="78" spans="1:14" ht="15.75">
      <c r="A78" s="35" t="s">
        <v>509</v>
      </c>
      <c r="B78" s="5" t="s">
        <v>510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1:14" ht="15.75">
      <c r="A79" s="12" t="s">
        <v>667</v>
      </c>
      <c r="B79" s="5" t="s">
        <v>511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</row>
    <row r="80" spans="1:14" ht="15.75">
      <c r="A80" s="35" t="s">
        <v>512</v>
      </c>
      <c r="B80" s="5" t="s">
        <v>513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</row>
    <row r="81" spans="1:14" s="218" customFormat="1" ht="15">
      <c r="A81" s="13" t="s">
        <v>685</v>
      </c>
      <c r="B81" s="7" t="s">
        <v>514</v>
      </c>
      <c r="C81" s="219">
        <f>SUM(C77:C80)</f>
        <v>215000000</v>
      </c>
      <c r="D81" s="219">
        <f>SUM(D77:D80)</f>
        <v>630000000</v>
      </c>
      <c r="E81" s="219">
        <f>SUM(E77:E80)</f>
        <v>630000000</v>
      </c>
      <c r="F81" s="219"/>
      <c r="G81" s="219"/>
      <c r="H81" s="219"/>
      <c r="I81" s="219"/>
      <c r="J81" s="219"/>
      <c r="K81" s="219"/>
      <c r="L81" s="219">
        <f aca="true" t="shared" si="19" ref="L81:L86">C81+F81+I81</f>
        <v>215000000</v>
      </c>
      <c r="M81" s="219">
        <f aca="true" t="shared" si="20" ref="M81:M86">D81+G81+J81</f>
        <v>630000000</v>
      </c>
      <c r="N81" s="219">
        <f aca="true" t="shared" si="21" ref="N81:N86">E81+H81+K81</f>
        <v>630000000</v>
      </c>
    </row>
    <row r="82" spans="1:14" ht="15.75">
      <c r="A82" s="5" t="s">
        <v>69</v>
      </c>
      <c r="B82" s="5" t="s">
        <v>515</v>
      </c>
      <c r="C82" s="271">
        <v>63689277</v>
      </c>
      <c r="D82" s="271">
        <v>63603453</v>
      </c>
      <c r="E82" s="271">
        <v>63603453</v>
      </c>
      <c r="F82" s="271"/>
      <c r="G82" s="271"/>
      <c r="H82" s="271"/>
      <c r="I82" s="271"/>
      <c r="J82" s="271"/>
      <c r="K82" s="271"/>
      <c r="L82" s="271">
        <f t="shared" si="19"/>
        <v>63689277</v>
      </c>
      <c r="M82" s="271">
        <f t="shared" si="20"/>
        <v>63603453</v>
      </c>
      <c r="N82" s="271">
        <f t="shared" si="21"/>
        <v>63603453</v>
      </c>
    </row>
    <row r="83" spans="1:14" ht="15.75">
      <c r="A83" s="5" t="s">
        <v>70</v>
      </c>
      <c r="B83" s="5" t="s">
        <v>515</v>
      </c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</row>
    <row r="84" spans="1:14" ht="15.75">
      <c r="A84" s="5" t="s">
        <v>67</v>
      </c>
      <c r="B84" s="5" t="s">
        <v>516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</row>
    <row r="85" spans="1:14" ht="15.75">
      <c r="A85" s="5" t="s">
        <v>68</v>
      </c>
      <c r="B85" s="5" t="s">
        <v>516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s="218" customFormat="1" ht="15">
      <c r="A86" s="7" t="s">
        <v>686</v>
      </c>
      <c r="B86" s="7" t="s">
        <v>517</v>
      </c>
      <c r="C86" s="219">
        <f>SUM(C82:C85)</f>
        <v>63689277</v>
      </c>
      <c r="D86" s="219">
        <f>SUM(D82:D85)</f>
        <v>63603453</v>
      </c>
      <c r="E86" s="219">
        <f>SUM(E82:E85)</f>
        <v>63603453</v>
      </c>
      <c r="F86" s="219"/>
      <c r="G86" s="219"/>
      <c r="H86" s="219"/>
      <c r="I86" s="219"/>
      <c r="J86" s="219"/>
      <c r="K86" s="219"/>
      <c r="L86" s="219">
        <f t="shared" si="19"/>
        <v>63689277</v>
      </c>
      <c r="M86" s="219">
        <f t="shared" si="20"/>
        <v>63603453</v>
      </c>
      <c r="N86" s="219">
        <f t="shared" si="21"/>
        <v>63603453</v>
      </c>
    </row>
    <row r="87" spans="1:14" ht="15.75">
      <c r="A87" s="35" t="s">
        <v>518</v>
      </c>
      <c r="B87" s="5" t="s">
        <v>519</v>
      </c>
      <c r="C87" s="271">
        <v>0</v>
      </c>
      <c r="D87" s="271">
        <v>2022239</v>
      </c>
      <c r="E87" s="271">
        <v>2022239</v>
      </c>
      <c r="F87" s="271"/>
      <c r="G87" s="271"/>
      <c r="H87" s="271"/>
      <c r="I87" s="271"/>
      <c r="J87" s="271"/>
      <c r="K87" s="271"/>
      <c r="L87" s="271">
        <f>C87+F87+I87</f>
        <v>0</v>
      </c>
      <c r="M87" s="271">
        <f>D87+G87+J87</f>
        <v>2022239</v>
      </c>
      <c r="N87" s="271">
        <f>E87+H87+K87</f>
        <v>2022239</v>
      </c>
    </row>
    <row r="88" spans="1:14" ht="15.75">
      <c r="A88" s="35" t="s">
        <v>520</v>
      </c>
      <c r="B88" s="5" t="s">
        <v>521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</row>
    <row r="89" spans="1:14" ht="15.75">
      <c r="A89" s="35" t="s">
        <v>522</v>
      </c>
      <c r="B89" s="5" t="s">
        <v>523</v>
      </c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</row>
    <row r="90" spans="1:14" ht="15.75">
      <c r="A90" s="35" t="s">
        <v>524</v>
      </c>
      <c r="B90" s="5" t="s">
        <v>525</v>
      </c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</row>
    <row r="91" spans="1:14" ht="15.75">
      <c r="A91" s="12" t="s">
        <v>668</v>
      </c>
      <c r="B91" s="5" t="s">
        <v>526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</row>
    <row r="92" spans="1:14" ht="15.75">
      <c r="A92" s="14" t="s">
        <v>687</v>
      </c>
      <c r="B92" s="7" t="s">
        <v>528</v>
      </c>
      <c r="C92" s="271">
        <f>C76+C81+C86</f>
        <v>278689277</v>
      </c>
      <c r="D92" s="271">
        <f>D76+D81+D86+D87</f>
        <v>695625692</v>
      </c>
      <c r="E92" s="271">
        <f>E76+E81+E86+E87</f>
        <v>695625692</v>
      </c>
      <c r="F92" s="271"/>
      <c r="G92" s="271"/>
      <c r="H92" s="271"/>
      <c r="I92" s="271"/>
      <c r="J92" s="271"/>
      <c r="K92" s="271"/>
      <c r="L92" s="271">
        <f>C92+F92+I92</f>
        <v>278689277</v>
      </c>
      <c r="M92" s="271">
        <f>D92+G92+J92</f>
        <v>695625692</v>
      </c>
      <c r="N92" s="271">
        <f>E92+H92+K92</f>
        <v>695625692</v>
      </c>
    </row>
    <row r="93" spans="1:14" ht="15.75">
      <c r="A93" s="12" t="s">
        <v>529</v>
      </c>
      <c r="B93" s="5" t="s">
        <v>530</v>
      </c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</row>
    <row r="94" spans="1:14" ht="15.75">
      <c r="A94" s="12" t="s">
        <v>531</v>
      </c>
      <c r="B94" s="5" t="s">
        <v>532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</row>
    <row r="95" spans="1:14" ht="15.75">
      <c r="A95" s="35" t="s">
        <v>533</v>
      </c>
      <c r="B95" s="5" t="s">
        <v>534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</row>
    <row r="96" spans="1:14" ht="15.75">
      <c r="A96" s="35" t="s">
        <v>669</v>
      </c>
      <c r="B96" s="5" t="s">
        <v>535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</row>
    <row r="97" spans="1:14" ht="15.75">
      <c r="A97" s="13" t="s">
        <v>688</v>
      </c>
      <c r="B97" s="7" t="s">
        <v>536</v>
      </c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</row>
    <row r="98" spans="1:14" ht="15.75">
      <c r="A98" s="14" t="s">
        <v>537</v>
      </c>
      <c r="B98" s="7" t="s">
        <v>538</v>
      </c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</row>
    <row r="99" spans="1:14" s="218" customFormat="1" ht="15.75">
      <c r="A99" s="95" t="s">
        <v>689</v>
      </c>
      <c r="B99" s="96" t="s">
        <v>539</v>
      </c>
      <c r="C99" s="273">
        <f>C92+C97+C98</f>
        <v>278689277</v>
      </c>
      <c r="D99" s="273">
        <f aca="true" t="shared" si="22" ref="D99:N99">D92+D97+D98</f>
        <v>695625692</v>
      </c>
      <c r="E99" s="273">
        <f t="shared" si="22"/>
        <v>695625692</v>
      </c>
      <c r="F99" s="273">
        <f t="shared" si="22"/>
        <v>0</v>
      </c>
      <c r="G99" s="273">
        <f t="shared" si="22"/>
        <v>0</v>
      </c>
      <c r="H99" s="273">
        <f t="shared" si="22"/>
        <v>0</v>
      </c>
      <c r="I99" s="273">
        <f t="shared" si="22"/>
        <v>0</v>
      </c>
      <c r="J99" s="273">
        <f t="shared" si="22"/>
        <v>0</v>
      </c>
      <c r="K99" s="273">
        <f t="shared" si="22"/>
        <v>0</v>
      </c>
      <c r="L99" s="273">
        <f t="shared" si="22"/>
        <v>278689277</v>
      </c>
      <c r="M99" s="273">
        <f t="shared" si="22"/>
        <v>695625692</v>
      </c>
      <c r="N99" s="273">
        <f t="shared" si="22"/>
        <v>695625692</v>
      </c>
    </row>
    <row r="100" spans="1:14" s="218" customFormat="1" ht="15.75">
      <c r="A100" s="222" t="s">
        <v>671</v>
      </c>
      <c r="B100" s="222"/>
      <c r="C100" s="314">
        <f>C70+C99</f>
        <v>828113600</v>
      </c>
      <c r="D100" s="314">
        <f>D70+D99</f>
        <v>1303892857</v>
      </c>
      <c r="E100" s="314">
        <f>E70+E99</f>
        <v>1303892857</v>
      </c>
      <c r="F100" s="314"/>
      <c r="G100" s="314"/>
      <c r="H100" s="314"/>
      <c r="I100" s="314"/>
      <c r="J100" s="314"/>
      <c r="K100" s="314"/>
      <c r="L100" s="314">
        <f>C100+F100+I100</f>
        <v>828113600</v>
      </c>
      <c r="M100" s="314">
        <f>D100+G100+J100</f>
        <v>1303892857</v>
      </c>
      <c r="N100" s="314">
        <f>E100+H100+K100</f>
        <v>1303892857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43">
      <selection activeCell="E15" sqref="E15"/>
    </sheetView>
  </sheetViews>
  <sheetFormatPr defaultColWidth="9.140625" defaultRowHeight="15"/>
  <cols>
    <col min="1" max="1" width="92.57421875" style="0" customWidth="1"/>
    <col min="3" max="3" width="11.00390625" style="193" customWidth="1"/>
    <col min="4" max="4" width="13.00390625" style="193" customWidth="1"/>
    <col min="5" max="5" width="11.7109375" style="193" customWidth="1"/>
    <col min="6" max="7" width="12.28125" style="193" customWidth="1"/>
    <col min="8" max="8" width="11.28125" style="193" customWidth="1"/>
    <col min="9" max="9" width="9.140625" style="193" customWidth="1"/>
    <col min="10" max="10" width="12.28125" style="193" customWidth="1"/>
    <col min="11" max="11" width="10.8515625" style="193" customWidth="1"/>
    <col min="12" max="12" width="12.00390625" style="193" customWidth="1"/>
    <col min="13" max="13" width="13.57421875" style="193" customWidth="1"/>
    <col min="14" max="14" width="11.28125" style="193" customWidth="1"/>
  </cols>
  <sheetData>
    <row r="1" spans="1:14" ht="24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12"/>
    </row>
    <row r="2" spans="1:14" ht="24" customHeight="1">
      <c r="A2" s="380" t="s">
        <v>749</v>
      </c>
      <c r="B2" s="381"/>
      <c r="C2" s="381"/>
      <c r="D2" s="381"/>
      <c r="E2" s="381"/>
      <c r="F2" s="382"/>
      <c r="G2" s="383"/>
      <c r="H2" s="383"/>
      <c r="I2" s="383"/>
      <c r="J2" s="383"/>
      <c r="K2" s="383"/>
      <c r="L2" s="383"/>
      <c r="M2" s="383"/>
      <c r="N2" s="383"/>
    </row>
    <row r="3" spans="1:14" ht="18.75">
      <c r="A3" s="41"/>
      <c r="N3" s="193" t="s">
        <v>161</v>
      </c>
    </row>
    <row r="4" ht="15.75">
      <c r="A4" s="209" t="s">
        <v>745</v>
      </c>
    </row>
    <row r="5" spans="1:14" ht="30" customHeight="1">
      <c r="A5" s="384" t="s">
        <v>237</v>
      </c>
      <c r="B5" s="386" t="s">
        <v>238</v>
      </c>
      <c r="C5" s="401" t="s">
        <v>20</v>
      </c>
      <c r="D5" s="401"/>
      <c r="E5" s="401"/>
      <c r="F5" s="401" t="s">
        <v>21</v>
      </c>
      <c r="G5" s="401"/>
      <c r="H5" s="401"/>
      <c r="I5" s="401" t="s">
        <v>22</v>
      </c>
      <c r="J5" s="401"/>
      <c r="K5" s="401"/>
      <c r="L5" s="396" t="s">
        <v>118</v>
      </c>
      <c r="M5" s="396"/>
      <c r="N5" s="396"/>
    </row>
    <row r="6" spans="1:14" ht="26.25" customHeight="1">
      <c r="A6" s="398"/>
      <c r="B6" s="399"/>
      <c r="C6" s="3" t="s">
        <v>120</v>
      </c>
      <c r="D6" s="3" t="s">
        <v>185</v>
      </c>
      <c r="E6" s="192" t="s">
        <v>186</v>
      </c>
      <c r="F6" s="3" t="s">
        <v>120</v>
      </c>
      <c r="G6" s="3" t="s">
        <v>185</v>
      </c>
      <c r="H6" s="192" t="s">
        <v>186</v>
      </c>
      <c r="I6" s="3" t="s">
        <v>120</v>
      </c>
      <c r="J6" s="3" t="s">
        <v>185</v>
      </c>
      <c r="K6" s="192" t="s">
        <v>186</v>
      </c>
      <c r="L6" s="3" t="s">
        <v>120</v>
      </c>
      <c r="M6" s="3" t="s">
        <v>185</v>
      </c>
      <c r="N6" s="192" t="s">
        <v>186</v>
      </c>
    </row>
    <row r="7" spans="1:14" ht="15" customHeight="1">
      <c r="A7" s="31" t="s">
        <v>417</v>
      </c>
      <c r="B7" s="6" t="s">
        <v>418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8" spans="1:14" ht="15" customHeight="1">
      <c r="A8" s="5" t="s">
        <v>419</v>
      </c>
      <c r="B8" s="6" t="s">
        <v>420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</row>
    <row r="9" spans="1:14" ht="15" customHeight="1">
      <c r="A9" s="5" t="s">
        <v>421</v>
      </c>
      <c r="B9" s="6" t="s">
        <v>422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</row>
    <row r="10" spans="1:14" ht="15" customHeight="1">
      <c r="A10" s="5" t="s">
        <v>423</v>
      </c>
      <c r="B10" s="6" t="s">
        <v>424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</row>
    <row r="11" spans="1:14" ht="15" customHeight="1">
      <c r="A11" s="5" t="s">
        <v>425</v>
      </c>
      <c r="B11" s="6" t="s">
        <v>426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ht="15" customHeight="1">
      <c r="A12" s="5" t="s">
        <v>427</v>
      </c>
      <c r="B12" s="6" t="s">
        <v>428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pans="1:14" ht="15" customHeight="1">
      <c r="A13" s="7" t="s">
        <v>673</v>
      </c>
      <c r="B13" s="8" t="s">
        <v>429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ht="15" customHeight="1">
      <c r="A14" s="5" t="s">
        <v>430</v>
      </c>
      <c r="B14" s="6" t="s">
        <v>431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5" spans="1:14" ht="15" customHeight="1">
      <c r="A15" s="5" t="s">
        <v>432</v>
      </c>
      <c r="B15" s="6" t="s">
        <v>433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</row>
    <row r="16" spans="1:14" ht="15" customHeight="1">
      <c r="A16" s="5" t="s">
        <v>635</v>
      </c>
      <c r="B16" s="6" t="s">
        <v>434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5" customHeight="1">
      <c r="A17" s="5" t="s">
        <v>636</v>
      </c>
      <c r="B17" s="6" t="s">
        <v>435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4" ht="15" customHeight="1">
      <c r="A18" s="5" t="s">
        <v>637</v>
      </c>
      <c r="B18" s="6" t="s">
        <v>436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>
        <f aca="true" t="shared" si="0" ref="L18:N19">C18+F18+I18</f>
        <v>0</v>
      </c>
      <c r="M18" s="271">
        <f t="shared" si="0"/>
        <v>0</v>
      </c>
      <c r="N18" s="271">
        <f t="shared" si="0"/>
        <v>0</v>
      </c>
    </row>
    <row r="19" spans="1:14" ht="15" customHeight="1">
      <c r="A19" s="37" t="s">
        <v>674</v>
      </c>
      <c r="B19" s="43" t="s">
        <v>437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>
        <f t="shared" si="0"/>
        <v>0</v>
      </c>
      <c r="M19" s="271">
        <f t="shared" si="0"/>
        <v>0</v>
      </c>
      <c r="N19" s="271">
        <f t="shared" si="0"/>
        <v>0</v>
      </c>
    </row>
    <row r="20" spans="1:14" ht="15" customHeight="1">
      <c r="A20" s="5" t="s">
        <v>641</v>
      </c>
      <c r="B20" s="6" t="s">
        <v>446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ht="15" customHeight="1">
      <c r="A21" s="5" t="s">
        <v>642</v>
      </c>
      <c r="B21" s="6" t="s">
        <v>447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5" customHeight="1">
      <c r="A22" s="7" t="s">
        <v>676</v>
      </c>
      <c r="B22" s="8" t="s">
        <v>448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 ht="15" customHeight="1">
      <c r="A23" s="5" t="s">
        <v>643</v>
      </c>
      <c r="B23" s="6" t="s">
        <v>449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ht="15" customHeight="1">
      <c r="A24" s="5" t="s">
        <v>644</v>
      </c>
      <c r="B24" s="6" t="s">
        <v>450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ht="15" customHeight="1">
      <c r="A25" s="5" t="s">
        <v>645</v>
      </c>
      <c r="B25" s="6" t="s">
        <v>451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4" ht="15" customHeight="1">
      <c r="A26" s="5" t="s">
        <v>646</v>
      </c>
      <c r="B26" s="6" t="s">
        <v>452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</row>
    <row r="27" spans="1:14" ht="15" customHeight="1">
      <c r="A27" s="5" t="s">
        <v>647</v>
      </c>
      <c r="B27" s="6" t="s">
        <v>455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5" customHeight="1">
      <c r="A28" s="5" t="s">
        <v>456</v>
      </c>
      <c r="B28" s="6" t="s">
        <v>457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5" customHeight="1">
      <c r="A29" s="5" t="s">
        <v>648</v>
      </c>
      <c r="B29" s="6" t="s">
        <v>458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1:14" ht="15" customHeight="1">
      <c r="A30" s="5" t="s">
        <v>649</v>
      </c>
      <c r="B30" s="6" t="s">
        <v>463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14" ht="15" customHeight="1">
      <c r="A31" s="7" t="s">
        <v>677</v>
      </c>
      <c r="B31" s="8" t="s">
        <v>466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 ht="15" customHeight="1">
      <c r="A32" s="5" t="s">
        <v>650</v>
      </c>
      <c r="B32" s="6" t="s">
        <v>467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 ht="15" customHeight="1">
      <c r="A33" s="37" t="s">
        <v>678</v>
      </c>
      <c r="B33" s="43" t="s">
        <v>468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14" ht="15" customHeight="1">
      <c r="A34" s="12" t="s">
        <v>469</v>
      </c>
      <c r="B34" s="6" t="s">
        <v>470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 ht="15" customHeight="1">
      <c r="A35" s="12" t="s">
        <v>651</v>
      </c>
      <c r="B35" s="6" t="s">
        <v>471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</row>
    <row r="36" spans="1:14" ht="15" customHeight="1">
      <c r="A36" s="12" t="s">
        <v>652</v>
      </c>
      <c r="B36" s="6" t="s">
        <v>472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ht="15" customHeight="1">
      <c r="A37" s="12" t="s">
        <v>653</v>
      </c>
      <c r="B37" s="6" t="s">
        <v>473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</row>
    <row r="38" spans="1:14" ht="15" customHeight="1">
      <c r="A38" s="12" t="s">
        <v>474</v>
      </c>
      <c r="B38" s="6" t="s">
        <v>475</v>
      </c>
      <c r="C38" s="271">
        <v>2580000</v>
      </c>
      <c r="D38" s="271">
        <v>2851733</v>
      </c>
      <c r="E38" s="271">
        <v>2851733</v>
      </c>
      <c r="F38" s="271"/>
      <c r="G38" s="271"/>
      <c r="H38" s="271"/>
      <c r="I38" s="271"/>
      <c r="J38" s="271"/>
      <c r="K38" s="271"/>
      <c r="L38" s="271">
        <f aca="true" t="shared" si="1" ref="L38:N40">C38+F38+I38</f>
        <v>2580000</v>
      </c>
      <c r="M38" s="271">
        <f t="shared" si="1"/>
        <v>2851733</v>
      </c>
      <c r="N38" s="271">
        <f t="shared" si="1"/>
        <v>2851733</v>
      </c>
    </row>
    <row r="39" spans="1:14" ht="15" customHeight="1">
      <c r="A39" s="12" t="s">
        <v>476</v>
      </c>
      <c r="B39" s="6" t="s">
        <v>477</v>
      </c>
      <c r="C39" s="271">
        <v>697000</v>
      </c>
      <c r="D39" s="271">
        <v>769967</v>
      </c>
      <c r="E39" s="271">
        <v>769967</v>
      </c>
      <c r="F39" s="271"/>
      <c r="G39" s="271"/>
      <c r="H39" s="271"/>
      <c r="I39" s="271"/>
      <c r="J39" s="271"/>
      <c r="K39" s="271"/>
      <c r="L39" s="271">
        <f t="shared" si="1"/>
        <v>697000</v>
      </c>
      <c r="M39" s="271">
        <f t="shared" si="1"/>
        <v>769967</v>
      </c>
      <c r="N39" s="271">
        <f t="shared" si="1"/>
        <v>769967</v>
      </c>
    </row>
    <row r="40" spans="1:14" ht="15" customHeight="1">
      <c r="A40" s="12" t="s">
        <v>478</v>
      </c>
      <c r="B40" s="6" t="s">
        <v>479</v>
      </c>
      <c r="C40" s="271">
        <v>0</v>
      </c>
      <c r="D40" s="271">
        <v>628000</v>
      </c>
      <c r="E40" s="271">
        <v>628000</v>
      </c>
      <c r="F40" s="271"/>
      <c r="G40" s="271"/>
      <c r="H40" s="271"/>
      <c r="I40" s="271"/>
      <c r="J40" s="271"/>
      <c r="K40" s="271"/>
      <c r="L40" s="271">
        <f t="shared" si="1"/>
        <v>0</v>
      </c>
      <c r="M40" s="271">
        <f t="shared" si="1"/>
        <v>628000</v>
      </c>
      <c r="N40" s="271">
        <f t="shared" si="1"/>
        <v>628000</v>
      </c>
    </row>
    <row r="41" spans="1:14" ht="15" customHeight="1">
      <c r="A41" s="12" t="s">
        <v>654</v>
      </c>
      <c r="B41" s="6" t="s">
        <v>480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</row>
    <row r="42" spans="1:14" ht="15" customHeight="1">
      <c r="A42" s="12" t="s">
        <v>655</v>
      </c>
      <c r="B42" s="6" t="s">
        <v>481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</row>
    <row r="43" spans="1:14" ht="15" customHeight="1">
      <c r="A43" s="12" t="s">
        <v>656</v>
      </c>
      <c r="B43" s="6" t="s">
        <v>727</v>
      </c>
      <c r="C43" s="271">
        <v>100</v>
      </c>
      <c r="D43" s="271">
        <v>1</v>
      </c>
      <c r="E43" s="271">
        <v>1</v>
      </c>
      <c r="F43" s="271"/>
      <c r="G43" s="271"/>
      <c r="H43" s="271"/>
      <c r="I43" s="271"/>
      <c r="J43" s="271"/>
      <c r="K43" s="271"/>
      <c r="L43" s="271">
        <f aca="true" t="shared" si="2" ref="L43:N44">C43+F43+I43</f>
        <v>100</v>
      </c>
      <c r="M43" s="271">
        <f t="shared" si="2"/>
        <v>1</v>
      </c>
      <c r="N43" s="271">
        <f t="shared" si="2"/>
        <v>1</v>
      </c>
    </row>
    <row r="44" spans="1:14" s="218" customFormat="1" ht="15" customHeight="1">
      <c r="A44" s="42" t="s">
        <v>679</v>
      </c>
      <c r="B44" s="43" t="s">
        <v>483</v>
      </c>
      <c r="C44" s="219">
        <f>SUM(C34:C43)</f>
        <v>3277100</v>
      </c>
      <c r="D44" s="219">
        <f>SUM(D34:D43)</f>
        <v>4249701</v>
      </c>
      <c r="E44" s="219">
        <f>SUM(E34:E43)</f>
        <v>4249701</v>
      </c>
      <c r="F44" s="219"/>
      <c r="G44" s="219"/>
      <c r="H44" s="219"/>
      <c r="I44" s="219"/>
      <c r="J44" s="219"/>
      <c r="K44" s="219"/>
      <c r="L44" s="219">
        <f t="shared" si="2"/>
        <v>3277100</v>
      </c>
      <c r="M44" s="219">
        <f t="shared" si="2"/>
        <v>4249701</v>
      </c>
      <c r="N44" s="219">
        <f t="shared" si="2"/>
        <v>4249701</v>
      </c>
    </row>
    <row r="45" spans="1:14" ht="15" customHeight="1">
      <c r="A45" s="12" t="s">
        <v>492</v>
      </c>
      <c r="B45" s="6" t="s">
        <v>493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</row>
    <row r="46" spans="1:14" ht="15" customHeight="1">
      <c r="A46" s="5" t="s">
        <v>660</v>
      </c>
      <c r="B46" s="6" t="s">
        <v>494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ht="15" customHeight="1">
      <c r="A47" s="12" t="s">
        <v>661</v>
      </c>
      <c r="B47" s="6" t="s">
        <v>729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5" customHeight="1">
      <c r="A48" s="37" t="s">
        <v>681</v>
      </c>
      <c r="B48" s="43" t="s">
        <v>496</v>
      </c>
      <c r="C48" s="271"/>
      <c r="D48" s="271">
        <f>SUM(D45:D47)</f>
        <v>0</v>
      </c>
      <c r="E48" s="271">
        <f>SUM(E45:E47)</f>
        <v>0</v>
      </c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s="218" customFormat="1" ht="15" customHeight="1">
      <c r="A49" s="106" t="s">
        <v>19</v>
      </c>
      <c r="B49" s="107"/>
      <c r="C49" s="316">
        <f>C44+C19+C48</f>
        <v>3277100</v>
      </c>
      <c r="D49" s="316">
        <f>D44+D19+D48</f>
        <v>4249701</v>
      </c>
      <c r="E49" s="316">
        <f>E44+E19+E48</f>
        <v>4249701</v>
      </c>
      <c r="F49" s="316"/>
      <c r="G49" s="316"/>
      <c r="H49" s="316"/>
      <c r="I49" s="316"/>
      <c r="J49" s="316"/>
      <c r="K49" s="316"/>
      <c r="L49" s="316">
        <f>C49+F49+I49</f>
        <v>3277100</v>
      </c>
      <c r="M49" s="316">
        <f>D49+G49+J49</f>
        <v>4249701</v>
      </c>
      <c r="N49" s="316">
        <f>E49+H49+K49</f>
        <v>4249701</v>
      </c>
    </row>
    <row r="50" spans="1:14" ht="15" customHeight="1">
      <c r="A50" s="5" t="s">
        <v>438</v>
      </c>
      <c r="B50" s="6" t="s">
        <v>439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1:14" ht="15" customHeight="1">
      <c r="A51" s="5" t="s">
        <v>440</v>
      </c>
      <c r="B51" s="6" t="s">
        <v>441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</row>
    <row r="52" spans="1:14" ht="15" customHeight="1">
      <c r="A52" s="5" t="s">
        <v>638</v>
      </c>
      <c r="B52" s="6" t="s">
        <v>442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</row>
    <row r="53" spans="1:14" ht="15" customHeight="1">
      <c r="A53" s="5" t="s">
        <v>639</v>
      </c>
      <c r="B53" s="6" t="s">
        <v>443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</row>
    <row r="54" spans="1:14" ht="15" customHeight="1">
      <c r="A54" s="5" t="s">
        <v>640</v>
      </c>
      <c r="B54" s="6" t="s">
        <v>444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</row>
    <row r="55" spans="1:14" ht="15" customHeight="1">
      <c r="A55" s="37" t="s">
        <v>675</v>
      </c>
      <c r="B55" s="43" t="s">
        <v>445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</row>
    <row r="56" spans="1:14" ht="15" customHeight="1">
      <c r="A56" s="12" t="s">
        <v>657</v>
      </c>
      <c r="B56" s="6" t="s">
        <v>484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</row>
    <row r="57" spans="1:14" ht="15" customHeight="1">
      <c r="A57" s="12" t="s">
        <v>658</v>
      </c>
      <c r="B57" s="6" t="s">
        <v>485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ht="15" customHeight="1">
      <c r="A58" s="12" t="s">
        <v>486</v>
      </c>
      <c r="B58" s="6" t="s">
        <v>487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</row>
    <row r="59" spans="1:14" ht="15" customHeight="1">
      <c r="A59" s="12" t="s">
        <v>659</v>
      </c>
      <c r="B59" s="6" t="s">
        <v>488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</row>
    <row r="60" spans="1:14" ht="15" customHeight="1">
      <c r="A60" s="12" t="s">
        <v>489</v>
      </c>
      <c r="B60" s="6" t="s">
        <v>490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</row>
    <row r="61" spans="1:14" ht="15" customHeight="1">
      <c r="A61" s="37" t="s">
        <v>680</v>
      </c>
      <c r="B61" s="43" t="s">
        <v>491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</row>
    <row r="62" spans="1:14" ht="15" customHeight="1">
      <c r="A62" s="12" t="s">
        <v>497</v>
      </c>
      <c r="B62" s="6" t="s">
        <v>498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</row>
    <row r="63" spans="1:14" ht="15" customHeight="1">
      <c r="A63" s="5" t="s">
        <v>662</v>
      </c>
      <c r="B63" s="6" t="s">
        <v>499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</row>
    <row r="64" spans="1:14" ht="15" customHeight="1">
      <c r="A64" s="12" t="s">
        <v>663</v>
      </c>
      <c r="B64" s="6" t="s">
        <v>500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</row>
    <row r="65" spans="1:14" ht="15" customHeight="1">
      <c r="A65" s="37" t="s">
        <v>683</v>
      </c>
      <c r="B65" s="43" t="s">
        <v>501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</row>
    <row r="66" spans="1:14" s="218" customFormat="1" ht="15" customHeight="1">
      <c r="A66" s="106" t="s">
        <v>18</v>
      </c>
      <c r="B66" s="107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</row>
    <row r="67" spans="1:14" s="218" customFormat="1" ht="15.75">
      <c r="A67" s="97" t="s">
        <v>682</v>
      </c>
      <c r="B67" s="92" t="s">
        <v>502</v>
      </c>
      <c r="C67" s="273">
        <f>C49</f>
        <v>3277100</v>
      </c>
      <c r="D67" s="273">
        <f>D49</f>
        <v>4249701</v>
      </c>
      <c r="E67" s="273">
        <f>E49</f>
        <v>4249701</v>
      </c>
      <c r="F67" s="273"/>
      <c r="G67" s="273"/>
      <c r="H67" s="273"/>
      <c r="I67" s="273"/>
      <c r="J67" s="273"/>
      <c r="K67" s="273"/>
      <c r="L67" s="273">
        <f aca="true" t="shared" si="3" ref="L67:N68">C67+F67+I67</f>
        <v>3277100</v>
      </c>
      <c r="M67" s="273">
        <f t="shared" si="3"/>
        <v>4249701</v>
      </c>
      <c r="N67" s="273">
        <f t="shared" si="3"/>
        <v>4249701</v>
      </c>
    </row>
    <row r="68" spans="1:14" s="218" customFormat="1" ht="15.75">
      <c r="A68" s="224" t="s">
        <v>71</v>
      </c>
      <c r="B68" s="100"/>
      <c r="C68" s="317">
        <f>C67</f>
        <v>3277100</v>
      </c>
      <c r="D68" s="317">
        <f>D67</f>
        <v>4249701</v>
      </c>
      <c r="E68" s="317">
        <f>E67</f>
        <v>4249701</v>
      </c>
      <c r="F68" s="317"/>
      <c r="G68" s="317"/>
      <c r="H68" s="317"/>
      <c r="I68" s="317"/>
      <c r="J68" s="317"/>
      <c r="K68" s="317"/>
      <c r="L68" s="317">
        <f t="shared" si="3"/>
        <v>3277100</v>
      </c>
      <c r="M68" s="317">
        <f t="shared" si="3"/>
        <v>4249701</v>
      </c>
      <c r="N68" s="317">
        <f t="shared" si="3"/>
        <v>4249701</v>
      </c>
    </row>
    <row r="69" spans="1:14" s="218" customFormat="1" ht="15.75">
      <c r="A69" s="224" t="s">
        <v>72</v>
      </c>
      <c r="B69" s="100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</row>
    <row r="70" spans="1:14" ht="15.75">
      <c r="A70" s="35" t="s">
        <v>664</v>
      </c>
      <c r="B70" s="5" t="s">
        <v>503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</row>
    <row r="71" spans="1:14" ht="15.75">
      <c r="A71" s="12" t="s">
        <v>504</v>
      </c>
      <c r="B71" s="5" t="s">
        <v>505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</row>
    <row r="72" spans="1:14" ht="15.75">
      <c r="A72" s="35" t="s">
        <v>665</v>
      </c>
      <c r="B72" s="5" t="s">
        <v>506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</row>
    <row r="73" spans="1:14" ht="15.75">
      <c r="A73" s="14" t="s">
        <v>684</v>
      </c>
      <c r="B73" s="7" t="s">
        <v>507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</row>
    <row r="74" spans="1:14" ht="15.75">
      <c r="A74" s="12" t="s">
        <v>666</v>
      </c>
      <c r="B74" s="5" t="s">
        <v>508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</row>
    <row r="75" spans="1:14" ht="15.75">
      <c r="A75" s="35" t="s">
        <v>509</v>
      </c>
      <c r="B75" s="5" t="s">
        <v>510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</row>
    <row r="76" spans="1:14" ht="15.75">
      <c r="A76" s="12" t="s">
        <v>667</v>
      </c>
      <c r="B76" s="5" t="s">
        <v>511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</row>
    <row r="77" spans="1:14" ht="15.75">
      <c r="A77" s="35" t="s">
        <v>512</v>
      </c>
      <c r="B77" s="5" t="s">
        <v>513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</row>
    <row r="78" spans="1:14" ht="15.75">
      <c r="A78" s="13" t="s">
        <v>685</v>
      </c>
      <c r="B78" s="7" t="s">
        <v>514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1:14" ht="15.75">
      <c r="A79" s="5" t="s">
        <v>69</v>
      </c>
      <c r="B79" s="5" t="s">
        <v>515</v>
      </c>
      <c r="C79" s="271">
        <v>163299</v>
      </c>
      <c r="D79" s="271">
        <v>163299</v>
      </c>
      <c r="E79" s="271">
        <v>163299</v>
      </c>
      <c r="F79" s="271"/>
      <c r="G79" s="271"/>
      <c r="H79" s="271"/>
      <c r="I79" s="271"/>
      <c r="J79" s="271"/>
      <c r="K79" s="271"/>
      <c r="L79" s="271">
        <f>C79+F79+I79</f>
        <v>163299</v>
      </c>
      <c r="M79" s="271">
        <f>D79+G79+J79</f>
        <v>163299</v>
      </c>
      <c r="N79" s="271">
        <f>E79+H79+K79</f>
        <v>163299</v>
      </c>
    </row>
    <row r="80" spans="1:14" ht="15.75">
      <c r="A80" s="5" t="s">
        <v>70</v>
      </c>
      <c r="B80" s="5" t="s">
        <v>515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</row>
    <row r="81" spans="1:14" ht="15.75">
      <c r="A81" s="5" t="s">
        <v>67</v>
      </c>
      <c r="B81" s="5" t="s">
        <v>516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</row>
    <row r="82" spans="1:14" ht="15.75">
      <c r="A82" s="5" t="s">
        <v>68</v>
      </c>
      <c r="B82" s="5" t="s">
        <v>516</v>
      </c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</row>
    <row r="83" spans="1:14" s="218" customFormat="1" ht="15">
      <c r="A83" s="7" t="s">
        <v>686</v>
      </c>
      <c r="B83" s="7" t="s">
        <v>517</v>
      </c>
      <c r="C83" s="219">
        <f>SUM(C79:C82)</f>
        <v>163299</v>
      </c>
      <c r="D83" s="219">
        <f>SUM(D79:D82)</f>
        <v>163299</v>
      </c>
      <c r="E83" s="219">
        <f>SUM(E79:E82)</f>
        <v>163299</v>
      </c>
      <c r="F83" s="219"/>
      <c r="G83" s="219"/>
      <c r="H83" s="219"/>
      <c r="I83" s="219"/>
      <c r="J83" s="219"/>
      <c r="K83" s="219"/>
      <c r="L83" s="219">
        <f>C83+F83+I83</f>
        <v>163299</v>
      </c>
      <c r="M83" s="219">
        <f>D83+G83+J83</f>
        <v>163299</v>
      </c>
      <c r="N83" s="219">
        <f>E83+H83+K83</f>
        <v>163299</v>
      </c>
    </row>
    <row r="84" spans="1:14" ht="15.75">
      <c r="A84" s="35" t="s">
        <v>518</v>
      </c>
      <c r="B84" s="5" t="s">
        <v>519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</row>
    <row r="85" spans="1:14" ht="15.75">
      <c r="A85" s="35" t="s">
        <v>520</v>
      </c>
      <c r="B85" s="5" t="s">
        <v>521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ht="15.75">
      <c r="A86" s="35" t="s">
        <v>522</v>
      </c>
      <c r="B86" s="5" t="s">
        <v>523</v>
      </c>
      <c r="C86" s="271">
        <v>59353001</v>
      </c>
      <c r="D86" s="271">
        <v>55628069</v>
      </c>
      <c r="E86" s="271">
        <v>55628069</v>
      </c>
      <c r="F86" s="271"/>
      <c r="G86" s="271"/>
      <c r="H86" s="271"/>
      <c r="I86" s="271"/>
      <c r="J86" s="271"/>
      <c r="K86" s="271"/>
      <c r="L86" s="271">
        <f>C86+F86+I86</f>
        <v>59353001</v>
      </c>
      <c r="M86" s="271">
        <f>D86+G86+J86</f>
        <v>55628069</v>
      </c>
      <c r="N86" s="271">
        <f>E86+H86+K86</f>
        <v>55628069</v>
      </c>
    </row>
    <row r="87" spans="1:14" ht="15.75">
      <c r="A87" s="35" t="s">
        <v>524</v>
      </c>
      <c r="B87" s="5" t="s">
        <v>525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</row>
    <row r="88" spans="1:14" ht="15.75">
      <c r="A88" s="12" t="s">
        <v>668</v>
      </c>
      <c r="B88" s="5" t="s">
        <v>526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</row>
    <row r="89" spans="1:14" s="218" customFormat="1" ht="15">
      <c r="A89" s="14" t="s">
        <v>687</v>
      </c>
      <c r="B89" s="7" t="s">
        <v>528</v>
      </c>
      <c r="C89" s="219">
        <f>C83+C86</f>
        <v>59516300</v>
      </c>
      <c r="D89" s="219">
        <f>D83+D86</f>
        <v>55791368</v>
      </c>
      <c r="E89" s="219">
        <f>E83+E86</f>
        <v>55791368</v>
      </c>
      <c r="F89" s="219"/>
      <c r="G89" s="219"/>
      <c r="H89" s="219"/>
      <c r="I89" s="219"/>
      <c r="J89" s="219"/>
      <c r="K89" s="219"/>
      <c r="L89" s="219">
        <f>C89+F89+I89</f>
        <v>59516300</v>
      </c>
      <c r="M89" s="219">
        <f>D89+G89+J89</f>
        <v>55791368</v>
      </c>
      <c r="N89" s="219">
        <f>E89+H89+K89</f>
        <v>55791368</v>
      </c>
    </row>
    <row r="90" spans="1:14" ht="15.75">
      <c r="A90" s="12" t="s">
        <v>529</v>
      </c>
      <c r="B90" s="5" t="s">
        <v>530</v>
      </c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</row>
    <row r="91" spans="1:14" ht="15.75">
      <c r="A91" s="12" t="s">
        <v>531</v>
      </c>
      <c r="B91" s="5" t="s">
        <v>532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</row>
    <row r="92" spans="1:14" ht="15.75">
      <c r="A92" s="35" t="s">
        <v>533</v>
      </c>
      <c r="B92" s="5" t="s">
        <v>534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</row>
    <row r="93" spans="1:14" ht="15.75">
      <c r="A93" s="35" t="s">
        <v>669</v>
      </c>
      <c r="B93" s="5" t="s">
        <v>535</v>
      </c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</row>
    <row r="94" spans="1:14" ht="15.75">
      <c r="A94" s="13" t="s">
        <v>688</v>
      </c>
      <c r="B94" s="7" t="s">
        <v>536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</row>
    <row r="95" spans="1:14" ht="15.75">
      <c r="A95" s="14" t="s">
        <v>537</v>
      </c>
      <c r="B95" s="7" t="s">
        <v>538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</row>
    <row r="96" spans="1:14" s="218" customFormat="1" ht="15.75">
      <c r="A96" s="95" t="s">
        <v>689</v>
      </c>
      <c r="B96" s="96" t="s">
        <v>539</v>
      </c>
      <c r="C96" s="273">
        <f>C89+C94+C95</f>
        <v>59516300</v>
      </c>
      <c r="D96" s="273">
        <f>D89+D94+D95</f>
        <v>55791368</v>
      </c>
      <c r="E96" s="273">
        <f>E89+E94+E95</f>
        <v>55791368</v>
      </c>
      <c r="F96" s="273"/>
      <c r="G96" s="273"/>
      <c r="H96" s="273"/>
      <c r="I96" s="273"/>
      <c r="J96" s="273"/>
      <c r="K96" s="273"/>
      <c r="L96" s="273">
        <f aca="true" t="shared" si="4" ref="L96:N97">C96+F96+I96</f>
        <v>59516300</v>
      </c>
      <c r="M96" s="273">
        <f t="shared" si="4"/>
        <v>55791368</v>
      </c>
      <c r="N96" s="273">
        <f t="shared" si="4"/>
        <v>55791368</v>
      </c>
    </row>
    <row r="97" spans="1:14" s="218" customFormat="1" ht="15.75">
      <c r="A97" s="222" t="s">
        <v>671</v>
      </c>
      <c r="B97" s="222"/>
      <c r="C97" s="314">
        <f>C67+C96</f>
        <v>62793400</v>
      </c>
      <c r="D97" s="314">
        <f>D67+D96</f>
        <v>60041069</v>
      </c>
      <c r="E97" s="314">
        <f>E67+E96</f>
        <v>60041069</v>
      </c>
      <c r="F97" s="314"/>
      <c r="G97" s="314"/>
      <c r="H97" s="314"/>
      <c r="I97" s="314"/>
      <c r="J97" s="314"/>
      <c r="K97" s="314"/>
      <c r="L97" s="314">
        <f t="shared" si="4"/>
        <v>62793400</v>
      </c>
      <c r="M97" s="314">
        <f t="shared" si="4"/>
        <v>60041069</v>
      </c>
      <c r="N97" s="314">
        <f t="shared" si="4"/>
        <v>60041069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64">
      <selection activeCell="D9" sqref="D9"/>
    </sheetView>
  </sheetViews>
  <sheetFormatPr defaultColWidth="9.140625" defaultRowHeight="15"/>
  <cols>
    <col min="1" max="1" width="92.57421875" style="285" customWidth="1"/>
    <col min="2" max="2" width="9.140625" style="285" customWidth="1"/>
    <col min="3" max="3" width="13.7109375" style="270" customWidth="1"/>
    <col min="4" max="4" width="13.00390625" style="270" customWidth="1"/>
    <col min="5" max="5" width="13.57421875" style="270" customWidth="1"/>
    <col min="6" max="7" width="12.28125" style="270" customWidth="1"/>
    <col min="8" max="8" width="11.28125" style="270" customWidth="1"/>
    <col min="9" max="9" width="9.140625" style="270" customWidth="1"/>
    <col min="10" max="10" width="12.28125" style="270" customWidth="1"/>
    <col min="11" max="11" width="10.8515625" style="270" customWidth="1"/>
    <col min="12" max="12" width="13.421875" style="270" customWidth="1"/>
    <col min="13" max="13" width="13.57421875" style="270" customWidth="1"/>
    <col min="14" max="14" width="12.421875" style="270" customWidth="1"/>
    <col min="15" max="16384" width="9.140625" style="285" customWidth="1"/>
  </cols>
  <sheetData>
    <row r="1" spans="1:14" ht="24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24" customHeight="1">
      <c r="A2" s="380" t="s">
        <v>750</v>
      </c>
      <c r="B2" s="381"/>
      <c r="C2" s="381"/>
      <c r="D2" s="381"/>
      <c r="E2" s="381"/>
      <c r="F2" s="382"/>
      <c r="G2" s="383"/>
      <c r="H2" s="383"/>
      <c r="I2" s="383"/>
      <c r="J2" s="383"/>
      <c r="K2" s="383"/>
      <c r="L2" s="383"/>
      <c r="M2" s="383"/>
      <c r="N2" s="383"/>
    </row>
    <row r="3" spans="1:14" ht="18.75">
      <c r="A3" s="294"/>
      <c r="N3" s="270" t="s">
        <v>160</v>
      </c>
    </row>
    <row r="4" ht="15.75">
      <c r="A4" s="209" t="s">
        <v>745</v>
      </c>
    </row>
    <row r="5" spans="1:14" ht="30" customHeight="1">
      <c r="A5" s="384" t="s">
        <v>237</v>
      </c>
      <c r="B5" s="386" t="s">
        <v>238</v>
      </c>
      <c r="C5" s="400" t="s">
        <v>20</v>
      </c>
      <c r="D5" s="400"/>
      <c r="E5" s="400"/>
      <c r="F5" s="400" t="s">
        <v>21</v>
      </c>
      <c r="G5" s="400"/>
      <c r="H5" s="400"/>
      <c r="I5" s="400" t="s">
        <v>22</v>
      </c>
      <c r="J5" s="400"/>
      <c r="K5" s="400"/>
      <c r="L5" s="377" t="s">
        <v>118</v>
      </c>
      <c r="M5" s="377"/>
      <c r="N5" s="377"/>
    </row>
    <row r="6" spans="1:14" ht="26.25" customHeight="1">
      <c r="A6" s="398"/>
      <c r="B6" s="399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78" t="s">
        <v>120</v>
      </c>
      <c r="M6" s="178" t="s">
        <v>185</v>
      </c>
      <c r="N6" s="266" t="s">
        <v>186</v>
      </c>
    </row>
    <row r="7" spans="1:14" ht="15" customHeight="1">
      <c r="A7" s="31" t="s">
        <v>417</v>
      </c>
      <c r="B7" s="6" t="s">
        <v>418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8" spans="1:14" ht="15" customHeight="1">
      <c r="A8" s="5" t="s">
        <v>419</v>
      </c>
      <c r="B8" s="6" t="s">
        <v>420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</row>
    <row r="9" spans="1:14" ht="15" customHeight="1">
      <c r="A9" s="5" t="s">
        <v>421</v>
      </c>
      <c r="B9" s="6" t="s">
        <v>422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</row>
    <row r="10" spans="1:14" ht="15" customHeight="1">
      <c r="A10" s="5" t="s">
        <v>423</v>
      </c>
      <c r="B10" s="6" t="s">
        <v>424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</row>
    <row r="11" spans="1:14" ht="15" customHeight="1">
      <c r="A11" s="5" t="s">
        <v>425</v>
      </c>
      <c r="B11" s="6" t="s">
        <v>426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ht="15" customHeight="1">
      <c r="A12" s="5" t="s">
        <v>427</v>
      </c>
      <c r="B12" s="6" t="s">
        <v>428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pans="1:14" ht="15" customHeight="1">
      <c r="A13" s="7" t="s">
        <v>673</v>
      </c>
      <c r="B13" s="8" t="s">
        <v>429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</row>
    <row r="14" spans="1:14" ht="15" customHeight="1">
      <c r="A14" s="5" t="s">
        <v>430</v>
      </c>
      <c r="B14" s="6" t="s">
        <v>431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5" spans="1:14" ht="15" customHeight="1">
      <c r="A15" s="5" t="s">
        <v>432</v>
      </c>
      <c r="B15" s="6" t="s">
        <v>433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</row>
    <row r="16" spans="1:14" ht="15" customHeight="1">
      <c r="A16" s="5" t="s">
        <v>635</v>
      </c>
      <c r="B16" s="6" t="s">
        <v>434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5" customHeight="1">
      <c r="A17" s="5" t="s">
        <v>636</v>
      </c>
      <c r="B17" s="6" t="s">
        <v>435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4" ht="15" customHeight="1">
      <c r="A18" s="5" t="s">
        <v>637</v>
      </c>
      <c r="B18" s="6" t="s">
        <v>436</v>
      </c>
      <c r="C18" s="271">
        <v>15312342</v>
      </c>
      <c r="D18" s="271">
        <v>2165812</v>
      </c>
      <c r="E18" s="271">
        <v>2165812</v>
      </c>
      <c r="F18" s="271"/>
      <c r="G18" s="271"/>
      <c r="H18" s="271"/>
      <c r="I18" s="271"/>
      <c r="J18" s="271"/>
      <c r="K18" s="271"/>
      <c r="L18" s="271">
        <f aca="true" t="shared" si="0" ref="L18:N19">C18+F18+I18</f>
        <v>15312342</v>
      </c>
      <c r="M18" s="271">
        <f t="shared" si="0"/>
        <v>2165812</v>
      </c>
      <c r="N18" s="271">
        <f t="shared" si="0"/>
        <v>2165812</v>
      </c>
    </row>
    <row r="19" spans="1:14" s="218" customFormat="1" ht="15" customHeight="1">
      <c r="A19" s="37" t="s">
        <v>674</v>
      </c>
      <c r="B19" s="43" t="s">
        <v>437</v>
      </c>
      <c r="C19" s="219">
        <f>SUM(C18)</f>
        <v>15312342</v>
      </c>
      <c r="D19" s="219">
        <f>SUM(D18)</f>
        <v>2165812</v>
      </c>
      <c r="E19" s="219">
        <f>SUM(E18)</f>
        <v>2165812</v>
      </c>
      <c r="F19" s="219"/>
      <c r="G19" s="219"/>
      <c r="H19" s="219"/>
      <c r="I19" s="219"/>
      <c r="J19" s="219"/>
      <c r="K19" s="219"/>
      <c r="L19" s="219">
        <f t="shared" si="0"/>
        <v>15312342</v>
      </c>
      <c r="M19" s="219">
        <f t="shared" si="0"/>
        <v>2165812</v>
      </c>
      <c r="N19" s="219">
        <f t="shared" si="0"/>
        <v>2165812</v>
      </c>
    </row>
    <row r="20" spans="1:14" ht="15" customHeight="1">
      <c r="A20" s="5" t="s">
        <v>641</v>
      </c>
      <c r="B20" s="6" t="s">
        <v>446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ht="15" customHeight="1">
      <c r="A21" s="5" t="s">
        <v>642</v>
      </c>
      <c r="B21" s="6" t="s">
        <v>447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5" customHeight="1">
      <c r="A22" s="7" t="s">
        <v>676</v>
      </c>
      <c r="B22" s="8" t="s">
        <v>448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 ht="15" customHeight="1">
      <c r="A23" s="5" t="s">
        <v>643</v>
      </c>
      <c r="B23" s="6" t="s">
        <v>449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ht="15" customHeight="1">
      <c r="A24" s="5" t="s">
        <v>644</v>
      </c>
      <c r="B24" s="6" t="s">
        <v>450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ht="15" customHeight="1">
      <c r="A25" s="5" t="s">
        <v>645</v>
      </c>
      <c r="B25" s="6" t="s">
        <v>451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4" ht="15" customHeight="1">
      <c r="A26" s="5" t="s">
        <v>646</v>
      </c>
      <c r="B26" s="6" t="s">
        <v>452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</row>
    <row r="27" spans="1:14" ht="15" customHeight="1">
      <c r="A27" s="5" t="s">
        <v>647</v>
      </c>
      <c r="B27" s="6" t="s">
        <v>455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5" customHeight="1">
      <c r="A28" s="5" t="s">
        <v>456</v>
      </c>
      <c r="B28" s="6" t="s">
        <v>457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5" customHeight="1">
      <c r="A29" s="5" t="s">
        <v>648</v>
      </c>
      <c r="B29" s="6" t="s">
        <v>458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1:14" ht="15" customHeight="1">
      <c r="A30" s="5" t="s">
        <v>649</v>
      </c>
      <c r="B30" s="6" t="s">
        <v>463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14" ht="15" customHeight="1">
      <c r="A31" s="7" t="s">
        <v>677</v>
      </c>
      <c r="B31" s="8" t="s">
        <v>466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4" ht="15" customHeight="1">
      <c r="A32" s="5" t="s">
        <v>650</v>
      </c>
      <c r="B32" s="6" t="s">
        <v>467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 ht="15" customHeight="1">
      <c r="A33" s="37" t="s">
        <v>678</v>
      </c>
      <c r="B33" s="43" t="s">
        <v>468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14" ht="15" customHeight="1">
      <c r="A34" s="12" t="s">
        <v>469</v>
      </c>
      <c r="B34" s="6" t="s">
        <v>470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 ht="15" customHeight="1">
      <c r="A35" s="12" t="s">
        <v>651</v>
      </c>
      <c r="B35" s="6" t="s">
        <v>471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</row>
    <row r="36" spans="1:14" ht="15" customHeight="1">
      <c r="A36" s="12" t="s">
        <v>652</v>
      </c>
      <c r="B36" s="6" t="s">
        <v>472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ht="15" customHeight="1">
      <c r="A37" s="12" t="s">
        <v>653</v>
      </c>
      <c r="B37" s="6" t="s">
        <v>473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</row>
    <row r="38" spans="1:14" ht="15" customHeight="1">
      <c r="A38" s="12" t="s">
        <v>474</v>
      </c>
      <c r="B38" s="6" t="s">
        <v>475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</row>
    <row r="39" spans="1:14" ht="15" customHeight="1">
      <c r="A39" s="12" t="s">
        <v>476</v>
      </c>
      <c r="B39" s="6" t="s">
        <v>477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</row>
    <row r="40" spans="1:14" ht="15" customHeight="1">
      <c r="A40" s="12" t="s">
        <v>478</v>
      </c>
      <c r="B40" s="6" t="s">
        <v>479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</row>
    <row r="41" spans="1:14" ht="15" customHeight="1">
      <c r="A41" s="12" t="s">
        <v>654</v>
      </c>
      <c r="B41" s="6" t="s">
        <v>480</v>
      </c>
      <c r="C41" s="271">
        <v>5000</v>
      </c>
      <c r="D41" s="271">
        <v>5000</v>
      </c>
      <c r="E41" s="271">
        <v>2839</v>
      </c>
      <c r="F41" s="271"/>
      <c r="G41" s="271"/>
      <c r="H41" s="271"/>
      <c r="I41" s="271"/>
      <c r="J41" s="271"/>
      <c r="K41" s="271"/>
      <c r="L41" s="271">
        <f>C41+F41+I41</f>
        <v>5000</v>
      </c>
      <c r="M41" s="271">
        <f>D41+G41+J41</f>
        <v>5000</v>
      </c>
      <c r="N41" s="271">
        <f>E41+H41+K41</f>
        <v>2839</v>
      </c>
    </row>
    <row r="42" spans="1:14" ht="15" customHeight="1">
      <c r="A42" s="12" t="s">
        <v>655</v>
      </c>
      <c r="B42" s="6" t="s">
        <v>481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</row>
    <row r="43" spans="1:14" ht="15" customHeight="1">
      <c r="A43" s="12" t="s">
        <v>656</v>
      </c>
      <c r="B43" s="6" t="s">
        <v>727</v>
      </c>
      <c r="C43" s="271">
        <v>0</v>
      </c>
      <c r="D43" s="271">
        <v>1591</v>
      </c>
      <c r="E43" s="271">
        <v>1591</v>
      </c>
      <c r="F43" s="271"/>
      <c r="G43" s="271"/>
      <c r="H43" s="271"/>
      <c r="I43" s="271"/>
      <c r="J43" s="271"/>
      <c r="K43" s="271"/>
      <c r="L43" s="271">
        <f aca="true" t="shared" si="1" ref="L43:N44">C43+F43+I43</f>
        <v>0</v>
      </c>
      <c r="M43" s="271">
        <f t="shared" si="1"/>
        <v>1591</v>
      </c>
      <c r="N43" s="271">
        <f t="shared" si="1"/>
        <v>1591</v>
      </c>
    </row>
    <row r="44" spans="1:14" ht="15" customHeight="1">
      <c r="A44" s="42" t="s">
        <v>679</v>
      </c>
      <c r="B44" s="43" t="s">
        <v>483</v>
      </c>
      <c r="C44" s="271">
        <f>SUM(C34:C43)</f>
        <v>5000</v>
      </c>
      <c r="D44" s="271">
        <f>SUM(D34:D43)</f>
        <v>6591</v>
      </c>
      <c r="E44" s="271">
        <f>SUM(E34:E43)</f>
        <v>4430</v>
      </c>
      <c r="F44" s="271"/>
      <c r="G44" s="271"/>
      <c r="H44" s="271"/>
      <c r="I44" s="271"/>
      <c r="J44" s="271"/>
      <c r="K44" s="271"/>
      <c r="L44" s="271">
        <f t="shared" si="1"/>
        <v>5000</v>
      </c>
      <c r="M44" s="271">
        <f t="shared" si="1"/>
        <v>6591</v>
      </c>
      <c r="N44" s="271">
        <f t="shared" si="1"/>
        <v>4430</v>
      </c>
    </row>
    <row r="45" spans="1:14" ht="15" customHeight="1">
      <c r="A45" s="12" t="s">
        <v>492</v>
      </c>
      <c r="B45" s="6" t="s">
        <v>493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</row>
    <row r="46" spans="1:14" ht="15" customHeight="1">
      <c r="A46" s="5" t="s">
        <v>660</v>
      </c>
      <c r="B46" s="6" t="s">
        <v>494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ht="15" customHeight="1">
      <c r="A47" s="12" t="s">
        <v>661</v>
      </c>
      <c r="B47" s="6" t="s">
        <v>495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5" customHeight="1">
      <c r="A48" s="37" t="s">
        <v>681</v>
      </c>
      <c r="B48" s="43" t="s">
        <v>496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ht="15" customHeight="1">
      <c r="A49" s="106" t="s">
        <v>19</v>
      </c>
      <c r="B49" s="107"/>
      <c r="C49" s="315">
        <f>C19+C33+C44+C48</f>
        <v>15317342</v>
      </c>
      <c r="D49" s="315">
        <f>D19+D33+D44+D48</f>
        <v>2172403</v>
      </c>
      <c r="E49" s="315">
        <f>E19+E33+E44+E48</f>
        <v>2170242</v>
      </c>
      <c r="F49" s="315"/>
      <c r="G49" s="315"/>
      <c r="H49" s="315"/>
      <c r="I49" s="315"/>
      <c r="J49" s="315"/>
      <c r="K49" s="315"/>
      <c r="L49" s="315">
        <f>C49+F49+I49</f>
        <v>15317342</v>
      </c>
      <c r="M49" s="315">
        <f>D49+G49+J49</f>
        <v>2172403</v>
      </c>
      <c r="N49" s="315">
        <f>E49+H49+K49</f>
        <v>2170242</v>
      </c>
    </row>
    <row r="50" spans="1:14" ht="15" customHeight="1">
      <c r="A50" s="5" t="s">
        <v>438</v>
      </c>
      <c r="B50" s="6" t="s">
        <v>439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1:14" ht="15" customHeight="1">
      <c r="A51" s="5" t="s">
        <v>440</v>
      </c>
      <c r="B51" s="6" t="s">
        <v>441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</row>
    <row r="52" spans="1:14" ht="15" customHeight="1">
      <c r="A52" s="5" t="s">
        <v>638</v>
      </c>
      <c r="B52" s="6" t="s">
        <v>442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</row>
    <row r="53" spans="1:14" ht="15" customHeight="1">
      <c r="A53" s="5" t="s">
        <v>639</v>
      </c>
      <c r="B53" s="6" t="s">
        <v>443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</row>
    <row r="54" spans="1:14" ht="15" customHeight="1">
      <c r="A54" s="5" t="s">
        <v>640</v>
      </c>
      <c r="B54" s="6" t="s">
        <v>444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</row>
    <row r="55" spans="1:14" ht="15" customHeight="1">
      <c r="A55" s="37" t="s">
        <v>675</v>
      </c>
      <c r="B55" s="43" t="s">
        <v>445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</row>
    <row r="56" spans="1:14" ht="15" customHeight="1">
      <c r="A56" s="12" t="s">
        <v>657</v>
      </c>
      <c r="B56" s="6" t="s">
        <v>484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</row>
    <row r="57" spans="1:14" ht="15" customHeight="1">
      <c r="A57" s="12" t="s">
        <v>658</v>
      </c>
      <c r="B57" s="6" t="s">
        <v>485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ht="15" customHeight="1">
      <c r="A58" s="12" t="s">
        <v>486</v>
      </c>
      <c r="B58" s="6" t="s">
        <v>487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</row>
    <row r="59" spans="1:14" ht="15" customHeight="1">
      <c r="A59" s="12" t="s">
        <v>659</v>
      </c>
      <c r="B59" s="6" t="s">
        <v>488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</row>
    <row r="60" spans="1:14" ht="15" customHeight="1">
      <c r="A60" s="12" t="s">
        <v>489</v>
      </c>
      <c r="B60" s="6" t="s">
        <v>490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</row>
    <row r="61" spans="1:14" ht="15" customHeight="1">
      <c r="A61" s="37" t="s">
        <v>680</v>
      </c>
      <c r="B61" s="43" t="s">
        <v>491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</row>
    <row r="62" spans="1:14" ht="15" customHeight="1">
      <c r="A62" s="12" t="s">
        <v>497</v>
      </c>
      <c r="B62" s="6" t="s">
        <v>498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</row>
    <row r="63" spans="1:14" ht="15" customHeight="1">
      <c r="A63" s="5" t="s">
        <v>662</v>
      </c>
      <c r="B63" s="6" t="s">
        <v>499</v>
      </c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</row>
    <row r="64" spans="1:14" ht="15" customHeight="1">
      <c r="A64" s="12" t="s">
        <v>663</v>
      </c>
      <c r="B64" s="6" t="s">
        <v>500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</row>
    <row r="65" spans="1:14" ht="15" customHeight="1">
      <c r="A65" s="37" t="s">
        <v>683</v>
      </c>
      <c r="B65" s="43" t="s">
        <v>501</v>
      </c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</row>
    <row r="66" spans="1:14" ht="15" customHeight="1">
      <c r="A66" s="106" t="s">
        <v>18</v>
      </c>
      <c r="B66" s="107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</row>
    <row r="67" spans="1:14" ht="15.75">
      <c r="A67" s="97" t="s">
        <v>682</v>
      </c>
      <c r="B67" s="92" t="s">
        <v>502</v>
      </c>
      <c r="C67" s="319">
        <f>C19+C33+C44+C48+C55+C61+C65</f>
        <v>15317342</v>
      </c>
      <c r="D67" s="319">
        <f aca="true" t="shared" si="2" ref="D67:N67">D19+D33+D44+D48+D55+D61+D65</f>
        <v>2172403</v>
      </c>
      <c r="E67" s="319">
        <f t="shared" si="2"/>
        <v>2170242</v>
      </c>
      <c r="F67" s="319">
        <f t="shared" si="2"/>
        <v>0</v>
      </c>
      <c r="G67" s="319">
        <f t="shared" si="2"/>
        <v>0</v>
      </c>
      <c r="H67" s="319">
        <f t="shared" si="2"/>
        <v>0</v>
      </c>
      <c r="I67" s="319">
        <f t="shared" si="2"/>
        <v>0</v>
      </c>
      <c r="J67" s="319">
        <f t="shared" si="2"/>
        <v>0</v>
      </c>
      <c r="K67" s="319">
        <f t="shared" si="2"/>
        <v>0</v>
      </c>
      <c r="L67" s="319">
        <f t="shared" si="2"/>
        <v>15317342</v>
      </c>
      <c r="M67" s="319">
        <f t="shared" si="2"/>
        <v>2172403</v>
      </c>
      <c r="N67" s="319">
        <f t="shared" si="2"/>
        <v>2170242</v>
      </c>
    </row>
    <row r="68" spans="1:14" ht="16.5">
      <c r="A68" s="224" t="s">
        <v>71</v>
      </c>
      <c r="B68" s="100"/>
      <c r="C68" s="318">
        <f>C67</f>
        <v>15317342</v>
      </c>
      <c r="D68" s="318">
        <f>D67</f>
        <v>2172403</v>
      </c>
      <c r="E68" s="318">
        <f>E67</f>
        <v>2170242</v>
      </c>
      <c r="F68" s="318"/>
      <c r="G68" s="318"/>
      <c r="H68" s="318"/>
      <c r="I68" s="318"/>
      <c r="J68" s="318"/>
      <c r="K68" s="318"/>
      <c r="L68" s="318">
        <f>C68+F68+I68</f>
        <v>15317342</v>
      </c>
      <c r="M68" s="318">
        <f>D68+G68+J68</f>
        <v>2172403</v>
      </c>
      <c r="N68" s="318">
        <f>E68+H68+K68</f>
        <v>2170242</v>
      </c>
    </row>
    <row r="69" spans="1:14" ht="16.5">
      <c r="A69" s="224" t="s">
        <v>72</v>
      </c>
      <c r="B69" s="100"/>
      <c r="C69" s="318">
        <v>0</v>
      </c>
      <c r="D69" s="318">
        <v>0</v>
      </c>
      <c r="E69" s="318">
        <v>0</v>
      </c>
      <c r="F69" s="318"/>
      <c r="G69" s="318"/>
      <c r="H69" s="318"/>
      <c r="I69" s="318"/>
      <c r="J69" s="318"/>
      <c r="K69" s="318"/>
      <c r="L69" s="318"/>
      <c r="M69" s="318"/>
      <c r="N69" s="318"/>
    </row>
    <row r="70" spans="1:14" ht="15.75">
      <c r="A70" s="35" t="s">
        <v>664</v>
      </c>
      <c r="B70" s="5" t="s">
        <v>503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</row>
    <row r="71" spans="1:14" ht="15.75">
      <c r="A71" s="12" t="s">
        <v>504</v>
      </c>
      <c r="B71" s="5" t="s">
        <v>505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</row>
    <row r="72" spans="1:14" ht="15.75">
      <c r="A72" s="35" t="s">
        <v>665</v>
      </c>
      <c r="B72" s="5" t="s">
        <v>506</v>
      </c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</row>
    <row r="73" spans="1:14" ht="15.75">
      <c r="A73" s="14" t="s">
        <v>684</v>
      </c>
      <c r="B73" s="7" t="s">
        <v>507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</row>
    <row r="74" spans="1:14" ht="15.75">
      <c r="A74" s="12" t="s">
        <v>666</v>
      </c>
      <c r="B74" s="5" t="s">
        <v>508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</row>
    <row r="75" spans="1:14" ht="15.75">
      <c r="A75" s="35" t="s">
        <v>509</v>
      </c>
      <c r="B75" s="5" t="s">
        <v>510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</row>
    <row r="76" spans="1:14" ht="15.75">
      <c r="A76" s="12" t="s">
        <v>667</v>
      </c>
      <c r="B76" s="5" t="s">
        <v>511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</row>
    <row r="77" spans="1:14" ht="15.75">
      <c r="A77" s="35" t="s">
        <v>512</v>
      </c>
      <c r="B77" s="5" t="s">
        <v>513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</row>
    <row r="78" spans="1:14" ht="15.75">
      <c r="A78" s="13" t="s">
        <v>685</v>
      </c>
      <c r="B78" s="7" t="s">
        <v>514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</row>
    <row r="79" spans="1:14" ht="15.75">
      <c r="A79" s="5" t="s">
        <v>69</v>
      </c>
      <c r="B79" s="5" t="s">
        <v>515</v>
      </c>
      <c r="C79" s="271">
        <v>1051458</v>
      </c>
      <c r="D79" s="271">
        <v>1051458</v>
      </c>
      <c r="E79" s="271">
        <v>1051458</v>
      </c>
      <c r="F79" s="271"/>
      <c r="G79" s="271"/>
      <c r="H79" s="271"/>
      <c r="I79" s="271"/>
      <c r="J79" s="271"/>
      <c r="K79" s="271"/>
      <c r="L79" s="271">
        <f>C79+F79+I79</f>
        <v>1051458</v>
      </c>
      <c r="M79" s="271">
        <f>D79+G79+J79</f>
        <v>1051458</v>
      </c>
      <c r="N79" s="271">
        <f>E79+H79+K79</f>
        <v>1051458</v>
      </c>
    </row>
    <row r="80" spans="1:14" ht="15.75">
      <c r="A80" s="5" t="s">
        <v>70</v>
      </c>
      <c r="B80" s="5" t="s">
        <v>515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</row>
    <row r="81" spans="1:14" ht="15.75">
      <c r="A81" s="5" t="s">
        <v>67</v>
      </c>
      <c r="B81" s="5" t="s">
        <v>516</v>
      </c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</row>
    <row r="82" spans="1:14" ht="15.75">
      <c r="A82" s="5" t="s">
        <v>68</v>
      </c>
      <c r="B82" s="5" t="s">
        <v>516</v>
      </c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</row>
    <row r="83" spans="1:14" s="218" customFormat="1" ht="15">
      <c r="A83" s="7" t="s">
        <v>686</v>
      </c>
      <c r="B83" s="7" t="s">
        <v>517</v>
      </c>
      <c r="C83" s="219">
        <f>SUM(C79:C82)</f>
        <v>1051458</v>
      </c>
      <c r="D83" s="219">
        <f>SUM(D79:D82)</f>
        <v>1051458</v>
      </c>
      <c r="E83" s="219">
        <f>SUM(E79:E82)</f>
        <v>1051458</v>
      </c>
      <c r="F83" s="219"/>
      <c r="G83" s="219"/>
      <c r="H83" s="219"/>
      <c r="I83" s="219"/>
      <c r="J83" s="219"/>
      <c r="K83" s="219"/>
      <c r="L83" s="219">
        <f>C83+F83+I83</f>
        <v>1051458</v>
      </c>
      <c r="M83" s="219">
        <f>D83+G83+J83</f>
        <v>1051458</v>
      </c>
      <c r="N83" s="219">
        <f>E83+H83+K83</f>
        <v>1051458</v>
      </c>
    </row>
    <row r="84" spans="1:14" ht="15.75">
      <c r="A84" s="35" t="s">
        <v>518</v>
      </c>
      <c r="B84" s="5" t="s">
        <v>519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</row>
    <row r="85" spans="1:14" ht="15.75">
      <c r="A85" s="35" t="s">
        <v>520</v>
      </c>
      <c r="B85" s="5" t="s">
        <v>521</v>
      </c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ht="15.75">
      <c r="A86" s="35" t="s">
        <v>522</v>
      </c>
      <c r="B86" s="5" t="s">
        <v>523</v>
      </c>
      <c r="C86" s="271">
        <v>44609200</v>
      </c>
      <c r="D86" s="271">
        <v>61240013</v>
      </c>
      <c r="E86" s="271">
        <v>61240013</v>
      </c>
      <c r="F86" s="271"/>
      <c r="G86" s="271"/>
      <c r="H86" s="271"/>
      <c r="I86" s="271"/>
      <c r="J86" s="271"/>
      <c r="K86" s="271"/>
      <c r="L86" s="271">
        <f>C86+F86+I86</f>
        <v>44609200</v>
      </c>
      <c r="M86" s="271">
        <f>D86+G86+J86</f>
        <v>61240013</v>
      </c>
      <c r="N86" s="271">
        <f>E86+H86+K86</f>
        <v>61240013</v>
      </c>
    </row>
    <row r="87" spans="1:14" ht="15.75">
      <c r="A87" s="35" t="s">
        <v>524</v>
      </c>
      <c r="B87" s="5" t="s">
        <v>525</v>
      </c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</row>
    <row r="88" spans="1:14" ht="15.75">
      <c r="A88" s="12" t="s">
        <v>668</v>
      </c>
      <c r="B88" s="5" t="s">
        <v>526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</row>
    <row r="89" spans="1:14" s="218" customFormat="1" ht="15">
      <c r="A89" s="14" t="s">
        <v>687</v>
      </c>
      <c r="B89" s="7" t="s">
        <v>528</v>
      </c>
      <c r="C89" s="219">
        <f>C83+C84+C85+C86+C87+C88</f>
        <v>45660658</v>
      </c>
      <c r="D89" s="219">
        <f>D83+D84+D85+D86+D87+D88</f>
        <v>62291471</v>
      </c>
      <c r="E89" s="219">
        <f>E83+E84+E85+E86+E87+E88</f>
        <v>62291471</v>
      </c>
      <c r="F89" s="219"/>
      <c r="G89" s="219"/>
      <c r="H89" s="219"/>
      <c r="I89" s="219"/>
      <c r="J89" s="219"/>
      <c r="K89" s="219"/>
      <c r="L89" s="219">
        <f>C89+F89+I89</f>
        <v>45660658</v>
      </c>
      <c r="M89" s="219">
        <f>D89+G89+J89</f>
        <v>62291471</v>
      </c>
      <c r="N89" s="219">
        <f>E89+H89+K89</f>
        <v>62291471</v>
      </c>
    </row>
    <row r="90" spans="1:14" ht="15.75">
      <c r="A90" s="12" t="s">
        <v>529</v>
      </c>
      <c r="B90" s="5" t="s">
        <v>530</v>
      </c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</row>
    <row r="91" spans="1:14" ht="15.75">
      <c r="A91" s="12" t="s">
        <v>531</v>
      </c>
      <c r="B91" s="5" t="s">
        <v>532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</row>
    <row r="92" spans="1:14" ht="15.75">
      <c r="A92" s="35" t="s">
        <v>533</v>
      </c>
      <c r="B92" s="5" t="s">
        <v>534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</row>
    <row r="93" spans="1:14" ht="15.75">
      <c r="A93" s="35" t="s">
        <v>669</v>
      </c>
      <c r="B93" s="5" t="s">
        <v>535</v>
      </c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</row>
    <row r="94" spans="1:14" ht="15.75">
      <c r="A94" s="13" t="s">
        <v>688</v>
      </c>
      <c r="B94" s="7" t="s">
        <v>536</v>
      </c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</row>
    <row r="95" spans="1:14" ht="15.75">
      <c r="A95" s="14" t="s">
        <v>537</v>
      </c>
      <c r="B95" s="7" t="s">
        <v>538</v>
      </c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</row>
    <row r="96" spans="1:14" s="218" customFormat="1" ht="15.75">
      <c r="A96" s="95" t="s">
        <v>689</v>
      </c>
      <c r="B96" s="96" t="s">
        <v>539</v>
      </c>
      <c r="C96" s="273">
        <f>C89+C94+C95</f>
        <v>45660658</v>
      </c>
      <c r="D96" s="273">
        <f>D89+D94+D95</f>
        <v>62291471</v>
      </c>
      <c r="E96" s="273">
        <f>E89+E94+E95</f>
        <v>62291471</v>
      </c>
      <c r="F96" s="273"/>
      <c r="G96" s="273"/>
      <c r="H96" s="273"/>
      <c r="I96" s="273"/>
      <c r="J96" s="273"/>
      <c r="K96" s="273"/>
      <c r="L96" s="273">
        <f aca="true" t="shared" si="3" ref="L96:N97">C96+F96+I96</f>
        <v>45660658</v>
      </c>
      <c r="M96" s="273">
        <f t="shared" si="3"/>
        <v>62291471</v>
      </c>
      <c r="N96" s="273">
        <f t="shared" si="3"/>
        <v>62291471</v>
      </c>
    </row>
    <row r="97" spans="1:14" s="218" customFormat="1" ht="15.75">
      <c r="A97" s="222" t="s">
        <v>671</v>
      </c>
      <c r="B97" s="222"/>
      <c r="C97" s="314">
        <f>C67+C96</f>
        <v>60978000</v>
      </c>
      <c r="D97" s="314">
        <f>D67+D96</f>
        <v>64463874</v>
      </c>
      <c r="E97" s="314">
        <f>E67+E96</f>
        <v>64461713</v>
      </c>
      <c r="F97" s="314"/>
      <c r="G97" s="314"/>
      <c r="H97" s="314"/>
      <c r="I97" s="314"/>
      <c r="J97" s="314"/>
      <c r="K97" s="314"/>
      <c r="L97" s="314">
        <f t="shared" si="3"/>
        <v>60978000</v>
      </c>
      <c r="M97" s="314">
        <f t="shared" si="3"/>
        <v>64463874</v>
      </c>
      <c r="N97" s="314">
        <f t="shared" si="3"/>
        <v>64461713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B70">
      <selection activeCell="L99" sqref="L99"/>
    </sheetView>
  </sheetViews>
  <sheetFormatPr defaultColWidth="8.8515625" defaultRowHeight="15"/>
  <cols>
    <col min="1" max="1" width="92.57421875" style="298" customWidth="1"/>
    <col min="2" max="2" width="8.8515625" style="298" customWidth="1"/>
    <col min="3" max="3" width="13.7109375" style="270" customWidth="1"/>
    <col min="4" max="4" width="16.140625" style="270" customWidth="1"/>
    <col min="5" max="5" width="16.57421875" style="270" customWidth="1"/>
    <col min="6" max="7" width="12.28125" style="270" customWidth="1"/>
    <col min="8" max="8" width="11.28125" style="270" customWidth="1"/>
    <col min="9" max="9" width="9.140625" style="270" customWidth="1"/>
    <col min="10" max="10" width="12.28125" style="270" customWidth="1"/>
    <col min="11" max="11" width="10.8515625" style="270" customWidth="1"/>
    <col min="12" max="12" width="13.7109375" style="270" customWidth="1"/>
    <col min="13" max="13" width="15.57421875" style="270" customWidth="1"/>
    <col min="14" max="14" width="16.57421875" style="270" customWidth="1"/>
    <col min="15" max="16384" width="8.8515625" style="298" customWidth="1"/>
  </cols>
  <sheetData>
    <row r="1" spans="1:14" ht="24" customHeight="1">
      <c r="A1" s="373" t="s">
        <v>937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69"/>
    </row>
    <row r="2" spans="1:14" ht="24" customHeight="1">
      <c r="A2" s="380" t="s">
        <v>749</v>
      </c>
      <c r="B2" s="381"/>
      <c r="C2" s="381"/>
      <c r="D2" s="381"/>
      <c r="E2" s="381"/>
      <c r="F2" s="382"/>
      <c r="G2" s="383"/>
      <c r="H2" s="383"/>
      <c r="I2" s="383"/>
      <c r="J2" s="383"/>
      <c r="K2" s="383"/>
      <c r="L2" s="383"/>
      <c r="M2" s="383"/>
      <c r="N2" s="383"/>
    </row>
    <row r="3" spans="1:14" ht="18.75">
      <c r="A3" s="294"/>
      <c r="N3" s="270" t="s">
        <v>162</v>
      </c>
    </row>
    <row r="4" ht="15.75">
      <c r="A4" s="209" t="s">
        <v>744</v>
      </c>
    </row>
    <row r="5" spans="1:14" ht="30" customHeight="1">
      <c r="A5" s="384" t="s">
        <v>237</v>
      </c>
      <c r="B5" s="386" t="s">
        <v>238</v>
      </c>
      <c r="C5" s="400" t="s">
        <v>20</v>
      </c>
      <c r="D5" s="400"/>
      <c r="E5" s="400"/>
      <c r="F5" s="400" t="s">
        <v>21</v>
      </c>
      <c r="G5" s="400"/>
      <c r="H5" s="400"/>
      <c r="I5" s="400" t="s">
        <v>22</v>
      </c>
      <c r="J5" s="400"/>
      <c r="K5" s="400"/>
      <c r="L5" s="377" t="s">
        <v>118</v>
      </c>
      <c r="M5" s="377"/>
      <c r="N5" s="377"/>
    </row>
    <row r="6" spans="1:14" ht="26.25" customHeight="1">
      <c r="A6" s="398"/>
      <c r="B6" s="399"/>
      <c r="C6" s="178" t="s">
        <v>120</v>
      </c>
      <c r="D6" s="178" t="s">
        <v>185</v>
      </c>
      <c r="E6" s="266" t="s">
        <v>186</v>
      </c>
      <c r="F6" s="178" t="s">
        <v>120</v>
      </c>
      <c r="G6" s="178" t="s">
        <v>185</v>
      </c>
      <c r="H6" s="266" t="s">
        <v>186</v>
      </c>
      <c r="I6" s="178" t="s">
        <v>120</v>
      </c>
      <c r="J6" s="178" t="s">
        <v>185</v>
      </c>
      <c r="K6" s="266" t="s">
        <v>186</v>
      </c>
      <c r="L6" s="178" t="s">
        <v>120</v>
      </c>
      <c r="M6" s="178" t="s">
        <v>185</v>
      </c>
      <c r="N6" s="266" t="s">
        <v>186</v>
      </c>
    </row>
    <row r="7" spans="1:14" ht="15" customHeight="1">
      <c r="A7" s="31" t="s">
        <v>417</v>
      </c>
      <c r="B7" s="6" t="s">
        <v>418</v>
      </c>
      <c r="C7" s="271">
        <f>'[8]3.1. mell .Bev. Önkormányzat'!C7+'[8]3.2. mell. bevételek Óvoda'!C7+'[8]3.3 mrll. bevételek KÖH'!C7</f>
        <v>0</v>
      </c>
      <c r="D7" s="271">
        <f>'[8]3.1. mell .Bev. Önkormányzat'!D7+'[8]3.2. mell. bevételek Óvoda'!D7+'[8]3.3 mrll. bevételek KÖH'!D7</f>
        <v>54046</v>
      </c>
      <c r="E7" s="271">
        <f>'[8]3.1. mell .Bev. Önkormányzat'!E7+'[8]3.2. mell. bevételek Óvoda'!E7+'[8]3.3 mrll. bevételek KÖH'!E7</f>
        <v>54046</v>
      </c>
      <c r="F7" s="271"/>
      <c r="G7" s="271"/>
      <c r="H7" s="271"/>
      <c r="I7" s="271"/>
      <c r="J7" s="271"/>
      <c r="K7" s="271"/>
      <c r="L7" s="271">
        <f aca="true" t="shared" si="0" ref="L7:N12">C7+F7+I7</f>
        <v>0</v>
      </c>
      <c r="M7" s="271">
        <f t="shared" si="0"/>
        <v>54046</v>
      </c>
      <c r="N7" s="271">
        <f t="shared" si="0"/>
        <v>54046</v>
      </c>
    </row>
    <row r="8" spans="1:14" ht="15" customHeight="1">
      <c r="A8" s="5" t="s">
        <v>419</v>
      </c>
      <c r="B8" s="6" t="s">
        <v>420</v>
      </c>
      <c r="C8" s="271">
        <f>'[8]3.1. mell .Bev. Önkormányzat'!C8+'[8]3.2. mell. bevételek Óvoda'!C8+'[8]3.3 mrll. bevételek KÖH'!C8</f>
        <v>45469367</v>
      </c>
      <c r="D8" s="271">
        <f>'[8]3.1. mell .Bev. Önkormányzat'!D8+'[8]3.2. mell. bevételek Óvoda'!D8+'[8]3.3 mrll. bevételek KÖH'!D8</f>
        <v>46865633</v>
      </c>
      <c r="E8" s="271">
        <f>'[8]3.1. mell .Bev. Önkormányzat'!E8+'[8]3.2. mell. bevételek Óvoda'!E8+'[8]3.3 mrll. bevételek KÖH'!E8</f>
        <v>46865633</v>
      </c>
      <c r="F8" s="271"/>
      <c r="G8" s="271"/>
      <c r="H8" s="271"/>
      <c r="I8" s="271"/>
      <c r="J8" s="271"/>
      <c r="K8" s="271"/>
      <c r="L8" s="271">
        <f t="shared" si="0"/>
        <v>45469367</v>
      </c>
      <c r="M8" s="271">
        <f t="shared" si="0"/>
        <v>46865633</v>
      </c>
      <c r="N8" s="271">
        <f t="shared" si="0"/>
        <v>46865633</v>
      </c>
    </row>
    <row r="9" spans="1:14" ht="15" customHeight="1">
      <c r="A9" s="5" t="s">
        <v>421</v>
      </c>
      <c r="B9" s="6" t="s">
        <v>422</v>
      </c>
      <c r="C9" s="271">
        <f>'[8]3.1. mell .Bev. Önkormányzat'!C9+'[8]3.2. mell. bevételek Óvoda'!C9+'[8]3.3 mrll. bevételek KÖH'!C9</f>
        <v>15772211</v>
      </c>
      <c r="D9" s="271">
        <f>'[8]3.1. mell .Bev. Önkormányzat'!D9+'[8]3.2. mell. bevételek Óvoda'!D9+'[8]3.3 mrll. bevételek KÖH'!D9</f>
        <v>16025495</v>
      </c>
      <c r="E9" s="271">
        <f>'[8]3.1. mell .Bev. Önkormányzat'!E9+'[8]3.2. mell. bevételek Óvoda'!E9+'[8]3.3 mrll. bevételek KÖH'!E9</f>
        <v>16025495</v>
      </c>
      <c r="F9" s="271"/>
      <c r="G9" s="271"/>
      <c r="H9" s="271"/>
      <c r="I9" s="271"/>
      <c r="J9" s="271"/>
      <c r="K9" s="271"/>
      <c r="L9" s="271">
        <f t="shared" si="0"/>
        <v>15772211</v>
      </c>
      <c r="M9" s="271">
        <f t="shared" si="0"/>
        <v>16025495</v>
      </c>
      <c r="N9" s="271">
        <f t="shared" si="0"/>
        <v>16025495</v>
      </c>
    </row>
    <row r="10" spans="1:14" ht="15" customHeight="1">
      <c r="A10" s="5" t="s">
        <v>423</v>
      </c>
      <c r="B10" s="6" t="s">
        <v>424</v>
      </c>
      <c r="C10" s="271">
        <f>'[8]3.1. mell .Bev. Önkormányzat'!C10+'[8]3.2. mell. bevételek Óvoda'!C10+'[8]3.3 mrll. bevételek KÖH'!C10</f>
        <v>1800000</v>
      </c>
      <c r="D10" s="271">
        <f>'[8]3.1. mell .Bev. Önkormányzat'!D10+'[8]3.2. mell. bevételek Óvoda'!D10+'[8]3.3 mrll. bevételek KÖH'!D10</f>
        <v>1800000</v>
      </c>
      <c r="E10" s="271">
        <f>'[8]3.1. mell .Bev. Önkormányzat'!E10+'[8]3.2. mell. bevételek Óvoda'!E10+'[8]3.3 mrll. bevételek KÖH'!E10</f>
        <v>1800000</v>
      </c>
      <c r="F10" s="271"/>
      <c r="G10" s="271"/>
      <c r="H10" s="271"/>
      <c r="I10" s="271"/>
      <c r="J10" s="271"/>
      <c r="K10" s="271"/>
      <c r="L10" s="271">
        <f t="shared" si="0"/>
        <v>1800000</v>
      </c>
      <c r="M10" s="271">
        <f t="shared" si="0"/>
        <v>1800000</v>
      </c>
      <c r="N10" s="271">
        <f t="shared" si="0"/>
        <v>1800000</v>
      </c>
    </row>
    <row r="11" spans="1:14" ht="15" customHeight="1">
      <c r="A11" s="5" t="s">
        <v>425</v>
      </c>
      <c r="B11" s="6" t="s">
        <v>426</v>
      </c>
      <c r="C11" s="271">
        <f>'[8]3.1. mell .Bev. Önkormányzat'!C11+'[8]3.2. mell. bevételek Óvoda'!C11+'[8]3.3 mrll. bevételek KÖH'!C11</f>
        <v>388400</v>
      </c>
      <c r="D11" s="271">
        <f>'[8]3.1. mell .Bev. Önkormányzat'!D11+'[8]3.2. mell. bevételek Óvoda'!D11+'[8]3.3 mrll. bevételek KÖH'!D11</f>
        <v>1556592</v>
      </c>
      <c r="E11" s="271">
        <f>'[8]3.1. mell .Bev. Önkormányzat'!E11+'[8]3.2. mell. bevételek Óvoda'!E11+'[8]3.3 mrll. bevételek KÖH'!E11</f>
        <v>1556592</v>
      </c>
      <c r="F11" s="271"/>
      <c r="G11" s="271"/>
      <c r="H11" s="271"/>
      <c r="I11" s="271"/>
      <c r="J11" s="271"/>
      <c r="K11" s="271"/>
      <c r="L11" s="271">
        <f t="shared" si="0"/>
        <v>388400</v>
      </c>
      <c r="M11" s="271">
        <f t="shared" si="0"/>
        <v>1556592</v>
      </c>
      <c r="N11" s="271">
        <f t="shared" si="0"/>
        <v>1556592</v>
      </c>
    </row>
    <row r="12" spans="1:14" ht="15" customHeight="1">
      <c r="A12" s="5" t="s">
        <v>427</v>
      </c>
      <c r="B12" s="6" t="s">
        <v>428</v>
      </c>
      <c r="C12" s="271">
        <f>'[8]3.1. mell .Bev. Önkormányzat'!C12+'[8]3.2. mell. bevételek Óvoda'!C12+'[8]3.3 mrll. bevételek KÖH'!C12</f>
        <v>0</v>
      </c>
      <c r="D12" s="271">
        <f>'[8]3.1. mell .Bev. Önkormányzat'!D12+'[8]3.2. mell. bevételek Óvoda'!D12+'[8]3.3 mrll. bevételek KÖH'!D12</f>
        <v>1369966</v>
      </c>
      <c r="E12" s="271">
        <f>'[8]3.1. mell .Bev. Önkormányzat'!E12+'[8]3.2. mell. bevételek Óvoda'!E12+'[8]3.3 mrll. bevételek KÖH'!E12</f>
        <v>1369966</v>
      </c>
      <c r="F12" s="271"/>
      <c r="G12" s="271"/>
      <c r="H12" s="271"/>
      <c r="I12" s="271"/>
      <c r="J12" s="271"/>
      <c r="K12" s="271"/>
      <c r="L12" s="271"/>
      <c r="M12" s="271">
        <f t="shared" si="0"/>
        <v>1369966</v>
      </c>
      <c r="N12" s="271">
        <f t="shared" si="0"/>
        <v>1369966</v>
      </c>
    </row>
    <row r="13" spans="1:14" s="218" customFormat="1" ht="15" customHeight="1">
      <c r="A13" s="7" t="s">
        <v>673</v>
      </c>
      <c r="B13" s="8" t="s">
        <v>429</v>
      </c>
      <c r="C13" s="271">
        <f>'[8]3.1. mell .Bev. Önkormányzat'!C13+'[8]3.2. mell. bevételek Óvoda'!C13+'[8]3.3 mrll. bevételek KÖH'!C13</f>
        <v>63429978</v>
      </c>
      <c r="D13" s="271">
        <f>'[8]3.1. mell .Bev. Önkormányzat'!D13+'[8]3.2. mell. bevételek Óvoda'!D13+'[8]3.3 mrll. bevételek KÖH'!D13</f>
        <v>67671732</v>
      </c>
      <c r="E13" s="271">
        <f>'[8]3.1. mell .Bev. Önkormányzat'!E13+'[8]3.2. mell. bevételek Óvoda'!E13+'[8]3.3 mrll. bevételek KÖH'!E13</f>
        <v>67671732</v>
      </c>
      <c r="F13" s="219">
        <f aca="true" t="shared" si="1" ref="F13:N13">SUM(F7:F12)</f>
        <v>0</v>
      </c>
      <c r="G13" s="219">
        <f t="shared" si="1"/>
        <v>0</v>
      </c>
      <c r="H13" s="219">
        <f t="shared" si="1"/>
        <v>0</v>
      </c>
      <c r="I13" s="219">
        <f t="shared" si="1"/>
        <v>0</v>
      </c>
      <c r="J13" s="219">
        <f t="shared" si="1"/>
        <v>0</v>
      </c>
      <c r="K13" s="219">
        <f t="shared" si="1"/>
        <v>0</v>
      </c>
      <c r="L13" s="219">
        <f t="shared" si="1"/>
        <v>63429978</v>
      </c>
      <c r="M13" s="219">
        <f t="shared" si="1"/>
        <v>67671732</v>
      </c>
      <c r="N13" s="219">
        <f t="shared" si="1"/>
        <v>67671732</v>
      </c>
    </row>
    <row r="14" spans="1:14" ht="15" customHeight="1">
      <c r="A14" s="5" t="s">
        <v>430</v>
      </c>
      <c r="B14" s="6" t="s">
        <v>431</v>
      </c>
      <c r="C14" s="271">
        <f>'[8]3.1. mell .Bev. Önkormányzat'!C14+'[8]3.2. mell. bevételek Óvoda'!C14+'[8]3.3 mrll. bevételek KÖH'!C14</f>
        <v>0</v>
      </c>
      <c r="D14" s="271">
        <f>'[8]3.1. mell .Bev. Önkormányzat'!D14+'[8]3.2. mell. bevételek Óvoda'!D14+'[8]3.3 mrll. bevételek KÖH'!D14</f>
        <v>0</v>
      </c>
      <c r="E14" s="271">
        <f>'[8]3.1. mell .Bev. Önkormányzat'!E14+'[8]3.2. mell. bevételek Óvoda'!E14+'[8]3.3 mrll. bevételek KÖH'!E14</f>
        <v>0</v>
      </c>
      <c r="F14" s="271"/>
      <c r="G14" s="271"/>
      <c r="H14" s="271"/>
      <c r="I14" s="271"/>
      <c r="J14" s="271"/>
      <c r="K14" s="271"/>
      <c r="L14" s="271"/>
      <c r="M14" s="271"/>
      <c r="N14" s="271"/>
    </row>
    <row r="15" spans="1:14" ht="15" customHeight="1">
      <c r="A15" s="5" t="s">
        <v>432</v>
      </c>
      <c r="B15" s="6" t="s">
        <v>433</v>
      </c>
      <c r="C15" s="271">
        <f>'[8]3.1. mell .Bev. Önkormányzat'!C15+'[8]3.2. mell. bevételek Óvoda'!C15+'[8]3.3 mrll. bevételek KÖH'!C15</f>
        <v>0</v>
      </c>
      <c r="D15" s="271">
        <f>'[8]3.1. mell .Bev. Önkormányzat'!D15+'[8]3.2. mell. bevételek Óvoda'!D15+'[8]3.3 mrll. bevételek KÖH'!D15</f>
        <v>0</v>
      </c>
      <c r="E15" s="271">
        <f>'[8]3.1. mell .Bev. Önkormányzat'!E15+'[8]3.2. mell. bevételek Óvoda'!E15+'[8]3.3 mrll. bevételek KÖH'!E15</f>
        <v>0</v>
      </c>
      <c r="F15" s="271"/>
      <c r="G15" s="271"/>
      <c r="H15" s="271"/>
      <c r="I15" s="271"/>
      <c r="J15" s="271"/>
      <c r="K15" s="271"/>
      <c r="L15" s="271"/>
      <c r="M15" s="271"/>
      <c r="N15" s="271"/>
    </row>
    <row r="16" spans="1:14" ht="15" customHeight="1">
      <c r="A16" s="5" t="s">
        <v>635</v>
      </c>
      <c r="B16" s="6" t="s">
        <v>434</v>
      </c>
      <c r="C16" s="271">
        <f>'[8]3.1. mell .Bev. Önkormányzat'!C16+'[8]3.2. mell. bevételek Óvoda'!C16+'[8]3.3 mrll. bevételek KÖH'!C16</f>
        <v>0</v>
      </c>
      <c r="D16" s="271">
        <f>'[8]3.1. mell .Bev. Önkormányzat'!D16+'[8]3.2. mell. bevételek Óvoda'!D16+'[8]3.3 mrll. bevételek KÖH'!D16</f>
        <v>0</v>
      </c>
      <c r="E16" s="271">
        <f>'[8]3.1. mell .Bev. Önkormányzat'!E16+'[8]3.2. mell. bevételek Óvoda'!E16+'[8]3.3 mrll. bevételek KÖH'!E16</f>
        <v>0</v>
      </c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4" ht="15" customHeight="1">
      <c r="A17" s="5" t="s">
        <v>636</v>
      </c>
      <c r="B17" s="6" t="s">
        <v>435</v>
      </c>
      <c r="C17" s="271">
        <f>'[8]3.1. mell .Bev. Önkormányzat'!C17+'[8]3.2. mell. bevételek Óvoda'!C17+'[8]3.3 mrll. bevételek KÖH'!C17</f>
        <v>0</v>
      </c>
      <c r="D17" s="271">
        <f>'[8]3.1. mell .Bev. Önkormányzat'!D17+'[8]3.2. mell. bevételek Óvoda'!D17+'[8]3.3 mrll. bevételek KÖH'!D17</f>
        <v>0</v>
      </c>
      <c r="E17" s="271">
        <f>'[8]3.1. mell .Bev. Önkormányzat'!E17+'[8]3.2. mell. bevételek Óvoda'!E17+'[8]3.3 mrll. bevételek KÖH'!E17</f>
        <v>0</v>
      </c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4" ht="15" customHeight="1">
      <c r="A18" s="5" t="s">
        <v>637</v>
      </c>
      <c r="B18" s="6" t="s">
        <v>436</v>
      </c>
      <c r="C18" s="271">
        <f>'[8]3.1. mell .Bev. Önkormányzat'!C18+'[8]3.2. mell. bevételek Óvoda'!C18+'[8]3.3 mrll. bevételek KÖH'!C18</f>
        <v>41618298</v>
      </c>
      <c r="D18" s="271">
        <f>'[8]3.1. mell .Bev. Önkormányzat'!D18+'[8]3.2. mell. bevételek Óvoda'!D18+'[8]3.3 mrll. bevételek KÖH'!D18</f>
        <v>28077712</v>
      </c>
      <c r="E18" s="271">
        <f>'[8]3.1. mell .Bev. Önkormányzat'!E18+'[8]3.2. mell. bevételek Óvoda'!E18+'[8]3.3 mrll. bevételek KÖH'!E18</f>
        <v>28077712</v>
      </c>
      <c r="F18" s="271"/>
      <c r="G18" s="271"/>
      <c r="H18" s="271"/>
      <c r="I18" s="271"/>
      <c r="J18" s="271"/>
      <c r="K18" s="271"/>
      <c r="L18" s="271">
        <f>C18+F18+I18</f>
        <v>41618298</v>
      </c>
      <c r="M18" s="271">
        <f>D18+G18+J18</f>
        <v>28077712</v>
      </c>
      <c r="N18" s="271">
        <f>E18+H18+K18</f>
        <v>28077712</v>
      </c>
    </row>
    <row r="19" spans="1:14" s="218" customFormat="1" ht="15" customHeight="1">
      <c r="A19" s="37" t="s">
        <v>674</v>
      </c>
      <c r="B19" s="43" t="s">
        <v>437</v>
      </c>
      <c r="C19" s="271">
        <f>'[8]3.1. mell .Bev. Önkormányzat'!C19+'[8]3.2. mell. bevételek Óvoda'!C19+'[8]3.3 mrll. bevételek KÖH'!C19</f>
        <v>105048276</v>
      </c>
      <c r="D19" s="271">
        <f>'[8]3.1. mell .Bev. Önkormányzat'!D19+'[8]3.2. mell. bevételek Óvoda'!D19+'[8]3.3 mrll. bevételek KÖH'!D19</f>
        <v>95749444</v>
      </c>
      <c r="E19" s="271">
        <f>'[8]3.1. mell .Bev. Önkormányzat'!E19+'[8]3.2. mell. bevételek Óvoda'!E19+'[8]3.3 mrll. bevételek KÖH'!E19</f>
        <v>95749444</v>
      </c>
      <c r="F19" s="219">
        <f aca="true" t="shared" si="2" ref="F19:N19">F13+F14+F15+F16+F17+F18</f>
        <v>0</v>
      </c>
      <c r="G19" s="219">
        <f t="shared" si="2"/>
        <v>0</v>
      </c>
      <c r="H19" s="219">
        <f t="shared" si="2"/>
        <v>0</v>
      </c>
      <c r="I19" s="219">
        <f t="shared" si="2"/>
        <v>0</v>
      </c>
      <c r="J19" s="219">
        <f t="shared" si="2"/>
        <v>0</v>
      </c>
      <c r="K19" s="219">
        <f t="shared" si="2"/>
        <v>0</v>
      </c>
      <c r="L19" s="219">
        <f t="shared" si="2"/>
        <v>105048276</v>
      </c>
      <c r="M19" s="219">
        <f t="shared" si="2"/>
        <v>95749444</v>
      </c>
      <c r="N19" s="219">
        <f t="shared" si="2"/>
        <v>95749444</v>
      </c>
    </row>
    <row r="20" spans="1:14" ht="15" customHeight="1">
      <c r="A20" s="5" t="s">
        <v>641</v>
      </c>
      <c r="B20" s="6" t="s">
        <v>446</v>
      </c>
      <c r="C20" s="271">
        <f>'[8]3.1. mell .Bev. Önkormányzat'!C20+'[8]3.2. mell. bevételek Óvoda'!C20+'[8]3.3 mrll. bevételek KÖH'!C20</f>
        <v>0</v>
      </c>
      <c r="D20" s="271">
        <f>'[8]3.1. mell .Bev. Önkormányzat'!D20+'[8]3.2. mell. bevételek Óvoda'!D20+'[8]3.3 mrll. bevételek KÖH'!D20</f>
        <v>0</v>
      </c>
      <c r="E20" s="271">
        <f>'[8]3.1. mell .Bev. Önkormányzat'!E20+'[8]3.2. mell. bevételek Óvoda'!E20+'[8]3.3 mrll. bevételek KÖH'!E20</f>
        <v>0</v>
      </c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4" ht="15" customHeight="1">
      <c r="A21" s="5" t="s">
        <v>642</v>
      </c>
      <c r="B21" s="6" t="s">
        <v>447</v>
      </c>
      <c r="C21" s="271">
        <f>'[8]3.1. mell .Bev. Önkormányzat'!C21+'[8]3.2. mell. bevételek Óvoda'!C21+'[8]3.3 mrll. bevételek KÖH'!C21</f>
        <v>0</v>
      </c>
      <c r="D21" s="271">
        <f>'[8]3.1. mell .Bev. Önkormányzat'!D21+'[8]3.2. mell. bevételek Óvoda'!D21+'[8]3.3 mrll. bevételek KÖH'!D21</f>
        <v>0</v>
      </c>
      <c r="E21" s="271">
        <f>'[8]3.1. mell .Bev. Önkormányzat'!E21+'[8]3.2. mell. bevételek Óvoda'!E21+'[8]3.3 mrll. bevételek KÖH'!E21</f>
        <v>0</v>
      </c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5" customHeight="1">
      <c r="A22" s="7" t="s">
        <v>676</v>
      </c>
      <c r="B22" s="8" t="s">
        <v>448</v>
      </c>
      <c r="C22" s="271">
        <f>'[8]3.1. mell .Bev. Önkormányzat'!C22+'[8]3.2. mell. bevételek Óvoda'!C22+'[8]3.3 mrll. bevételek KÖH'!C22</f>
        <v>0</v>
      </c>
      <c r="D22" s="271">
        <f>'[8]3.1. mell .Bev. Önkormányzat'!D22+'[8]3.2. mell. bevételek Óvoda'!D22+'[8]3.3 mrll. bevételek KÖH'!D22</f>
        <v>0</v>
      </c>
      <c r="E22" s="271">
        <f>'[8]3.1. mell .Bev. Önkormányzat'!E22+'[8]3.2. mell. bevételek Óvoda'!E22+'[8]3.3 mrll. bevételek KÖH'!E22</f>
        <v>0</v>
      </c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4" ht="15" customHeight="1">
      <c r="A23" s="5" t="s">
        <v>643</v>
      </c>
      <c r="B23" s="6" t="s">
        <v>449</v>
      </c>
      <c r="C23" s="271">
        <f>'[8]3.1. mell .Bev. Önkormányzat'!C23+'[8]3.2. mell. bevételek Óvoda'!C23+'[8]3.3 mrll. bevételek KÖH'!C23</f>
        <v>0</v>
      </c>
      <c r="D23" s="271">
        <f>'[8]3.1. mell .Bev. Önkormányzat'!D23+'[8]3.2. mell. bevételek Óvoda'!D23+'[8]3.3 mrll. bevételek KÖH'!D23</f>
        <v>0</v>
      </c>
      <c r="E23" s="271">
        <f>'[8]3.1. mell .Bev. Önkormányzat'!E23+'[8]3.2. mell. bevételek Óvoda'!E23+'[8]3.3 mrll. bevételek KÖH'!E23</f>
        <v>0</v>
      </c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ht="15" customHeight="1">
      <c r="A24" s="5" t="s">
        <v>644</v>
      </c>
      <c r="B24" s="6" t="s">
        <v>450</v>
      </c>
      <c r="C24" s="271">
        <f>'[8]3.1. mell .Bev. Önkormányzat'!C24+'[8]3.2. mell. bevételek Óvoda'!C24+'[8]3.3 mrll. bevételek KÖH'!C24</f>
        <v>0</v>
      </c>
      <c r="D24" s="271">
        <f>'[8]3.1. mell .Bev. Önkormányzat'!D24+'[8]3.2. mell. bevételek Óvoda'!D24+'[8]3.3 mrll. bevételek KÖH'!D24</f>
        <v>0</v>
      </c>
      <c r="E24" s="271">
        <f>'[8]3.1. mell .Bev. Önkormányzat'!E24+'[8]3.2. mell. bevételek Óvoda'!E24+'[8]3.3 mrll. bevételek KÖH'!E24</f>
        <v>0</v>
      </c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4" ht="15" customHeight="1">
      <c r="A25" s="5" t="s">
        <v>645</v>
      </c>
      <c r="B25" s="6" t="s">
        <v>451</v>
      </c>
      <c r="C25" s="271">
        <f>'[8]3.1. mell .Bev. Önkormányzat'!C25+'[8]3.2. mell. bevételek Óvoda'!C25+'[8]3.3 mrll. bevételek KÖH'!C25</f>
        <v>0</v>
      </c>
      <c r="D25" s="271">
        <f>'[8]3.1. mell .Bev. Önkormányzat'!D25+'[8]3.2. mell. bevételek Óvoda'!D25+'[8]3.3 mrll. bevételek KÖH'!D25</f>
        <v>0</v>
      </c>
      <c r="E25" s="271">
        <f>'[8]3.1. mell .Bev. Önkormányzat'!E25+'[8]3.2. mell. bevételek Óvoda'!E25+'[8]3.3 mrll. bevételek KÖH'!E25</f>
        <v>0</v>
      </c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4" ht="15" customHeight="1">
      <c r="A26" s="5" t="s">
        <v>646</v>
      </c>
      <c r="B26" s="6" t="s">
        <v>452</v>
      </c>
      <c r="C26" s="271">
        <f>'[8]3.1. mell .Bev. Önkormányzat'!C26+'[8]3.2. mell. bevételek Óvoda'!C26+'[8]3.3 mrll. bevételek KÖH'!C26</f>
        <v>330000000</v>
      </c>
      <c r="D26" s="271">
        <f>'[8]3.1. mell .Bev. Önkormányzat'!D26+'[8]3.2. mell. bevételek Óvoda'!D26+'[8]3.3 mrll. bevételek KÖH'!D26</f>
        <v>400482952</v>
      </c>
      <c r="E26" s="271">
        <f>'[8]3.1. mell .Bev. Önkormányzat'!E26+'[8]3.2. mell. bevételek Óvoda'!E26+'[8]3.3 mrll. bevételek KÖH'!E26</f>
        <v>400482952</v>
      </c>
      <c r="F26" s="271"/>
      <c r="G26" s="271"/>
      <c r="H26" s="271"/>
      <c r="I26" s="271"/>
      <c r="J26" s="271"/>
      <c r="K26" s="271"/>
      <c r="L26" s="271">
        <f>C26+F26+I26</f>
        <v>330000000</v>
      </c>
      <c r="M26" s="271">
        <f>D26+G26+J26</f>
        <v>400482952</v>
      </c>
      <c r="N26" s="271">
        <f>E26+H26+K26</f>
        <v>400482952</v>
      </c>
    </row>
    <row r="27" spans="1:14" ht="15" customHeight="1">
      <c r="A27" s="5" t="s">
        <v>647</v>
      </c>
      <c r="B27" s="6" t="s">
        <v>455</v>
      </c>
      <c r="C27" s="271">
        <f>'[8]3.1. mell .Bev. Önkormányzat'!C27+'[8]3.2. mell. bevételek Óvoda'!C27+'[8]3.3 mrll. bevételek KÖH'!C27</f>
        <v>0</v>
      </c>
      <c r="D27" s="271">
        <f>'[8]3.1. mell .Bev. Önkormányzat'!D27+'[8]3.2. mell. bevételek Óvoda'!D27+'[8]3.3 mrll. bevételek KÖH'!D27</f>
        <v>0</v>
      </c>
      <c r="E27" s="271">
        <f>'[8]3.1. mell .Bev. Önkormányzat'!E27+'[8]3.2. mell. bevételek Óvoda'!E27+'[8]3.3 mrll. bevételek KÖH'!E27</f>
        <v>0</v>
      </c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5" customHeight="1">
      <c r="A28" s="5" t="s">
        <v>456</v>
      </c>
      <c r="B28" s="6" t="s">
        <v>457</v>
      </c>
      <c r="C28" s="271">
        <f>'[8]3.1. mell .Bev. Önkormányzat'!C28+'[8]3.2. mell. bevételek Óvoda'!C28+'[8]3.3 mrll. bevételek KÖH'!C28</f>
        <v>0</v>
      </c>
      <c r="D28" s="271">
        <f>'[8]3.1. mell .Bev. Önkormányzat'!D28+'[8]3.2. mell. bevételek Óvoda'!D28+'[8]3.3 mrll. bevételek KÖH'!D28</f>
        <v>0</v>
      </c>
      <c r="E28" s="271">
        <f>'[8]3.1. mell .Bev. Önkormányzat'!E28+'[8]3.2. mell. bevételek Óvoda'!E28+'[8]3.3 mrll. bevételek KÖH'!E28</f>
        <v>0</v>
      </c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5" customHeight="1">
      <c r="A29" s="5" t="s">
        <v>648</v>
      </c>
      <c r="B29" s="6" t="s">
        <v>458</v>
      </c>
      <c r="C29" s="271">
        <f>'[8]3.1. mell .Bev. Önkormányzat'!C29+'[8]3.2. mell. bevételek Óvoda'!C29+'[8]3.3 mrll. bevételek KÖH'!C29</f>
        <v>4400000</v>
      </c>
      <c r="D29" s="271">
        <f>'[8]3.1. mell .Bev. Önkormányzat'!D29+'[8]3.2. mell. bevételek Óvoda'!D29+'[8]3.3 mrll. bevételek KÖH'!D29</f>
        <v>4859947</v>
      </c>
      <c r="E29" s="271">
        <f>'[8]3.1. mell .Bev. Önkormányzat'!E29+'[8]3.2. mell. bevételek Óvoda'!E29+'[8]3.3 mrll. bevételek KÖH'!E29</f>
        <v>4859947</v>
      </c>
      <c r="F29" s="271"/>
      <c r="G29" s="271"/>
      <c r="H29" s="271"/>
      <c r="I29" s="271"/>
      <c r="J29" s="271"/>
      <c r="K29" s="271"/>
      <c r="L29" s="271">
        <f aca="true" t="shared" si="3" ref="L29:N30">C29+F29+I29</f>
        <v>4400000</v>
      </c>
      <c r="M29" s="271">
        <f t="shared" si="3"/>
        <v>4859947</v>
      </c>
      <c r="N29" s="271">
        <f t="shared" si="3"/>
        <v>4859947</v>
      </c>
    </row>
    <row r="30" spans="1:14" ht="15" customHeight="1">
      <c r="A30" s="5" t="s">
        <v>649</v>
      </c>
      <c r="B30" s="6" t="s">
        <v>463</v>
      </c>
      <c r="C30" s="271">
        <f>'[8]3.1. mell .Bev. Önkormányzat'!C30+'[8]3.2. mell. bevételek Óvoda'!C30+'[8]3.3 mrll. bevételek KÖH'!C30</f>
        <v>0</v>
      </c>
      <c r="D30" s="271">
        <f>'[8]3.1. mell .Bev. Önkormányzat'!D30+'[8]3.2. mell. bevételek Óvoda'!D30+'[8]3.3 mrll. bevételek KÖH'!D30</f>
        <v>0</v>
      </c>
      <c r="E30" s="271">
        <f>'[8]3.1. mell .Bev. Önkormányzat'!E30+'[8]3.2. mell. bevételek Óvoda'!E30+'[8]3.3 mrll. bevételek KÖH'!E30</f>
        <v>0</v>
      </c>
      <c r="F30" s="271"/>
      <c r="G30" s="271"/>
      <c r="H30" s="271"/>
      <c r="I30" s="271"/>
      <c r="J30" s="271"/>
      <c r="K30" s="271"/>
      <c r="L30" s="271">
        <f t="shared" si="3"/>
        <v>0</v>
      </c>
      <c r="M30" s="271">
        <f t="shared" si="3"/>
        <v>0</v>
      </c>
      <c r="N30" s="271">
        <f t="shared" si="3"/>
        <v>0</v>
      </c>
    </row>
    <row r="31" spans="1:14" s="218" customFormat="1" ht="15" customHeight="1">
      <c r="A31" s="7" t="s">
        <v>677</v>
      </c>
      <c r="B31" s="8" t="s">
        <v>466</v>
      </c>
      <c r="C31" s="271">
        <f>'[8]3.1. mell .Bev. Önkormányzat'!C31+'[8]3.2. mell. bevételek Óvoda'!C31+'[8]3.3 mrll. bevételek KÖH'!C31</f>
        <v>334400000</v>
      </c>
      <c r="D31" s="271">
        <f>'[8]3.1. mell .Bev. Önkormányzat'!D31+'[8]3.2. mell. bevételek Óvoda'!D31+'[8]3.3 mrll. bevételek KÖH'!D31</f>
        <v>405342899</v>
      </c>
      <c r="E31" s="271">
        <f>'[8]3.1. mell .Bev. Önkormányzat'!E31+'[8]3.2. mell. bevételek Óvoda'!E31+'[8]3.3 mrll. bevételek KÖH'!E31</f>
        <v>405342899</v>
      </c>
      <c r="F31" s="219"/>
      <c r="G31" s="219">
        <f aca="true" t="shared" si="4" ref="G31:N31">SUM(G23:G30)</f>
        <v>0</v>
      </c>
      <c r="H31" s="219">
        <f t="shared" si="4"/>
        <v>0</v>
      </c>
      <c r="I31" s="219">
        <f t="shared" si="4"/>
        <v>0</v>
      </c>
      <c r="J31" s="219">
        <f t="shared" si="4"/>
        <v>0</v>
      </c>
      <c r="K31" s="219">
        <f t="shared" si="4"/>
        <v>0</v>
      </c>
      <c r="L31" s="219">
        <f t="shared" si="4"/>
        <v>334400000</v>
      </c>
      <c r="M31" s="219">
        <f t="shared" si="4"/>
        <v>405342899</v>
      </c>
      <c r="N31" s="219">
        <f t="shared" si="4"/>
        <v>405342899</v>
      </c>
    </row>
    <row r="32" spans="1:14" ht="15" customHeight="1">
      <c r="A32" s="5" t="s">
        <v>650</v>
      </c>
      <c r="B32" s="6" t="s">
        <v>467</v>
      </c>
      <c r="C32" s="271">
        <f>'[8]3.1. mell .Bev. Önkormányzat'!C32+'[8]3.2. mell. bevételek Óvoda'!C32+'[8]3.3 mrll. bevételek KÖH'!C32</f>
        <v>505000</v>
      </c>
      <c r="D32" s="271">
        <f>'[8]3.1. mell .Bev. Önkormányzat'!D32+'[8]3.2. mell. bevételek Óvoda'!D32+'[8]3.3 mrll. bevételek KÖH'!D32</f>
        <v>171450</v>
      </c>
      <c r="E32" s="271">
        <f>'[8]3.1. mell .Bev. Önkormányzat'!E32+'[8]3.2. mell. bevételek Óvoda'!E32+'[8]3.3 mrll. bevételek KÖH'!E32</f>
        <v>171450</v>
      </c>
      <c r="F32" s="271"/>
      <c r="G32" s="271"/>
      <c r="H32" s="271"/>
      <c r="I32" s="271"/>
      <c r="J32" s="271"/>
      <c r="K32" s="271"/>
      <c r="L32" s="271">
        <f>C32+F32+I32</f>
        <v>505000</v>
      </c>
      <c r="M32" s="271">
        <f>D32+G32+J32</f>
        <v>171450</v>
      </c>
      <c r="N32" s="271">
        <f>E32+H32+K32</f>
        <v>171450</v>
      </c>
    </row>
    <row r="33" spans="1:14" s="218" customFormat="1" ht="15" customHeight="1">
      <c r="A33" s="37" t="s">
        <v>678</v>
      </c>
      <c r="B33" s="43" t="s">
        <v>468</v>
      </c>
      <c r="C33" s="271">
        <f>'[8]3.1. mell .Bev. Önkormányzat'!C33+'[8]3.2. mell. bevételek Óvoda'!C33+'[8]3.3 mrll. bevételek KÖH'!C33</f>
        <v>334905000</v>
      </c>
      <c r="D33" s="271">
        <f>'[8]3.1. mell .Bev. Önkormányzat'!D33+'[8]3.2. mell. bevételek Óvoda'!D33+'[8]3.3 mrll. bevételek KÖH'!D33</f>
        <v>405514349</v>
      </c>
      <c r="E33" s="271">
        <f>'[8]3.1. mell .Bev. Önkormányzat'!E33+'[8]3.2. mell. bevételek Óvoda'!E33+'[8]3.3 mrll. bevételek KÖH'!E33</f>
        <v>405514349</v>
      </c>
      <c r="F33" s="219">
        <f aca="true" t="shared" si="5" ref="F33:N33">F22+F31+F32</f>
        <v>0</v>
      </c>
      <c r="G33" s="219">
        <f t="shared" si="5"/>
        <v>0</v>
      </c>
      <c r="H33" s="219">
        <f t="shared" si="5"/>
        <v>0</v>
      </c>
      <c r="I33" s="219">
        <f t="shared" si="5"/>
        <v>0</v>
      </c>
      <c r="J33" s="219">
        <f t="shared" si="5"/>
        <v>0</v>
      </c>
      <c r="K33" s="219">
        <f t="shared" si="5"/>
        <v>0</v>
      </c>
      <c r="L33" s="219">
        <f t="shared" si="5"/>
        <v>334905000</v>
      </c>
      <c r="M33" s="219">
        <f t="shared" si="5"/>
        <v>405514349</v>
      </c>
      <c r="N33" s="219">
        <f t="shared" si="5"/>
        <v>405514349</v>
      </c>
    </row>
    <row r="34" spans="1:14" ht="15" customHeight="1">
      <c r="A34" s="12" t="s">
        <v>469</v>
      </c>
      <c r="B34" s="6" t="s">
        <v>470</v>
      </c>
      <c r="C34" s="271">
        <f>'[8]3.1. mell .Bev. Önkormányzat'!C34+'[8]3.2. mell. bevételek Óvoda'!C34+'[8]3.3 mrll. bevételek KÖH'!C34</f>
        <v>2000000</v>
      </c>
      <c r="D34" s="271">
        <f>'[8]3.1. mell .Bev. Önkormányzat'!D34+'[8]3.2. mell. bevételek Óvoda'!D34+'[8]3.3 mrll. bevételek KÖH'!D34</f>
        <v>2150511</v>
      </c>
      <c r="E34" s="271">
        <f>'[8]3.1. mell .Bev. Önkormányzat'!E34+'[8]3.2. mell. bevételek Óvoda'!E34+'[8]3.3 mrll. bevételek KÖH'!E34</f>
        <v>2150511</v>
      </c>
      <c r="F34" s="271"/>
      <c r="G34" s="271"/>
      <c r="H34" s="271"/>
      <c r="I34" s="271"/>
      <c r="J34" s="271"/>
      <c r="K34" s="271"/>
      <c r="L34" s="271">
        <f>C34+F34+I34</f>
        <v>2000000</v>
      </c>
      <c r="M34" s="271">
        <f>D34+G34+J34</f>
        <v>2150511</v>
      </c>
      <c r="N34" s="271">
        <f>E34+H34+K34</f>
        <v>2150511</v>
      </c>
    </row>
    <row r="35" spans="1:14" ht="15" customHeight="1">
      <c r="A35" s="12" t="s">
        <v>651</v>
      </c>
      <c r="B35" s="6" t="s">
        <v>471</v>
      </c>
      <c r="C35" s="271">
        <f>'[8]3.1. mell .Bev. Önkormányzat'!C35+'[8]3.2. mell. bevételek Óvoda'!C35+'[8]3.3 mrll. bevételek KÖH'!C35</f>
        <v>9376000</v>
      </c>
      <c r="D35" s="271">
        <f>'[8]3.1. mell .Bev. Önkormányzat'!D35+'[8]3.2. mell. bevételek Óvoda'!D35+'[8]3.3 mrll. bevételek KÖH'!D35</f>
        <v>6977496</v>
      </c>
      <c r="E35" s="271">
        <f>'[8]3.1. mell .Bev. Önkormányzat'!E35+'[8]3.2. mell. bevételek Óvoda'!E35+'[8]3.3 mrll. bevételek KÖH'!E35</f>
        <v>6977496</v>
      </c>
      <c r="F35" s="271"/>
      <c r="G35" s="271"/>
      <c r="H35" s="271"/>
      <c r="I35" s="271"/>
      <c r="J35" s="271"/>
      <c r="K35" s="271"/>
      <c r="L35" s="271">
        <f aca="true" t="shared" si="6" ref="L35:N43">C35+F35+I35</f>
        <v>9376000</v>
      </c>
      <c r="M35" s="271">
        <f t="shared" si="6"/>
        <v>6977496</v>
      </c>
      <c r="N35" s="271">
        <f t="shared" si="6"/>
        <v>6977496</v>
      </c>
    </row>
    <row r="36" spans="1:14" ht="15" customHeight="1">
      <c r="A36" s="12" t="s">
        <v>652</v>
      </c>
      <c r="B36" s="6" t="s">
        <v>472</v>
      </c>
      <c r="C36" s="271">
        <f>'[8]3.1. mell .Bev. Önkormányzat'!C36+'[8]3.2. mell. bevételek Óvoda'!C36+'[8]3.3 mrll. bevételek KÖH'!C36</f>
        <v>270000</v>
      </c>
      <c r="D36" s="271">
        <f>'[8]3.1. mell .Bev. Önkormányzat'!D36+'[8]3.2. mell. bevételek Óvoda'!D36+'[8]3.3 mrll. bevételek KÖH'!D36</f>
        <v>846429</v>
      </c>
      <c r="E36" s="271">
        <f>'[8]3.1. mell .Bev. Önkormányzat'!E36+'[8]3.2. mell. bevételek Óvoda'!E36+'[8]3.3 mrll. bevételek KÖH'!E36</f>
        <v>846429</v>
      </c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ht="15" customHeight="1">
      <c r="A37" s="12" t="s">
        <v>653</v>
      </c>
      <c r="B37" s="6" t="s">
        <v>473</v>
      </c>
      <c r="C37" s="271">
        <f>'[8]3.1. mell .Bev. Önkormányzat'!C37+'[8]3.2. mell. bevételek Óvoda'!C37+'[8]3.3 mrll. bevételek KÖH'!C37</f>
        <v>14387000</v>
      </c>
      <c r="D37" s="271">
        <f>'[8]3.1. mell .Bev. Önkormányzat'!D37+'[8]3.2. mell. bevételek Óvoda'!D37+'[8]3.3 mrll. bevételek KÖH'!D37</f>
        <v>11328324</v>
      </c>
      <c r="E37" s="271">
        <f>'[8]3.1. mell .Bev. Önkormányzat'!E37+'[8]3.2. mell. bevételek Óvoda'!E37+'[8]3.3 mrll. bevételek KÖH'!E37</f>
        <v>11328324</v>
      </c>
      <c r="F37" s="271"/>
      <c r="G37" s="271"/>
      <c r="H37" s="271"/>
      <c r="I37" s="271"/>
      <c r="J37" s="271"/>
      <c r="K37" s="271"/>
      <c r="L37" s="271">
        <f t="shared" si="6"/>
        <v>14387000</v>
      </c>
      <c r="M37" s="271">
        <f t="shared" si="6"/>
        <v>11328324</v>
      </c>
      <c r="N37" s="271">
        <f t="shared" si="6"/>
        <v>11328324</v>
      </c>
    </row>
    <row r="38" spans="1:14" ht="15" customHeight="1">
      <c r="A38" s="12" t="s">
        <v>474</v>
      </c>
      <c r="B38" s="6" t="s">
        <v>475</v>
      </c>
      <c r="C38" s="271">
        <f>'[8]3.1. mell .Bev. Önkormányzat'!C38+'[8]3.2. mell. bevételek Óvoda'!C38+'[8]3.3 mrll. bevételek KÖH'!C38</f>
        <v>12035001</v>
      </c>
      <c r="D38" s="271">
        <f>'[8]3.1. mell .Bev. Önkormányzat'!D38+'[8]3.2. mell. bevételek Óvoda'!D38+'[8]3.3 mrll. bevételek KÖH'!D38</f>
        <v>11488182</v>
      </c>
      <c r="E38" s="271">
        <f>'[8]3.1. mell .Bev. Önkormányzat'!E38+'[8]3.2. mell. bevételek Óvoda'!E38+'[8]3.3 mrll. bevételek KÖH'!E38</f>
        <v>11488182</v>
      </c>
      <c r="F38" s="271"/>
      <c r="G38" s="271"/>
      <c r="H38" s="271"/>
      <c r="I38" s="271"/>
      <c r="J38" s="271"/>
      <c r="K38" s="271"/>
      <c r="L38" s="271">
        <f t="shared" si="6"/>
        <v>12035001</v>
      </c>
      <c r="M38" s="271">
        <f t="shared" si="6"/>
        <v>11488182</v>
      </c>
      <c r="N38" s="271">
        <f t="shared" si="6"/>
        <v>11488182</v>
      </c>
    </row>
    <row r="39" spans="1:14" ht="15" customHeight="1">
      <c r="A39" s="12" t="s">
        <v>476</v>
      </c>
      <c r="B39" s="6" t="s">
        <v>477</v>
      </c>
      <c r="C39" s="271">
        <f>'[8]3.1. mell .Bev. Önkormányzat'!C39+'[8]3.2. mell. bevételek Óvoda'!C39+'[8]3.3 mrll. bevételek KÖH'!C39</f>
        <v>23964000</v>
      </c>
      <c r="D39" s="271">
        <f>'[8]3.1. mell .Bev. Önkormányzat'!D39+'[8]3.2. mell. bevételek Óvoda'!D39+'[8]3.3 mrll. bevételek KÖH'!D39</f>
        <v>18842422</v>
      </c>
      <c r="E39" s="271">
        <f>'[8]3.1. mell .Bev. Önkormányzat'!E39+'[8]3.2. mell. bevételek Óvoda'!E39+'[8]3.3 mrll. bevételek KÖH'!E39</f>
        <v>18842422</v>
      </c>
      <c r="F39" s="271"/>
      <c r="G39" s="271"/>
      <c r="H39" s="271"/>
      <c r="I39" s="271"/>
      <c r="J39" s="271"/>
      <c r="K39" s="271"/>
      <c r="L39" s="271">
        <f t="shared" si="6"/>
        <v>23964000</v>
      </c>
      <c r="M39" s="271">
        <f t="shared" si="6"/>
        <v>18842422</v>
      </c>
      <c r="N39" s="271">
        <f t="shared" si="6"/>
        <v>18842422</v>
      </c>
    </row>
    <row r="40" spans="1:14" ht="15" customHeight="1">
      <c r="A40" s="12" t="s">
        <v>478</v>
      </c>
      <c r="B40" s="6" t="s">
        <v>479</v>
      </c>
      <c r="C40" s="271">
        <f>'[8]3.1. mell .Bev. Önkormányzat'!C40+'[8]3.2. mell. bevételek Óvoda'!C40+'[8]3.3 mrll. bevételek KÖH'!C40</f>
        <v>0</v>
      </c>
      <c r="D40" s="271">
        <f>'[8]3.1. mell .Bev. Önkormányzat'!D40+'[8]3.2. mell. bevételek Óvoda'!D40+'[8]3.3 mrll. bevételek KÖH'!D40</f>
        <v>2322627</v>
      </c>
      <c r="E40" s="271">
        <f>'[8]3.1. mell .Bev. Önkormányzat'!E40+'[8]3.2. mell. bevételek Óvoda'!E40+'[8]3.3 mrll. bevételek KÖH'!E40</f>
        <v>2322627</v>
      </c>
      <c r="F40" s="271"/>
      <c r="G40" s="271"/>
      <c r="H40" s="271"/>
      <c r="I40" s="271"/>
      <c r="J40" s="271"/>
      <c r="K40" s="271"/>
      <c r="L40" s="271"/>
      <c r="M40" s="271">
        <f t="shared" si="6"/>
        <v>2322627</v>
      </c>
      <c r="N40" s="271">
        <f t="shared" si="6"/>
        <v>2322627</v>
      </c>
    </row>
    <row r="41" spans="1:14" ht="15" customHeight="1">
      <c r="A41" s="12" t="s">
        <v>654</v>
      </c>
      <c r="B41" s="6" t="s">
        <v>480</v>
      </c>
      <c r="C41" s="271">
        <f>'[8]3.1. mell .Bev. Önkormányzat'!C41+'[8]3.2. mell. bevételek Óvoda'!C41+'[8]3.3 mrll. bevételek KÖH'!C41</f>
        <v>5000</v>
      </c>
      <c r="D41" s="271">
        <f>'[8]3.1. mell .Bev. Önkormányzat'!D41+'[8]3.2. mell. bevételek Óvoda'!D41+'[8]3.3 mrll. bevételek KÖH'!D41</f>
        <v>2171893</v>
      </c>
      <c r="E41" s="271">
        <f>'[8]3.1. mell .Bev. Önkormányzat'!E41+'[8]3.2. mell. bevételek Óvoda'!E41+'[8]3.3 mrll. bevételek KÖH'!E41</f>
        <v>2169732</v>
      </c>
      <c r="F41" s="271"/>
      <c r="G41" s="271"/>
      <c r="H41" s="271"/>
      <c r="I41" s="271"/>
      <c r="J41" s="271"/>
      <c r="K41" s="271"/>
      <c r="L41" s="271">
        <f t="shared" si="6"/>
        <v>5000</v>
      </c>
      <c r="M41" s="271">
        <f t="shared" si="6"/>
        <v>2171893</v>
      </c>
      <c r="N41" s="271">
        <f t="shared" si="6"/>
        <v>2169732</v>
      </c>
    </row>
    <row r="42" spans="1:14" ht="15" customHeight="1">
      <c r="A42" s="12" t="s">
        <v>655</v>
      </c>
      <c r="B42" s="6" t="s">
        <v>481</v>
      </c>
      <c r="C42" s="271">
        <f>'[8]3.1. mell .Bev. Önkormányzat'!C42+'[8]3.2. mell. bevételek Óvoda'!C42+'[8]3.3 mrll. bevételek KÖH'!C42</f>
        <v>0</v>
      </c>
      <c r="D42" s="271">
        <f>'[8]3.1. mell .Bev. Önkormányzat'!D42+'[8]3.2. mell. bevételek Óvoda'!D42+'[8]3.3 mrll. bevételek KÖH'!D42</f>
        <v>0</v>
      </c>
      <c r="E42" s="271">
        <f>'[8]3.1. mell .Bev. Önkormányzat'!E42+'[8]3.2. mell. bevételek Óvoda'!E42+'[8]3.3 mrll. bevételek KÖH'!E42</f>
        <v>0</v>
      </c>
      <c r="F42" s="271"/>
      <c r="G42" s="271"/>
      <c r="H42" s="271"/>
      <c r="I42" s="271"/>
      <c r="J42" s="271"/>
      <c r="K42" s="271"/>
      <c r="L42" s="271"/>
      <c r="M42" s="271"/>
      <c r="N42" s="271"/>
    </row>
    <row r="43" spans="1:14" ht="15" customHeight="1">
      <c r="A43" s="12" t="s">
        <v>656</v>
      </c>
      <c r="B43" s="6" t="s">
        <v>727</v>
      </c>
      <c r="C43" s="271">
        <f>'[8]3.1. mell .Bev. Önkormányzat'!C43+'[8]3.2. mell. bevételek Óvoda'!C43+'[8]3.3 mrll. bevételek KÖH'!C43</f>
        <v>100</v>
      </c>
      <c r="D43" s="271">
        <f>'[8]3.1. mell .Bev. Önkormányzat'!D43+'[8]3.2. mell. bevételek Óvoda'!D43+'[8]3.3 mrll. bevételek KÖH'!D43</f>
        <v>534057</v>
      </c>
      <c r="E43" s="271">
        <f>'[8]3.1. mell .Bev. Önkormányzat'!E43+'[8]3.2. mell. bevételek Óvoda'!E43+'[8]3.3 mrll. bevételek KÖH'!E43</f>
        <v>534057</v>
      </c>
      <c r="F43" s="271"/>
      <c r="G43" s="271"/>
      <c r="H43" s="271"/>
      <c r="I43" s="271"/>
      <c r="J43" s="271"/>
      <c r="K43" s="271"/>
      <c r="L43" s="271">
        <f t="shared" si="6"/>
        <v>100</v>
      </c>
      <c r="M43" s="271">
        <f t="shared" si="6"/>
        <v>534057</v>
      </c>
      <c r="N43" s="271">
        <f t="shared" si="6"/>
        <v>534057</v>
      </c>
    </row>
    <row r="44" spans="1:14" s="218" customFormat="1" ht="15" customHeight="1">
      <c r="A44" s="42" t="s">
        <v>679</v>
      </c>
      <c r="B44" s="43" t="s">
        <v>483</v>
      </c>
      <c r="C44" s="271">
        <f>'[8]3.1. mell .Bev. Önkormányzat'!C44+'[8]3.2. mell. bevételek Óvoda'!C44+'[8]3.3 mrll. bevételek KÖH'!C44</f>
        <v>62037101</v>
      </c>
      <c r="D44" s="271">
        <f>'[8]3.1. mell .Bev. Önkormányzat'!D44+'[8]3.2. mell. bevételek Óvoda'!D44+'[8]3.3 mrll. bevételek KÖH'!D44</f>
        <v>56661941</v>
      </c>
      <c r="E44" s="271">
        <f>'[8]3.1. mell .Bev. Önkormányzat'!E44+'[8]3.2. mell. bevételek Óvoda'!E44+'[8]3.3 mrll. bevételek KÖH'!E44</f>
        <v>56659780</v>
      </c>
      <c r="F44" s="219">
        <f aca="true" t="shared" si="7" ref="F44:L44">SUM(F34:F42)</f>
        <v>0</v>
      </c>
      <c r="G44" s="219">
        <f t="shared" si="7"/>
        <v>0</v>
      </c>
      <c r="H44" s="219">
        <f t="shared" si="7"/>
        <v>0</v>
      </c>
      <c r="I44" s="219">
        <f t="shared" si="7"/>
        <v>0</v>
      </c>
      <c r="J44" s="219">
        <f t="shared" si="7"/>
        <v>0</v>
      </c>
      <c r="K44" s="219">
        <f t="shared" si="7"/>
        <v>0</v>
      </c>
      <c r="L44" s="219">
        <f t="shared" si="7"/>
        <v>61767001</v>
      </c>
      <c r="M44" s="219">
        <f>D44+G44+J44</f>
        <v>56661941</v>
      </c>
      <c r="N44" s="219">
        <f>E44+H44+K44</f>
        <v>56659780</v>
      </c>
    </row>
    <row r="45" spans="1:14" ht="15" customHeight="1">
      <c r="A45" s="12" t="s">
        <v>492</v>
      </c>
      <c r="B45" s="6" t="s">
        <v>493</v>
      </c>
      <c r="C45" s="271">
        <f>'[8]3.1. mell .Bev. Önkormányzat'!C45+'[8]3.2. mell. bevételek Óvoda'!C45+'[8]3.3 mrll. bevételek KÖH'!C45</f>
        <v>0</v>
      </c>
      <c r="D45" s="271">
        <f>'[8]3.1. mell .Bev. Önkormányzat'!D45+'[8]3.2. mell. bevételek Óvoda'!D45+'[8]3.3 mrll. bevételek KÖH'!D45</f>
        <v>0</v>
      </c>
      <c r="E45" s="271">
        <f>'[8]3.1. mell .Bev. Önkormányzat'!E45+'[8]3.2. mell. bevételek Óvoda'!E45+'[8]3.3 mrll. bevételek KÖH'!E45</f>
        <v>0</v>
      </c>
      <c r="F45" s="271"/>
      <c r="G45" s="271"/>
      <c r="H45" s="271"/>
      <c r="I45" s="271"/>
      <c r="J45" s="271"/>
      <c r="K45" s="271"/>
      <c r="L45" s="271"/>
      <c r="M45" s="271"/>
      <c r="N45" s="271"/>
    </row>
    <row r="46" spans="1:14" ht="15" customHeight="1">
      <c r="A46" s="5" t="s">
        <v>660</v>
      </c>
      <c r="B46" s="6" t="s">
        <v>941</v>
      </c>
      <c r="C46" s="271">
        <f>'[8]3.1. mell .Bev. Önkormányzat'!C46+'[8]3.2. mell. bevételek Óvoda'!C46+'[8]3.3 mrll. bevételek KÖH'!C46</f>
        <v>0</v>
      </c>
      <c r="D46" s="271">
        <f>'[8]3.1. mell .Bev. Önkormányzat'!D46+'[8]3.2. mell. bevételek Óvoda'!D46+'[8]3.3 mrll. bevételek KÖH'!D46</f>
        <v>172000</v>
      </c>
      <c r="E46" s="271">
        <f>'[8]3.1. mell .Bev. Önkormányzat'!E46+'[8]3.2. mell. bevételek Óvoda'!E46+'[8]3.3 mrll. bevételek KÖH'!E46</f>
        <v>172000</v>
      </c>
      <c r="F46" s="271"/>
      <c r="G46" s="271"/>
      <c r="H46" s="271"/>
      <c r="I46" s="271"/>
      <c r="J46" s="271"/>
      <c r="K46" s="271"/>
      <c r="L46" s="271"/>
      <c r="M46" s="271"/>
      <c r="N46" s="271"/>
    </row>
    <row r="47" spans="1:14" ht="15" customHeight="1">
      <c r="A47" s="12" t="s">
        <v>728</v>
      </c>
      <c r="B47" s="6" t="s">
        <v>729</v>
      </c>
      <c r="C47" s="271">
        <f>'[8]3.1. mell .Bev. Önkormányzat'!C47+'[8]3.2. mell. bevételek Óvoda'!C47+'[8]3.3 mrll. bevételek KÖH'!C47</f>
        <v>0</v>
      </c>
      <c r="D47" s="271">
        <f>'[8]3.1. mell .Bev. Önkormányzat'!D47+'[8]3.2. mell. bevételek Óvoda'!D47+'[8]3.3 mrll. bevételek KÖH'!D47</f>
        <v>430000</v>
      </c>
      <c r="E47" s="271">
        <f>'[8]3.1. mell .Bev. Önkormányzat'!E47+'[8]3.2. mell. bevételek Óvoda'!E47+'[8]3.3 mrll. bevételek KÖH'!E47</f>
        <v>430000</v>
      </c>
      <c r="F47" s="271"/>
      <c r="G47" s="271"/>
      <c r="H47" s="271"/>
      <c r="I47" s="271"/>
      <c r="J47" s="271"/>
      <c r="K47" s="271"/>
      <c r="L47" s="271">
        <f aca="true" t="shared" si="8" ref="L47:N48">C47+F47+I47</f>
        <v>0</v>
      </c>
      <c r="M47" s="271">
        <f t="shared" si="8"/>
        <v>430000</v>
      </c>
      <c r="N47" s="271">
        <f t="shared" si="8"/>
        <v>430000</v>
      </c>
    </row>
    <row r="48" spans="1:14" s="218" customFormat="1" ht="15" customHeight="1">
      <c r="A48" s="37" t="s">
        <v>681</v>
      </c>
      <c r="B48" s="43" t="s">
        <v>496</v>
      </c>
      <c r="C48" s="271">
        <f>'[8]3.1. mell .Bev. Önkormányzat'!C48+'[8]3.2. mell. bevételek Óvoda'!C48+'[8]3.3 mrll. bevételek KÖH'!C48</f>
        <v>0</v>
      </c>
      <c r="D48" s="271">
        <f>'[8]3.1. mell .Bev. Önkormányzat'!D48+'[8]3.2. mell. bevételek Óvoda'!D48+'[8]3.3 mrll. bevételek KÖH'!D48</f>
        <v>602000</v>
      </c>
      <c r="E48" s="271">
        <f>'[8]3.1. mell .Bev. Önkormányzat'!E48+'[8]3.2. mell. bevételek Óvoda'!E48+'[8]3.3 mrll. bevételek KÖH'!E48</f>
        <v>602000</v>
      </c>
      <c r="F48" s="219"/>
      <c r="G48" s="219"/>
      <c r="H48" s="219"/>
      <c r="I48" s="219"/>
      <c r="J48" s="219"/>
      <c r="K48" s="219"/>
      <c r="L48" s="219">
        <f t="shared" si="8"/>
        <v>0</v>
      </c>
      <c r="M48" s="219">
        <f t="shared" si="8"/>
        <v>602000</v>
      </c>
      <c r="N48" s="219">
        <f t="shared" si="8"/>
        <v>602000</v>
      </c>
    </row>
    <row r="49" spans="1:14" ht="15" customHeight="1">
      <c r="A49" s="106" t="s">
        <v>19</v>
      </c>
      <c r="B49" s="107"/>
      <c r="C49" s="315">
        <f>'[8]3.1. mell .Bev. Önkormányzat'!C49+'[8]3.2. mell. bevételek Óvoda'!C49+'[8]3.3 mrll. bevételek KÖH'!C49</f>
        <v>501990377</v>
      </c>
      <c r="D49" s="315">
        <f>'[8]3.1. mell .Bev. Önkormányzat'!D49+'[8]3.2. mell. bevételek Óvoda'!D49+'[8]3.3 mrll. bevételek KÖH'!D49</f>
        <v>558527734</v>
      </c>
      <c r="E49" s="315">
        <f>'[8]3.1. mell .Bev. Önkormányzat'!E49+'[8]3.2. mell. bevételek Óvoda'!E49+'[8]3.3 mrll. bevételek KÖH'!E49</f>
        <v>558525573</v>
      </c>
      <c r="F49" s="315">
        <f aca="true" t="shared" si="9" ref="F49:N49">F19+F33+F44+F48</f>
        <v>0</v>
      </c>
      <c r="G49" s="315">
        <f t="shared" si="9"/>
        <v>0</v>
      </c>
      <c r="H49" s="315">
        <f t="shared" si="9"/>
        <v>0</v>
      </c>
      <c r="I49" s="315">
        <f t="shared" si="9"/>
        <v>0</v>
      </c>
      <c r="J49" s="315">
        <f t="shared" si="9"/>
        <v>0</v>
      </c>
      <c r="K49" s="315">
        <f t="shared" si="9"/>
        <v>0</v>
      </c>
      <c r="L49" s="315">
        <f t="shared" si="9"/>
        <v>501720277</v>
      </c>
      <c r="M49" s="315">
        <f t="shared" si="9"/>
        <v>558527734</v>
      </c>
      <c r="N49" s="315">
        <f t="shared" si="9"/>
        <v>558525573</v>
      </c>
    </row>
    <row r="50" spans="1:14" ht="15" customHeight="1">
      <c r="A50" s="5" t="s">
        <v>438</v>
      </c>
      <c r="B50" s="6" t="s">
        <v>439</v>
      </c>
      <c r="C50" s="271">
        <f>'[8]3.1. mell .Bev. Önkormányzat'!C50+'[8]3.2. mell. bevételek Óvoda'!C50+'[8]3.3 mrll. bevételek KÖH'!C50</f>
        <v>5915888</v>
      </c>
      <c r="D50" s="271">
        <f>'[8]3.1. mell .Bev. Önkormányzat'!D50+'[8]3.2. mell. bevételek Óvoda'!D50+'[8]3.3 mrll. bevételek KÖH'!D50</f>
        <v>5915888</v>
      </c>
      <c r="E50" s="271">
        <f>'[8]3.1. mell .Bev. Önkormányzat'!E50+'[8]3.2. mell. bevételek Óvoda'!E50+'[8]3.3 mrll. bevételek KÖH'!E50</f>
        <v>5915888</v>
      </c>
      <c r="F50" s="271"/>
      <c r="G50" s="271"/>
      <c r="H50" s="271"/>
      <c r="I50" s="271"/>
      <c r="J50" s="271"/>
      <c r="K50" s="271"/>
      <c r="L50" s="271">
        <f>C50+F50+I50</f>
        <v>5915888</v>
      </c>
      <c r="M50" s="271">
        <f>D50+G50+J50</f>
        <v>5915888</v>
      </c>
      <c r="N50" s="271">
        <f>E50+H50+K50</f>
        <v>5915888</v>
      </c>
    </row>
    <row r="51" spans="1:14" ht="15" customHeight="1">
      <c r="A51" s="5" t="s">
        <v>440</v>
      </c>
      <c r="B51" s="6" t="s">
        <v>441</v>
      </c>
      <c r="C51" s="271">
        <f>'[8]3.1. mell .Bev. Önkormányzat'!C51+'[8]3.2. mell. bevételek Óvoda'!C51+'[8]3.3 mrll. bevételek KÖH'!C51</f>
        <v>0</v>
      </c>
      <c r="D51" s="271">
        <f>'[8]3.1. mell .Bev. Önkormányzat'!D51+'[8]3.2. mell. bevételek Óvoda'!D51+'[8]3.3 mrll. bevételek KÖH'!D51</f>
        <v>0</v>
      </c>
      <c r="E51" s="271">
        <f>'[8]3.1. mell .Bev. Önkormányzat'!E51+'[8]3.2. mell. bevételek Óvoda'!E51+'[8]3.3 mrll. bevételek KÖH'!E51</f>
        <v>0</v>
      </c>
      <c r="F51" s="271"/>
      <c r="G51" s="271"/>
      <c r="H51" s="271"/>
      <c r="I51" s="271"/>
      <c r="J51" s="271"/>
      <c r="K51" s="271"/>
      <c r="L51" s="271"/>
      <c r="M51" s="271">
        <f aca="true" t="shared" si="10" ref="M51:N53">D51+G51+J51</f>
        <v>0</v>
      </c>
      <c r="N51" s="271"/>
    </row>
    <row r="52" spans="1:14" ht="15" customHeight="1">
      <c r="A52" s="5" t="s">
        <v>638</v>
      </c>
      <c r="B52" s="6" t="s">
        <v>442</v>
      </c>
      <c r="C52" s="271">
        <f>'[8]3.1. mell .Bev. Önkormányzat'!C52+'[8]3.2. mell. bevételek Óvoda'!C52+'[8]3.3 mrll. bevételek KÖH'!C52</f>
        <v>112500</v>
      </c>
      <c r="D52" s="271">
        <f>'[8]3.1. mell .Bev. Önkormányzat'!D52+'[8]3.2. mell. bevételek Óvoda'!D52+'[8]3.3 mrll. bevételek KÖH'!D52</f>
        <v>0</v>
      </c>
      <c r="E52" s="271">
        <f>'[8]3.1. mell .Bev. Önkormányzat'!E52+'[8]3.2. mell. bevételek Óvoda'!E52+'[8]3.3 mrll. bevételek KÖH'!E52</f>
        <v>0</v>
      </c>
      <c r="F52" s="271"/>
      <c r="G52" s="271"/>
      <c r="H52" s="271"/>
      <c r="I52" s="271"/>
      <c r="J52" s="271"/>
      <c r="K52" s="271"/>
      <c r="L52" s="271"/>
      <c r="M52" s="271">
        <f t="shared" si="10"/>
        <v>0</v>
      </c>
      <c r="N52" s="271">
        <f t="shared" si="10"/>
        <v>0</v>
      </c>
    </row>
    <row r="53" spans="1:14" ht="15" customHeight="1">
      <c r="A53" s="5" t="s">
        <v>639</v>
      </c>
      <c r="B53" s="6" t="s">
        <v>443</v>
      </c>
      <c r="C53" s="271">
        <f>'[8]3.1. mell .Bev. Önkormányzat'!C53+'[8]3.2. mell. bevételek Óvoda'!C53+'[8]3.3 mrll. bevételek KÖH'!C53</f>
        <v>0</v>
      </c>
      <c r="D53" s="271">
        <f>'[8]3.1. mell .Bev. Önkormányzat'!D53+'[8]3.2. mell. bevételek Óvoda'!D53+'[8]3.3 mrll. bevételek KÖH'!D53</f>
        <v>0</v>
      </c>
      <c r="E53" s="271">
        <f>'[8]3.1. mell .Bev. Önkormányzat'!E53+'[8]3.2. mell. bevételek Óvoda'!E53+'[8]3.3 mrll. bevételek KÖH'!E53</f>
        <v>0</v>
      </c>
      <c r="F53" s="271"/>
      <c r="G53" s="271"/>
      <c r="H53" s="271"/>
      <c r="I53" s="271"/>
      <c r="J53" s="271"/>
      <c r="K53" s="271"/>
      <c r="L53" s="271"/>
      <c r="M53" s="271">
        <f t="shared" si="10"/>
        <v>0</v>
      </c>
      <c r="N53" s="271"/>
    </row>
    <row r="54" spans="1:14" ht="15" customHeight="1">
      <c r="A54" s="5" t="s">
        <v>640</v>
      </c>
      <c r="B54" s="6" t="s">
        <v>444</v>
      </c>
      <c r="C54" s="271">
        <f>'[8]3.1. mell .Bev. Önkormányzat'!C54+'[8]3.2. mell. bevételek Óvoda'!C54+'[8]3.3 mrll. bevételek KÖH'!C54</f>
        <v>0</v>
      </c>
      <c r="D54" s="271">
        <f>'[8]3.1. mell .Bev. Önkormányzat'!D54+'[8]3.2. mell. bevételek Óvoda'!D54+'[8]3.3 mrll. bevételek KÖH'!D54</f>
        <v>0</v>
      </c>
      <c r="E54" s="271">
        <f>'[8]3.1. mell .Bev. Önkormányzat'!E54+'[8]3.2. mell. bevételek Óvoda'!E54+'[8]3.3 mrll. bevételek KÖH'!E54</f>
        <v>0</v>
      </c>
      <c r="F54" s="271"/>
      <c r="G54" s="271"/>
      <c r="H54" s="271"/>
      <c r="I54" s="271"/>
      <c r="J54" s="271"/>
      <c r="K54" s="271"/>
      <c r="L54" s="271">
        <f>C54+F54+I54</f>
        <v>0</v>
      </c>
      <c r="M54" s="271">
        <f>D54+G54+J54</f>
        <v>0</v>
      </c>
      <c r="N54" s="271">
        <f>E54+H54+K54</f>
        <v>0</v>
      </c>
    </row>
    <row r="55" spans="1:14" s="218" customFormat="1" ht="15" customHeight="1">
      <c r="A55" s="37" t="s">
        <v>675</v>
      </c>
      <c r="B55" s="43" t="s">
        <v>445</v>
      </c>
      <c r="C55" s="271">
        <f>'[8]3.1. mell .Bev. Önkormányzat'!C55+'[8]3.2. mell. bevételek Óvoda'!C55+'[8]3.3 mrll. bevételek KÖH'!C55</f>
        <v>6028388</v>
      </c>
      <c r="D55" s="271">
        <f>'[8]3.1. mell .Bev. Önkormányzat'!D55+'[8]3.2. mell. bevételek Óvoda'!D55+'[8]3.3 mrll. bevételek KÖH'!D55</f>
        <v>5915888</v>
      </c>
      <c r="E55" s="271">
        <f>'[8]3.1. mell .Bev. Önkormányzat'!E55+'[8]3.2. mell. bevételek Óvoda'!E55+'[8]3.3 mrll. bevételek KÖH'!E55</f>
        <v>5915888</v>
      </c>
      <c r="F55" s="219">
        <f aca="true" t="shared" si="11" ref="F55:N55">SUM(F50:F54)</f>
        <v>0</v>
      </c>
      <c r="G55" s="219">
        <f t="shared" si="11"/>
        <v>0</v>
      </c>
      <c r="H55" s="219">
        <f t="shared" si="11"/>
        <v>0</v>
      </c>
      <c r="I55" s="219">
        <f t="shared" si="11"/>
        <v>0</v>
      </c>
      <c r="J55" s="219">
        <f t="shared" si="11"/>
        <v>0</v>
      </c>
      <c r="K55" s="219">
        <f t="shared" si="11"/>
        <v>0</v>
      </c>
      <c r="L55" s="219">
        <f t="shared" si="11"/>
        <v>5915888</v>
      </c>
      <c r="M55" s="219">
        <f t="shared" si="11"/>
        <v>5915888</v>
      </c>
      <c r="N55" s="219">
        <f t="shared" si="11"/>
        <v>5915888</v>
      </c>
    </row>
    <row r="56" spans="1:14" ht="15" customHeight="1">
      <c r="A56" s="12" t="s">
        <v>657</v>
      </c>
      <c r="B56" s="6" t="s">
        <v>484</v>
      </c>
      <c r="C56" s="271">
        <f>'[8]3.1. mell .Bev. Önkormányzat'!C56+'[8]3.2. mell. bevételek Óvoda'!C56+'[8]3.3 mrll. bevételek KÖH'!C56</f>
        <v>0</v>
      </c>
      <c r="D56" s="271">
        <f>'[8]3.1. mell .Bev. Önkormányzat'!D56+'[8]3.2. mell. bevételek Óvoda'!D56+'[8]3.3 mrll. bevételek KÖH'!D56</f>
        <v>0</v>
      </c>
      <c r="E56" s="271">
        <f>'[8]3.1. mell .Bev. Önkormányzat'!E56+'[8]3.2. mell. bevételek Óvoda'!E56+'[8]3.3 mrll. bevételek KÖH'!E56</f>
        <v>0</v>
      </c>
      <c r="F56" s="271"/>
      <c r="G56" s="271"/>
      <c r="H56" s="271"/>
      <c r="I56" s="271"/>
      <c r="J56" s="271"/>
      <c r="K56" s="271"/>
      <c r="L56" s="271"/>
      <c r="M56" s="271"/>
      <c r="N56" s="271"/>
    </row>
    <row r="57" spans="1:14" ht="15" customHeight="1">
      <c r="A57" s="12" t="s">
        <v>658</v>
      </c>
      <c r="B57" s="6" t="s">
        <v>485</v>
      </c>
      <c r="C57" s="271">
        <f>'[8]3.1. mell .Bev. Önkormányzat'!C57+'[8]3.2. mell. bevételek Óvoda'!C57+'[8]3.3 mrll. bevételek KÖH'!C57</f>
        <v>60000000</v>
      </c>
      <c r="D57" s="271">
        <f>'[8]3.1. mell .Bev. Önkormányzat'!D57+'[8]3.2. mell. bevételek Óvoda'!D57+'[8]3.3 mrll. bevételek KÖH'!D57</f>
        <v>50245647</v>
      </c>
      <c r="E57" s="271">
        <f>'[8]3.1. mell .Bev. Önkormányzat'!E57+'[8]3.2. mell. bevételek Óvoda'!E57+'[8]3.3 mrll. bevételek KÖH'!E57</f>
        <v>50245647</v>
      </c>
      <c r="F57" s="271"/>
      <c r="G57" s="271"/>
      <c r="H57" s="271"/>
      <c r="I57" s="271"/>
      <c r="J57" s="271"/>
      <c r="K57" s="271"/>
      <c r="L57" s="271">
        <f>C57+F57+I57</f>
        <v>60000000</v>
      </c>
      <c r="M57" s="271">
        <f>D57+G57+J57</f>
        <v>50245647</v>
      </c>
      <c r="N57" s="271">
        <f>E57+H57+K57</f>
        <v>50245647</v>
      </c>
    </row>
    <row r="58" spans="1:14" ht="15" customHeight="1">
      <c r="A58" s="12" t="s">
        <v>486</v>
      </c>
      <c r="B58" s="6" t="s">
        <v>487</v>
      </c>
      <c r="C58" s="271">
        <f>'[8]3.1. mell .Bev. Önkormányzat'!C58+'[8]3.2. mell. bevételek Óvoda'!C58+'[8]3.3 mrll. bevételek KÖH'!C58</f>
        <v>0</v>
      </c>
      <c r="D58" s="271">
        <f>'[8]3.1. mell .Bev. Önkormányzat'!D58+'[8]3.2. mell. bevételek Óvoda'!D58+'[8]3.3 mrll. bevételek KÖH'!D58</f>
        <v>0</v>
      </c>
      <c r="E58" s="271">
        <f>'[8]3.1. mell .Bev. Önkormányzat'!E58+'[8]3.2. mell. bevételek Óvoda'!E58+'[8]3.3 mrll. bevételek KÖH'!E58</f>
        <v>0</v>
      </c>
      <c r="F58" s="271"/>
      <c r="G58" s="271"/>
      <c r="H58" s="271"/>
      <c r="I58" s="271"/>
      <c r="J58" s="271"/>
      <c r="K58" s="271"/>
      <c r="L58" s="271"/>
      <c r="M58" s="271"/>
      <c r="N58" s="271"/>
    </row>
    <row r="59" spans="1:14" ht="15" customHeight="1">
      <c r="A59" s="12" t="s">
        <v>659</v>
      </c>
      <c r="B59" s="6" t="s">
        <v>488</v>
      </c>
      <c r="C59" s="271">
        <f>'[8]3.1. mell .Bev. Önkormányzat'!C59+'[8]3.2. mell. bevételek Óvoda'!C59+'[8]3.3 mrll. bevételek KÖH'!C59</f>
        <v>0</v>
      </c>
      <c r="D59" s="271">
        <f>'[8]3.1. mell .Bev. Önkormányzat'!D59+'[8]3.2. mell. bevételek Óvoda'!D59+'[8]3.3 mrll. bevételek KÖH'!D59</f>
        <v>0</v>
      </c>
      <c r="E59" s="271">
        <f>'[8]3.1. mell .Bev. Önkormányzat'!E59+'[8]3.2. mell. bevételek Óvoda'!E59+'[8]3.3 mrll. bevételek KÖH'!E59</f>
        <v>0</v>
      </c>
      <c r="F59" s="271"/>
      <c r="G59" s="271"/>
      <c r="H59" s="271"/>
      <c r="I59" s="271"/>
      <c r="J59" s="271"/>
      <c r="K59" s="271"/>
      <c r="L59" s="271"/>
      <c r="M59" s="271"/>
      <c r="N59" s="271"/>
    </row>
    <row r="60" spans="1:14" ht="15" customHeight="1">
      <c r="A60" s="12" t="s">
        <v>489</v>
      </c>
      <c r="B60" s="6" t="s">
        <v>490</v>
      </c>
      <c r="C60" s="271">
        <f>'[8]3.1. mell .Bev. Önkormányzat'!C60+'[8]3.2. mell. bevételek Óvoda'!C60+'[8]3.3 mrll. bevételek KÖH'!C60</f>
        <v>0</v>
      </c>
      <c r="D60" s="271">
        <f>'[8]3.1. mell .Bev. Önkormányzat'!D60+'[8]3.2. mell. bevételek Óvoda'!D60+'[8]3.3 mrll. bevételek KÖH'!D60</f>
        <v>0</v>
      </c>
      <c r="E60" s="271">
        <f>'[8]3.1. mell .Bev. Önkormányzat'!E60+'[8]3.2. mell. bevételek Óvoda'!E60+'[8]3.3 mrll. bevételek KÖH'!E60</f>
        <v>0</v>
      </c>
      <c r="F60" s="271"/>
      <c r="G60" s="271"/>
      <c r="H60" s="271"/>
      <c r="I60" s="271"/>
      <c r="J60" s="271"/>
      <c r="K60" s="271"/>
      <c r="L60" s="271"/>
      <c r="M60" s="271"/>
      <c r="N60" s="271"/>
    </row>
    <row r="61" spans="1:14" s="218" customFormat="1" ht="15" customHeight="1">
      <c r="A61" s="37" t="s">
        <v>680</v>
      </c>
      <c r="B61" s="43" t="s">
        <v>491</v>
      </c>
      <c r="C61" s="271">
        <f>'[8]3.1. mell .Bev. Önkormányzat'!C61+'[8]3.2. mell. bevételek Óvoda'!C61+'[8]3.3 mrll. bevételek KÖH'!C61</f>
        <v>60000000</v>
      </c>
      <c r="D61" s="271">
        <f>'[8]3.1. mell .Bev. Önkormányzat'!D61+'[8]3.2. mell. bevételek Óvoda'!D61+'[8]3.3 mrll. bevételek KÖH'!D61</f>
        <v>50245647</v>
      </c>
      <c r="E61" s="271">
        <f>'[8]3.1. mell .Bev. Önkormányzat'!E61+'[8]3.2. mell. bevételek Óvoda'!E61+'[8]3.3 mrll. bevételek KÖH'!E61</f>
        <v>50245647</v>
      </c>
      <c r="F61" s="219"/>
      <c r="G61" s="219"/>
      <c r="H61" s="219"/>
      <c r="I61" s="219"/>
      <c r="J61" s="219"/>
      <c r="K61" s="219"/>
      <c r="L61" s="219">
        <f>SUM(L56:L60)</f>
        <v>60000000</v>
      </c>
      <c r="M61" s="219">
        <f>SUM(M56:M60)</f>
        <v>50245647</v>
      </c>
      <c r="N61" s="219">
        <f>SUM(N56:N60)</f>
        <v>50245647</v>
      </c>
    </row>
    <row r="62" spans="1:14" ht="15" customHeight="1">
      <c r="A62" s="12" t="s">
        <v>497</v>
      </c>
      <c r="B62" s="6" t="s">
        <v>498</v>
      </c>
      <c r="C62" s="271">
        <f>'[8]3.1. mell .Bev. Önkormányzat'!C62+'[8]3.2. mell. bevételek Óvoda'!C62+'[8]3.3 mrll. bevételek KÖH'!C62</f>
        <v>0</v>
      </c>
      <c r="D62" s="271">
        <f>'[8]3.1. mell .Bev. Önkormányzat'!D62+'[8]3.2. mell. bevételek Óvoda'!D62+'[8]3.3 mrll. bevételek KÖH'!D62</f>
        <v>0</v>
      </c>
      <c r="E62" s="271">
        <f>'[8]3.1. mell .Bev. Önkormányzat'!E62+'[8]3.2. mell. bevételek Óvoda'!E62+'[8]3.3 mrll. bevételek KÖH'!E62</f>
        <v>0</v>
      </c>
      <c r="F62" s="271"/>
      <c r="G62" s="271"/>
      <c r="H62" s="271"/>
      <c r="I62" s="271"/>
      <c r="J62" s="271"/>
      <c r="K62" s="271"/>
      <c r="L62" s="271"/>
      <c r="M62" s="271"/>
      <c r="N62" s="271"/>
    </row>
    <row r="63" spans="1:14" ht="15" customHeight="1">
      <c r="A63" s="5" t="s">
        <v>662</v>
      </c>
      <c r="B63" s="6" t="s">
        <v>499</v>
      </c>
      <c r="C63" s="271">
        <f>'[8]3.1. mell .Bev. Önkormányzat'!C63+'[8]3.2. mell. bevételek Óvoda'!C63+'[8]3.3 mrll. bevételek KÖH'!C63</f>
        <v>0</v>
      </c>
      <c r="D63" s="271">
        <f>'[8]3.1. mell .Bev. Önkormányzat'!D63+'[8]3.2. mell. bevételek Óvoda'!D63+'[8]3.3 mrll. bevételek KÖH'!D63</f>
        <v>0</v>
      </c>
      <c r="E63" s="271">
        <f>'[8]3.1. mell .Bev. Önkormányzat'!E63+'[8]3.2. mell. bevételek Óvoda'!E63+'[8]3.3 mrll. bevételek KÖH'!E63</f>
        <v>0</v>
      </c>
      <c r="F63" s="271"/>
      <c r="G63" s="271"/>
      <c r="H63" s="271"/>
      <c r="I63" s="271"/>
      <c r="J63" s="271"/>
      <c r="K63" s="271"/>
      <c r="L63" s="271"/>
      <c r="M63" s="271"/>
      <c r="N63" s="271"/>
    </row>
    <row r="64" spans="1:14" ht="15" customHeight="1">
      <c r="A64" s="12" t="s">
        <v>663</v>
      </c>
      <c r="B64" s="6" t="s">
        <v>500</v>
      </c>
      <c r="C64" s="271">
        <f>'[8]3.1. mell .Bev. Önkormányzat'!C64+'[8]3.2. mell. bevételek Óvoda'!C64+'[8]3.3 mrll. bevételek KÖH'!C64</f>
        <v>0</v>
      </c>
      <c r="D64" s="271">
        <f>'[8]3.1. mell .Bev. Önkormányzat'!D64+'[8]3.2. mell. bevételek Óvoda'!D64+'[8]3.3 mrll. bevételek KÖH'!D64</f>
        <v>0</v>
      </c>
      <c r="E64" s="271">
        <f>'[8]3.1. mell .Bev. Önkormányzat'!E64+'[8]3.2. mell. bevételek Óvoda'!E64+'[8]3.3 mrll. bevételek KÖH'!E64</f>
        <v>0</v>
      </c>
      <c r="F64" s="271"/>
      <c r="G64" s="271"/>
      <c r="H64" s="271"/>
      <c r="I64" s="271"/>
      <c r="J64" s="271"/>
      <c r="K64" s="271"/>
      <c r="L64" s="271"/>
      <c r="M64" s="271"/>
      <c r="N64" s="271"/>
    </row>
    <row r="65" spans="1:14" ht="15" customHeight="1">
      <c r="A65" s="37" t="s">
        <v>683</v>
      </c>
      <c r="B65" s="43" t="s">
        <v>501</v>
      </c>
      <c r="C65" s="271">
        <f>'[8]3.1. mell .Bev. Önkormányzat'!C65+'[8]3.2. mell. bevételek Óvoda'!C65+'[8]3.3 mrll. bevételek KÖH'!C65</f>
        <v>0</v>
      </c>
      <c r="D65" s="271">
        <f>'[8]3.1. mell .Bev. Önkormányzat'!D65+'[8]3.2. mell. bevételek Óvoda'!D65+'[8]3.3 mrll. bevételek KÖH'!D65</f>
        <v>0</v>
      </c>
      <c r="E65" s="271">
        <f>'[8]3.1. mell .Bev. Önkormányzat'!E65+'[8]3.2. mell. bevételek Óvoda'!E65+'[8]3.3 mrll. bevételek KÖH'!E65</f>
        <v>0</v>
      </c>
      <c r="F65" s="271">
        <f aca="true" t="shared" si="12" ref="F65:K65">SUM(F64)</f>
        <v>0</v>
      </c>
      <c r="G65" s="271">
        <f t="shared" si="12"/>
        <v>0</v>
      </c>
      <c r="H65" s="271">
        <f t="shared" si="12"/>
        <v>0</v>
      </c>
      <c r="I65" s="271">
        <f t="shared" si="12"/>
        <v>0</v>
      </c>
      <c r="J65" s="271">
        <f t="shared" si="12"/>
        <v>0</v>
      </c>
      <c r="K65" s="271">
        <f t="shared" si="12"/>
        <v>0</v>
      </c>
      <c r="L65" s="271">
        <f aca="true" t="shared" si="13" ref="L65:N66">C65+F65+I65</f>
        <v>0</v>
      </c>
      <c r="M65" s="271">
        <f t="shared" si="13"/>
        <v>0</v>
      </c>
      <c r="N65" s="271">
        <f t="shared" si="13"/>
        <v>0</v>
      </c>
    </row>
    <row r="66" spans="1:14" s="218" customFormat="1" ht="15" customHeight="1">
      <c r="A66" s="106" t="s">
        <v>18</v>
      </c>
      <c r="B66" s="107"/>
      <c r="C66" s="316">
        <f>'[8]3.1. mell .Bev. Önkormányzat'!C66+'[8]3.2. mell. bevételek Óvoda'!C66+'[8]3.3 mrll. bevételek KÖH'!C66</f>
        <v>66028388</v>
      </c>
      <c r="D66" s="316">
        <f>'[8]3.1. mell .Bev. Önkormányzat'!D66+'[8]3.2. mell. bevételek Óvoda'!D66+'[8]3.3 mrll. bevételek KÖH'!D66</f>
        <v>56161535</v>
      </c>
      <c r="E66" s="316">
        <f>'[8]3.1. mell .Bev. Önkormányzat'!E66+'[8]3.2. mell. bevételek Óvoda'!E66+'[8]3.3 mrll. bevételek KÖH'!E66</f>
        <v>56161535</v>
      </c>
      <c r="F66" s="316"/>
      <c r="G66" s="316"/>
      <c r="H66" s="316"/>
      <c r="I66" s="316"/>
      <c r="J66" s="316"/>
      <c r="K66" s="316"/>
      <c r="L66" s="316">
        <f t="shared" si="13"/>
        <v>66028388</v>
      </c>
      <c r="M66" s="316">
        <f t="shared" si="13"/>
        <v>56161535</v>
      </c>
      <c r="N66" s="316">
        <f t="shared" si="13"/>
        <v>56161535</v>
      </c>
    </row>
    <row r="67" spans="1:14" s="218" customFormat="1" ht="15.75">
      <c r="A67" s="97" t="s">
        <v>682</v>
      </c>
      <c r="B67" s="92" t="s">
        <v>502</v>
      </c>
      <c r="C67" s="273">
        <f>'[8]3.1. mell .Bev. Önkormányzat'!C67+'[8]3.2. mell. bevételek Óvoda'!C67+'[8]3.3 mrll. bevételek KÖH'!C67</f>
        <v>568018765</v>
      </c>
      <c r="D67" s="273">
        <f>'[8]3.1. mell .Bev. Önkormányzat'!D67+'[8]3.2. mell. bevételek Óvoda'!D67+'[8]3.3 mrll. bevételek KÖH'!D67</f>
        <v>614689269</v>
      </c>
      <c r="E67" s="273">
        <f>'[8]3.1. mell .Bev. Önkormányzat'!E67+'[8]3.2. mell. bevételek Óvoda'!E67+'[8]3.3 mrll. bevételek KÖH'!E67</f>
        <v>614687108</v>
      </c>
      <c r="F67" s="273">
        <f aca="true" t="shared" si="14" ref="F67:N67">F19+F33+F44+F48+F55+F61+F65</f>
        <v>0</v>
      </c>
      <c r="G67" s="273">
        <f t="shared" si="14"/>
        <v>0</v>
      </c>
      <c r="H67" s="273">
        <f t="shared" si="14"/>
        <v>0</v>
      </c>
      <c r="I67" s="273">
        <f t="shared" si="14"/>
        <v>0</v>
      </c>
      <c r="J67" s="273">
        <f t="shared" si="14"/>
        <v>0</v>
      </c>
      <c r="K67" s="273">
        <f t="shared" si="14"/>
        <v>0</v>
      </c>
      <c r="L67" s="273">
        <f t="shared" si="14"/>
        <v>567636165</v>
      </c>
      <c r="M67" s="273">
        <f t="shared" si="14"/>
        <v>614689269</v>
      </c>
      <c r="N67" s="273">
        <f t="shared" si="14"/>
        <v>614687108</v>
      </c>
    </row>
    <row r="68" spans="1:14" s="218" customFormat="1" ht="15.75">
      <c r="A68" s="224" t="s">
        <v>71</v>
      </c>
      <c r="B68" s="100"/>
      <c r="C68" s="317">
        <f>'[8]3.1. mell .Bev. Önkormányzat'!C68+'[8]3.2. mell. bevételek Óvoda'!C68+'[8]3.3 mrll. bevételek KÖH'!C68</f>
        <v>568018765</v>
      </c>
      <c r="D68" s="317">
        <f>'[8]3.1. mell .Bev. Önkormányzat'!D68+'[8]3.2. mell. bevételek Óvoda'!D68+'[8]3.3 mrll. bevételek KÖH'!D68</f>
        <v>614689269</v>
      </c>
      <c r="E68" s="317">
        <f>'[8]3.1. mell .Bev. Önkormányzat'!E68+'[8]3.2. mell. bevételek Óvoda'!E68+'[8]3.3 mrll. bevételek KÖH'!E68</f>
        <v>614687108</v>
      </c>
      <c r="F68" s="317">
        <f aca="true" t="shared" si="15" ref="F68:N68">F67</f>
        <v>0</v>
      </c>
      <c r="G68" s="317">
        <f t="shared" si="15"/>
        <v>0</v>
      </c>
      <c r="H68" s="317">
        <f t="shared" si="15"/>
        <v>0</v>
      </c>
      <c r="I68" s="317">
        <f t="shared" si="15"/>
        <v>0</v>
      </c>
      <c r="J68" s="317">
        <f t="shared" si="15"/>
        <v>0</v>
      </c>
      <c r="K68" s="317">
        <f t="shared" si="15"/>
        <v>0</v>
      </c>
      <c r="L68" s="317">
        <f t="shared" si="15"/>
        <v>567636165</v>
      </c>
      <c r="M68" s="317">
        <f t="shared" si="15"/>
        <v>614689269</v>
      </c>
      <c r="N68" s="317">
        <f t="shared" si="15"/>
        <v>614687108</v>
      </c>
    </row>
    <row r="69" spans="1:14" ht="16.5">
      <c r="A69" s="224" t="s">
        <v>72</v>
      </c>
      <c r="B69" s="100"/>
      <c r="C69" s="318">
        <f>'[8]3.1. mell .Bev. Önkormányzat'!C69+'[8]3.2. mell. bevételek Óvoda'!C69+'[8]3.3 mrll. bevételek KÖH'!C69</f>
        <v>278689277</v>
      </c>
      <c r="D69" s="318">
        <f>'[8]3.1. mell .Bev. Önkormányzat'!D69+'[8]3.2. mell. bevételek Óvoda'!D69+'[8]3.3 mrll. bevételek KÖH'!D69</f>
        <v>695625692</v>
      </c>
      <c r="E69" s="318">
        <f>'[8]3.1. mell .Bev. Önkormányzat'!E69+'[8]3.2. mell. bevételek Óvoda'!E69+'[8]3.3 mrll. bevételek KÖH'!E69</f>
        <v>695625692</v>
      </c>
      <c r="F69" s="318">
        <f aca="true" t="shared" si="16" ref="F69:K69">F96</f>
        <v>0</v>
      </c>
      <c r="G69" s="318">
        <f t="shared" si="16"/>
        <v>0</v>
      </c>
      <c r="H69" s="318">
        <f t="shared" si="16"/>
        <v>0</v>
      </c>
      <c r="I69" s="318">
        <f t="shared" si="16"/>
        <v>0</v>
      </c>
      <c r="J69" s="318">
        <f t="shared" si="16"/>
        <v>0</v>
      </c>
      <c r="K69" s="318">
        <f t="shared" si="16"/>
        <v>0</v>
      </c>
      <c r="L69" s="318">
        <f>L68</f>
        <v>567636165</v>
      </c>
      <c r="M69" s="318">
        <f>M68</f>
        <v>614689269</v>
      </c>
      <c r="N69" s="318">
        <f>N68</f>
        <v>614687108</v>
      </c>
    </row>
    <row r="70" spans="1:14" ht="15.75">
      <c r="A70" s="35" t="s">
        <v>664</v>
      </c>
      <c r="B70" s="5" t="s">
        <v>503</v>
      </c>
      <c r="C70" s="271">
        <f>'[8]3.1. mell .Bev. Önkormányzat'!C70+'[8]3.2. mell. bevételek Óvoda'!C70+'[8]3.3 mrll. bevételek KÖH'!C70</f>
        <v>0</v>
      </c>
      <c r="D70" s="271">
        <f>'[8]3.1. mell .Bev. Önkormányzat'!D70+'[8]3.2. mell. bevételek Óvoda'!D70+'[8]3.3 mrll. bevételek KÖH'!D70</f>
        <v>0</v>
      </c>
      <c r="E70" s="271">
        <f>'[8]3.1. mell .Bev. Önkormányzat'!E70+'[8]3.2. mell. bevételek Óvoda'!E70+'[8]3.3 mrll. bevételek KÖH'!E70</f>
        <v>0</v>
      </c>
      <c r="F70" s="271"/>
      <c r="G70" s="271"/>
      <c r="H70" s="271"/>
      <c r="I70" s="271"/>
      <c r="J70" s="271"/>
      <c r="K70" s="271"/>
      <c r="L70" s="271"/>
      <c r="M70" s="271"/>
      <c r="N70" s="271"/>
    </row>
    <row r="71" spans="1:14" ht="15.75">
      <c r="A71" s="12" t="s">
        <v>504</v>
      </c>
      <c r="B71" s="5" t="s">
        <v>505</v>
      </c>
      <c r="C71" s="271">
        <f>'[8]3.1. mell .Bev. Önkormányzat'!C71+'[8]3.2. mell. bevételek Óvoda'!C71+'[8]3.3 mrll. bevételek KÖH'!C71</f>
        <v>0</v>
      </c>
      <c r="D71" s="271">
        <f>'[8]3.1. mell .Bev. Önkormányzat'!D71+'[8]3.2. mell. bevételek Óvoda'!D71+'[8]3.3 mrll. bevételek KÖH'!D71</f>
        <v>0</v>
      </c>
      <c r="E71" s="271">
        <f>'[8]3.1. mell .Bev. Önkormányzat'!E71+'[8]3.2. mell. bevételek Óvoda'!E71+'[8]3.3 mrll. bevételek KÖH'!E71</f>
        <v>0</v>
      </c>
      <c r="F71" s="271"/>
      <c r="G71" s="271"/>
      <c r="H71" s="271"/>
      <c r="I71" s="271"/>
      <c r="J71" s="271"/>
      <c r="K71" s="271"/>
      <c r="L71" s="271"/>
      <c r="M71" s="271"/>
      <c r="N71" s="271"/>
    </row>
    <row r="72" spans="1:14" ht="15.75">
      <c r="A72" s="35" t="s">
        <v>665</v>
      </c>
      <c r="B72" s="5" t="s">
        <v>506</v>
      </c>
      <c r="C72" s="271">
        <f>'[8]3.1. mell .Bev. Önkormányzat'!C72+'[8]3.2. mell. bevételek Óvoda'!C72+'[8]3.3 mrll. bevételek KÖH'!C72</f>
        <v>0</v>
      </c>
      <c r="D72" s="271">
        <f>'[8]3.1. mell .Bev. Önkormányzat'!D72+'[8]3.2. mell. bevételek Óvoda'!D72+'[8]3.3 mrll. bevételek KÖH'!D72</f>
        <v>0</v>
      </c>
      <c r="E72" s="271">
        <f>'[8]3.1. mell .Bev. Önkormányzat'!E72+'[8]3.2. mell. bevételek Óvoda'!E72+'[8]3.3 mrll. bevételek KÖH'!E72</f>
        <v>0</v>
      </c>
      <c r="F72" s="271"/>
      <c r="G72" s="271"/>
      <c r="H72" s="271"/>
      <c r="I72" s="271"/>
      <c r="J72" s="271"/>
      <c r="K72" s="271"/>
      <c r="L72" s="271"/>
      <c r="M72" s="271"/>
      <c r="N72" s="271"/>
    </row>
    <row r="73" spans="1:14" ht="15.75">
      <c r="A73" s="14" t="s">
        <v>684</v>
      </c>
      <c r="B73" s="7" t="s">
        <v>507</v>
      </c>
      <c r="C73" s="271">
        <f>'[8]3.1. mell .Bev. Önkormányzat'!C73+'[8]3.2. mell. bevételek Óvoda'!C73+'[8]3.3 mrll. bevételek KÖH'!C73</f>
        <v>0</v>
      </c>
      <c r="D73" s="271">
        <f>'[8]3.1. mell .Bev. Önkormányzat'!D73+'[8]3.2. mell. bevételek Óvoda'!D73+'[8]3.3 mrll. bevételek KÖH'!D73</f>
        <v>0</v>
      </c>
      <c r="E73" s="271">
        <f>'[8]3.1. mell .Bev. Önkormányzat'!E73+'[8]3.2. mell. bevételek Óvoda'!E73+'[8]3.3 mrll. bevételek KÖH'!E73</f>
        <v>0</v>
      </c>
      <c r="F73" s="271"/>
      <c r="G73" s="271"/>
      <c r="H73" s="271"/>
      <c r="I73" s="271"/>
      <c r="J73" s="271"/>
      <c r="K73" s="271"/>
      <c r="L73" s="271"/>
      <c r="M73" s="271"/>
      <c r="N73" s="271"/>
    </row>
    <row r="74" spans="1:14" ht="15.75">
      <c r="A74" s="12" t="s">
        <v>666</v>
      </c>
      <c r="B74" s="5" t="s">
        <v>508</v>
      </c>
      <c r="C74" s="271">
        <f>'[8]3.1. mell .Bev. Önkormányzat'!C74+'[8]3.2. mell. bevételek Óvoda'!C74+'[8]3.3 mrll. bevételek KÖH'!C74</f>
        <v>215000000</v>
      </c>
      <c r="D74" s="271">
        <f>'[8]3.1. mell .Bev. Önkormányzat'!D74+'[8]3.2. mell. bevételek Óvoda'!D74+'[8]3.3 mrll. bevételek KÖH'!D74</f>
        <v>630000000</v>
      </c>
      <c r="E74" s="271">
        <f>'[8]3.1. mell .Bev. Önkormányzat'!E74+'[8]3.2. mell. bevételek Óvoda'!E74+'[8]3.3 mrll. bevételek KÖH'!E74</f>
        <v>630000000</v>
      </c>
      <c r="F74" s="271"/>
      <c r="G74" s="271"/>
      <c r="H74" s="271"/>
      <c r="I74" s="271"/>
      <c r="J74" s="271"/>
      <c r="K74" s="271"/>
      <c r="L74" s="271">
        <f>C74+F74+I74</f>
        <v>215000000</v>
      </c>
      <c r="M74" s="271">
        <f>D74+G74+J74</f>
        <v>630000000</v>
      </c>
      <c r="N74" s="271">
        <f>E74+H74+K74</f>
        <v>630000000</v>
      </c>
    </row>
    <row r="75" spans="1:14" ht="15.75">
      <c r="A75" s="35" t="s">
        <v>509</v>
      </c>
      <c r="B75" s="5" t="s">
        <v>510</v>
      </c>
      <c r="C75" s="271">
        <f>'[8]3.1. mell .Bev. Önkormányzat'!C75+'[8]3.2. mell. bevételek Óvoda'!C75+'[8]3.3 mrll. bevételek KÖH'!C75</f>
        <v>0</v>
      </c>
      <c r="D75" s="271">
        <f>'[8]3.1. mell .Bev. Önkormányzat'!D75+'[8]3.2. mell. bevételek Óvoda'!D75+'[8]3.3 mrll. bevételek KÖH'!D75</f>
        <v>0</v>
      </c>
      <c r="E75" s="271">
        <f>'[8]3.1. mell .Bev. Önkormányzat'!E75+'[8]3.2. mell. bevételek Óvoda'!E75+'[8]3.3 mrll. bevételek KÖH'!E75</f>
        <v>0</v>
      </c>
      <c r="F75" s="271"/>
      <c r="G75" s="271"/>
      <c r="H75" s="271"/>
      <c r="I75" s="271"/>
      <c r="J75" s="271"/>
      <c r="K75" s="271"/>
      <c r="L75" s="271"/>
      <c r="M75" s="271"/>
      <c r="N75" s="271"/>
    </row>
    <row r="76" spans="1:14" ht="15.75">
      <c r="A76" s="12" t="s">
        <v>667</v>
      </c>
      <c r="B76" s="5" t="s">
        <v>511</v>
      </c>
      <c r="C76" s="271">
        <f>'[8]3.1. mell .Bev. Önkormányzat'!C76+'[8]3.2. mell. bevételek Óvoda'!C76+'[8]3.3 mrll. bevételek KÖH'!C76</f>
        <v>0</v>
      </c>
      <c r="D76" s="271">
        <f>'[8]3.1. mell .Bev. Önkormányzat'!D76+'[8]3.2. mell. bevételek Óvoda'!D76+'[8]3.3 mrll. bevételek KÖH'!D76</f>
        <v>0</v>
      </c>
      <c r="E76" s="271">
        <f>'[8]3.1. mell .Bev. Önkormányzat'!E76+'[8]3.2. mell. bevételek Óvoda'!E76+'[8]3.3 mrll. bevételek KÖH'!E76</f>
        <v>0</v>
      </c>
      <c r="F76" s="271"/>
      <c r="G76" s="271"/>
      <c r="H76" s="271"/>
      <c r="I76" s="271"/>
      <c r="J76" s="271"/>
      <c r="K76" s="271"/>
      <c r="L76" s="271"/>
      <c r="M76" s="271"/>
      <c r="N76" s="271"/>
    </row>
    <row r="77" spans="1:14" ht="15.75">
      <c r="A77" s="35" t="s">
        <v>512</v>
      </c>
      <c r="B77" s="5" t="s">
        <v>513</v>
      </c>
      <c r="C77" s="271">
        <f>'[8]3.1. mell .Bev. Önkormányzat'!C77+'[8]3.2. mell. bevételek Óvoda'!C77+'[8]3.3 mrll. bevételek KÖH'!C77</f>
        <v>0</v>
      </c>
      <c r="D77" s="271">
        <f>'[8]3.1. mell .Bev. Önkormányzat'!D77+'[8]3.2. mell. bevételek Óvoda'!D77+'[8]3.3 mrll. bevételek KÖH'!D77</f>
        <v>0</v>
      </c>
      <c r="E77" s="271">
        <f>'[8]3.1. mell .Bev. Önkormányzat'!E77+'[8]3.2. mell. bevételek Óvoda'!E77+'[8]3.3 mrll. bevételek KÖH'!E77</f>
        <v>0</v>
      </c>
      <c r="F77" s="271"/>
      <c r="G77" s="271"/>
      <c r="H77" s="271"/>
      <c r="I77" s="271"/>
      <c r="J77" s="271"/>
      <c r="K77" s="271"/>
      <c r="L77" s="271"/>
      <c r="M77" s="271"/>
      <c r="N77" s="271"/>
    </row>
    <row r="78" spans="1:14" s="218" customFormat="1" ht="15.75">
      <c r="A78" s="13" t="s">
        <v>685</v>
      </c>
      <c r="B78" s="7" t="s">
        <v>514</v>
      </c>
      <c r="C78" s="271">
        <f>'[8]3.1. mell .Bev. Önkormányzat'!C78+'[8]3.2. mell. bevételek Óvoda'!C78+'[8]3.3 mrll. bevételek KÖH'!C78</f>
        <v>215000000</v>
      </c>
      <c r="D78" s="271">
        <f>'[8]3.1. mell .Bev. Önkormányzat'!D78+'[8]3.2. mell. bevételek Óvoda'!D78+'[8]3.3 mrll. bevételek KÖH'!D78</f>
        <v>630000000</v>
      </c>
      <c r="E78" s="271">
        <f>'[8]3.1. mell .Bev. Önkormányzat'!E78+'[8]3.2. mell. bevételek Óvoda'!E78+'[8]3.3 mrll. bevételek KÖH'!E78</f>
        <v>630000000</v>
      </c>
      <c r="F78" s="219"/>
      <c r="G78" s="219"/>
      <c r="H78" s="219"/>
      <c r="I78" s="219"/>
      <c r="J78" s="219"/>
      <c r="K78" s="219"/>
      <c r="L78" s="219">
        <f aca="true" t="shared" si="17" ref="L78:N83">C78+F78+I78</f>
        <v>215000000</v>
      </c>
      <c r="M78" s="219">
        <f t="shared" si="17"/>
        <v>630000000</v>
      </c>
      <c r="N78" s="219">
        <f t="shared" si="17"/>
        <v>630000000</v>
      </c>
    </row>
    <row r="79" spans="1:14" ht="15.75">
      <c r="A79" s="5" t="s">
        <v>69</v>
      </c>
      <c r="B79" s="5" t="s">
        <v>515</v>
      </c>
      <c r="C79" s="271">
        <f>'[8]3.1. mell .Bev. Önkormányzat'!C79+'[8]3.2. mell. bevételek Óvoda'!C79+'[8]3.3 mrll. bevételek KÖH'!C79</f>
        <v>64904034</v>
      </c>
      <c r="D79" s="271">
        <f>'[8]3.1. mell .Bev. Önkormányzat'!D79+'[8]3.2. mell. bevételek Óvoda'!D79+'[8]3.3 mrll. bevételek KÖH'!D79</f>
        <v>64818210</v>
      </c>
      <c r="E79" s="271">
        <f>'[8]3.1. mell .Bev. Önkormányzat'!E79+'[8]3.2. mell. bevételek Óvoda'!E79+'[8]3.3 mrll. bevételek KÖH'!E79</f>
        <v>64818210</v>
      </c>
      <c r="F79" s="271"/>
      <c r="G79" s="271"/>
      <c r="H79" s="271"/>
      <c r="I79" s="271"/>
      <c r="J79" s="271"/>
      <c r="K79" s="271"/>
      <c r="L79" s="271">
        <f t="shared" si="17"/>
        <v>64904034</v>
      </c>
      <c r="M79" s="271">
        <f t="shared" si="17"/>
        <v>64818210</v>
      </c>
      <c r="N79" s="271">
        <f t="shared" si="17"/>
        <v>64818210</v>
      </c>
    </row>
    <row r="80" spans="1:14" ht="15.75">
      <c r="A80" s="5" t="s">
        <v>70</v>
      </c>
      <c r="B80" s="5" t="s">
        <v>515</v>
      </c>
      <c r="C80" s="271">
        <f>'[8]3.1. mell .Bev. Önkormányzat'!C80+'[8]3.2. mell. bevételek Óvoda'!C80+'[8]3.3 mrll. bevételek KÖH'!C80</f>
        <v>0</v>
      </c>
      <c r="D80" s="271">
        <f>'[8]3.1. mell .Bev. Önkormányzat'!D80+'[8]3.2. mell. bevételek Óvoda'!D80+'[8]3.3 mrll. bevételek KÖH'!D80</f>
        <v>0</v>
      </c>
      <c r="E80" s="271">
        <f>'[8]3.1. mell .Bev. Önkormányzat'!E80+'[8]3.2. mell. bevételek Óvoda'!E80+'[8]3.3 mrll. bevételek KÖH'!E80</f>
        <v>0</v>
      </c>
      <c r="F80" s="271"/>
      <c r="G80" s="271"/>
      <c r="H80" s="271"/>
      <c r="I80" s="271"/>
      <c r="J80" s="271"/>
      <c r="K80" s="271"/>
      <c r="L80" s="271"/>
      <c r="M80" s="271"/>
      <c r="N80" s="271"/>
    </row>
    <row r="81" spans="1:14" ht="15.75">
      <c r="A81" s="5" t="s">
        <v>67</v>
      </c>
      <c r="B81" s="5" t="s">
        <v>516</v>
      </c>
      <c r="C81" s="271">
        <f>'[8]3.1. mell .Bev. Önkormányzat'!C81+'[8]3.2. mell. bevételek Óvoda'!C81+'[8]3.3 mrll. bevételek KÖH'!C81</f>
        <v>0</v>
      </c>
      <c r="D81" s="271">
        <f>'[8]3.1. mell .Bev. Önkormányzat'!D81+'[8]3.2. mell. bevételek Óvoda'!D81+'[8]3.3 mrll. bevételek KÖH'!D81</f>
        <v>0</v>
      </c>
      <c r="E81" s="271">
        <f>'[8]3.1. mell .Bev. Önkormányzat'!E81+'[8]3.2. mell. bevételek Óvoda'!E81+'[8]3.3 mrll. bevételek KÖH'!E81</f>
        <v>0</v>
      </c>
      <c r="F81" s="271"/>
      <c r="G81" s="271"/>
      <c r="H81" s="271"/>
      <c r="I81" s="271"/>
      <c r="J81" s="271"/>
      <c r="K81" s="271"/>
      <c r="L81" s="271"/>
      <c r="M81" s="271"/>
      <c r="N81" s="271"/>
    </row>
    <row r="82" spans="1:14" ht="15.75">
      <c r="A82" s="5" t="s">
        <v>68</v>
      </c>
      <c r="B82" s="5" t="s">
        <v>516</v>
      </c>
      <c r="C82" s="271">
        <f>'[8]3.1. mell .Bev. Önkormányzat'!C82+'[8]3.2. mell. bevételek Óvoda'!C82+'[8]3.3 mrll. bevételek KÖH'!C82</f>
        <v>0</v>
      </c>
      <c r="D82" s="271">
        <f>'[8]3.1. mell .Bev. Önkormányzat'!D82+'[8]3.2. mell. bevételek Óvoda'!D82+'[8]3.3 mrll. bevételek KÖH'!D82</f>
        <v>0</v>
      </c>
      <c r="E82" s="271">
        <f>'[8]3.1. mell .Bev. Önkormányzat'!E82+'[8]3.2. mell. bevételek Óvoda'!E82+'[8]3.3 mrll. bevételek KÖH'!E82</f>
        <v>0</v>
      </c>
      <c r="F82" s="271"/>
      <c r="G82" s="271"/>
      <c r="H82" s="271"/>
      <c r="I82" s="271"/>
      <c r="J82" s="271"/>
      <c r="K82" s="271"/>
      <c r="L82" s="271"/>
      <c r="M82" s="271"/>
      <c r="N82" s="271"/>
    </row>
    <row r="83" spans="1:14" s="218" customFormat="1" ht="15.75">
      <c r="A83" s="7" t="s">
        <v>686</v>
      </c>
      <c r="B83" s="7" t="s">
        <v>517</v>
      </c>
      <c r="C83" s="271">
        <f>'[8]3.1. mell .Bev. Önkormányzat'!C83+'[8]3.2. mell. bevételek Óvoda'!C83+'[8]3.3 mrll. bevételek KÖH'!C83</f>
        <v>64904034</v>
      </c>
      <c r="D83" s="271">
        <f>'[8]3.1. mell .Bev. Önkormányzat'!D83+'[8]3.2. mell. bevételek Óvoda'!D83+'[8]3.3 mrll. bevételek KÖH'!D83</f>
        <v>64818210</v>
      </c>
      <c r="E83" s="271">
        <f>'[8]3.1. mell .Bev. Önkormányzat'!E83+'[8]3.2. mell. bevételek Óvoda'!E83+'[8]3.3 mrll. bevételek KÖH'!E83</f>
        <v>64818210</v>
      </c>
      <c r="F83" s="219"/>
      <c r="G83" s="219"/>
      <c r="H83" s="219"/>
      <c r="I83" s="219"/>
      <c r="J83" s="219"/>
      <c r="K83" s="219"/>
      <c r="L83" s="219">
        <f t="shared" si="17"/>
        <v>64904034</v>
      </c>
      <c r="M83" s="219">
        <f t="shared" si="17"/>
        <v>64818210</v>
      </c>
      <c r="N83" s="219">
        <f t="shared" si="17"/>
        <v>64818210</v>
      </c>
    </row>
    <row r="84" spans="1:14" ht="15.75">
      <c r="A84" s="35" t="s">
        <v>518</v>
      </c>
      <c r="B84" s="5" t="s">
        <v>519</v>
      </c>
      <c r="C84" s="271">
        <f>'[8]3.1. mell .Bev. Önkormányzat'!C84+'[8]3.2. mell. bevételek Óvoda'!C84+'[8]3.3 mrll. bevételek KÖH'!C84</f>
        <v>0</v>
      </c>
      <c r="D84" s="271">
        <f>'[8]3.1. mell .Bev. Önkormányzat'!D84+'[8]3.2. mell. bevételek Óvoda'!D84+'[8]3.3 mrll. bevételek KÖH'!D84</f>
        <v>2022239</v>
      </c>
      <c r="E84" s="271">
        <f>'[8]3.1. mell .Bev. Önkormányzat'!E84+'[8]3.2. mell. bevételek Óvoda'!E84+'[8]3.3 mrll. bevételek KÖH'!E84</f>
        <v>2022239</v>
      </c>
      <c r="F84" s="271"/>
      <c r="G84" s="271"/>
      <c r="H84" s="271"/>
      <c r="I84" s="271"/>
      <c r="J84" s="271"/>
      <c r="K84" s="271"/>
      <c r="L84" s="271">
        <f>C84+F84+I84</f>
        <v>0</v>
      </c>
      <c r="M84" s="271">
        <f>D84+G84+J84</f>
        <v>2022239</v>
      </c>
      <c r="N84" s="271">
        <f>E84+H84+K84</f>
        <v>2022239</v>
      </c>
    </row>
    <row r="85" spans="1:14" ht="15.75">
      <c r="A85" s="35" t="s">
        <v>520</v>
      </c>
      <c r="B85" s="5" t="s">
        <v>521</v>
      </c>
      <c r="C85" s="271">
        <f>'[8]3.1. mell .Bev. Önkormányzat'!C85+'[8]3.2. mell. bevételek Óvoda'!C85+'[8]3.3 mrll. bevételek KÖH'!C85</f>
        <v>0</v>
      </c>
      <c r="D85" s="271">
        <f>'[8]3.1. mell .Bev. Önkormányzat'!D85+'[8]3.2. mell. bevételek Óvoda'!D85+'[8]3.3 mrll. bevételek KÖH'!D85</f>
        <v>0</v>
      </c>
      <c r="E85" s="271">
        <f>'[8]3.1. mell .Bev. Önkormányzat'!E85+'[8]3.2. mell. bevételek Óvoda'!E85+'[8]3.3 mrll. bevételek KÖH'!E85</f>
        <v>0</v>
      </c>
      <c r="F85" s="271"/>
      <c r="G85" s="271"/>
      <c r="H85" s="271"/>
      <c r="I85" s="271"/>
      <c r="J85" s="271"/>
      <c r="K85" s="271"/>
      <c r="L85" s="271"/>
      <c r="M85" s="271"/>
      <c r="N85" s="271"/>
    </row>
    <row r="86" spans="1:14" ht="15.75">
      <c r="A86" s="35" t="s">
        <v>522</v>
      </c>
      <c r="B86" s="5" t="s">
        <v>523</v>
      </c>
      <c r="C86" s="271">
        <f>'[8]3.1. mell .Bev. Önkormányzat'!C86+'[8]3.2. mell. bevételek Óvoda'!C86+'[8]3.3 mrll. bevételek KÖH'!C86</f>
        <v>103962201</v>
      </c>
      <c r="D86" s="271">
        <f>'[8]3.1. mell .Bev. Önkormányzat'!D86+'[8]3.2. mell. bevételek Óvoda'!D86+'[8]3.3 mrll. bevételek KÖH'!D86</f>
        <v>116868082</v>
      </c>
      <c r="E86" s="271">
        <f>'[8]3.1. mell .Bev. Önkormányzat'!E86+'[8]3.2. mell. bevételek Óvoda'!E86+'[8]3.3 mrll. bevételek KÖH'!E86</f>
        <v>116868082</v>
      </c>
      <c r="F86" s="271"/>
      <c r="G86" s="271"/>
      <c r="H86" s="271"/>
      <c r="I86" s="271"/>
      <c r="J86" s="271"/>
      <c r="K86" s="271"/>
      <c r="L86" s="271"/>
      <c r="M86" s="271"/>
      <c r="N86" s="271"/>
    </row>
    <row r="87" spans="1:14" ht="15.75">
      <c r="A87" s="35" t="s">
        <v>524</v>
      </c>
      <c r="B87" s="5" t="s">
        <v>525</v>
      </c>
      <c r="C87" s="271">
        <f>'[8]3.1. mell .Bev. Önkormányzat'!C87+'[8]3.2. mell. bevételek Óvoda'!C87+'[8]3.3 mrll. bevételek KÖH'!C87</f>
        <v>0</v>
      </c>
      <c r="D87" s="271">
        <f>'[8]3.1. mell .Bev. Önkormányzat'!D87+'[8]3.2. mell. bevételek Óvoda'!D87+'[8]3.3 mrll. bevételek KÖH'!D87</f>
        <v>0</v>
      </c>
      <c r="E87" s="271">
        <f>'[8]3.1. mell .Bev. Önkormányzat'!E87+'[8]3.2. mell. bevételek Óvoda'!E87+'[8]3.3 mrll. bevételek KÖH'!E87</f>
        <v>0</v>
      </c>
      <c r="F87" s="271"/>
      <c r="G87" s="271"/>
      <c r="H87" s="271"/>
      <c r="I87" s="271"/>
      <c r="J87" s="271"/>
      <c r="K87" s="271"/>
      <c r="L87" s="271"/>
      <c r="M87" s="271"/>
      <c r="N87" s="271"/>
    </row>
    <row r="88" spans="1:14" ht="15.75">
      <c r="A88" s="12" t="s">
        <v>668</v>
      </c>
      <c r="B88" s="5" t="s">
        <v>526</v>
      </c>
      <c r="C88" s="271">
        <f>'[8]3.1. mell .Bev. Önkormányzat'!C88+'[8]3.2. mell. bevételek Óvoda'!C88+'[8]3.3 mrll. bevételek KÖH'!C88</f>
        <v>0</v>
      </c>
      <c r="D88" s="271">
        <f>'[8]3.1. mell .Bev. Önkormányzat'!D88+'[8]3.2. mell. bevételek Óvoda'!D88+'[8]3.3 mrll. bevételek KÖH'!D88</f>
        <v>0</v>
      </c>
      <c r="E88" s="271">
        <f>'[8]3.1. mell .Bev. Önkormányzat'!E88+'[8]3.2. mell. bevételek Óvoda'!E88+'[8]3.3 mrll. bevételek KÖH'!E88</f>
        <v>0</v>
      </c>
      <c r="F88" s="271"/>
      <c r="G88" s="271"/>
      <c r="H88" s="271"/>
      <c r="I88" s="271"/>
      <c r="J88" s="271"/>
      <c r="K88" s="271"/>
      <c r="L88" s="271"/>
      <c r="M88" s="271"/>
      <c r="N88" s="271"/>
    </row>
    <row r="89" spans="1:14" ht="15.75">
      <c r="A89" s="14" t="s">
        <v>687</v>
      </c>
      <c r="B89" s="7" t="s">
        <v>528</v>
      </c>
      <c r="C89" s="271">
        <f>'[8]3.1. mell .Bev. Önkormányzat'!C89+'[8]3.2. mell. bevételek Óvoda'!C89+'[8]3.3 mrll. bevételek KÖH'!C89</f>
        <v>383866235</v>
      </c>
      <c r="D89" s="271">
        <f>'[8]3.1. mell .Bev. Önkormányzat'!D89+'[8]3.2. mell. bevételek Óvoda'!D89+'[8]3.3 mrll. bevételek KÖH'!D89</f>
        <v>813708531</v>
      </c>
      <c r="E89" s="271">
        <f>'[8]3.1. mell .Bev. Önkormányzat'!E89+'[8]3.2. mell. bevételek Óvoda'!E89+'[8]3.3 mrll. bevételek KÖH'!E89</f>
        <v>813708531</v>
      </c>
      <c r="F89" s="271"/>
      <c r="G89" s="271"/>
      <c r="H89" s="271"/>
      <c r="I89" s="271"/>
      <c r="J89" s="271"/>
      <c r="K89" s="271"/>
      <c r="L89" s="271">
        <f>C89+F89+I89</f>
        <v>383866235</v>
      </c>
      <c r="M89" s="271">
        <f>D89+G89+J89</f>
        <v>813708531</v>
      </c>
      <c r="N89" s="271">
        <f>E89+H89+K89</f>
        <v>813708531</v>
      </c>
    </row>
    <row r="90" spans="1:14" ht="15.75">
      <c r="A90" s="12" t="s">
        <v>529</v>
      </c>
      <c r="B90" s="5" t="s">
        <v>530</v>
      </c>
      <c r="C90" s="271">
        <f>'[8]3.1. mell .Bev. Önkormányzat'!C90+'[8]3.2. mell. bevételek Óvoda'!C90+'[8]3.3 mrll. bevételek KÖH'!C90</f>
        <v>0</v>
      </c>
      <c r="D90" s="271">
        <f>'[8]3.1. mell .Bev. Önkormányzat'!D90+'[8]3.2. mell. bevételek Óvoda'!D90+'[8]3.3 mrll. bevételek KÖH'!D90</f>
        <v>0</v>
      </c>
      <c r="E90" s="271">
        <f>'[8]3.1. mell .Bev. Önkormányzat'!E90+'[8]3.2. mell. bevételek Óvoda'!E90+'[8]3.3 mrll. bevételek KÖH'!E90</f>
        <v>0</v>
      </c>
      <c r="F90" s="271"/>
      <c r="G90" s="271"/>
      <c r="H90" s="271"/>
      <c r="I90" s="271"/>
      <c r="J90" s="271"/>
      <c r="K90" s="271"/>
      <c r="L90" s="271"/>
      <c r="M90" s="271"/>
      <c r="N90" s="271"/>
    </row>
    <row r="91" spans="1:14" ht="15.75">
      <c r="A91" s="12" t="s">
        <v>531</v>
      </c>
      <c r="B91" s="5" t="s">
        <v>532</v>
      </c>
      <c r="C91" s="271">
        <f>'[8]3.1. mell .Bev. Önkormányzat'!C91+'[8]3.2. mell. bevételek Óvoda'!C91+'[8]3.3 mrll. bevételek KÖH'!C91</f>
        <v>0</v>
      </c>
      <c r="D91" s="271">
        <f>'[8]3.1. mell .Bev. Önkormányzat'!D91+'[8]3.2. mell. bevételek Óvoda'!D91+'[8]3.3 mrll. bevételek KÖH'!D91</f>
        <v>0</v>
      </c>
      <c r="E91" s="271">
        <f>'[8]3.1. mell .Bev. Önkormányzat'!E91+'[8]3.2. mell. bevételek Óvoda'!E91+'[8]3.3 mrll. bevételek KÖH'!E91</f>
        <v>0</v>
      </c>
      <c r="F91" s="271"/>
      <c r="G91" s="271"/>
      <c r="H91" s="271"/>
      <c r="I91" s="271"/>
      <c r="J91" s="271"/>
      <c r="K91" s="271"/>
      <c r="L91" s="271"/>
      <c r="M91" s="271"/>
      <c r="N91" s="271"/>
    </row>
    <row r="92" spans="1:14" ht="15.75">
      <c r="A92" s="35" t="s">
        <v>533</v>
      </c>
      <c r="B92" s="5" t="s">
        <v>534</v>
      </c>
      <c r="C92" s="271">
        <f>'[8]3.1. mell .Bev. Önkormányzat'!C92+'[8]3.2. mell. bevételek Óvoda'!C92+'[8]3.3 mrll. bevételek KÖH'!C92</f>
        <v>0</v>
      </c>
      <c r="D92" s="271">
        <f>'[8]3.1. mell .Bev. Önkormányzat'!D92+'[8]3.2. mell. bevételek Óvoda'!D92+'[8]3.3 mrll. bevételek KÖH'!D92</f>
        <v>0</v>
      </c>
      <c r="E92" s="271">
        <f>'[8]3.1. mell .Bev. Önkormányzat'!E92+'[8]3.2. mell. bevételek Óvoda'!E92+'[8]3.3 mrll. bevételek KÖH'!E92</f>
        <v>0</v>
      </c>
      <c r="F92" s="271"/>
      <c r="G92" s="271"/>
      <c r="H92" s="271"/>
      <c r="I92" s="271"/>
      <c r="J92" s="271"/>
      <c r="K92" s="271"/>
      <c r="L92" s="271"/>
      <c r="M92" s="271"/>
      <c r="N92" s="271"/>
    </row>
    <row r="93" spans="1:14" ht="15.75">
      <c r="A93" s="35" t="s">
        <v>669</v>
      </c>
      <c r="B93" s="5" t="s">
        <v>535</v>
      </c>
      <c r="C93" s="271">
        <f>'[8]3.1. mell .Bev. Önkormányzat'!C93+'[8]3.2. mell. bevételek Óvoda'!C93+'[8]3.3 mrll. bevételek KÖH'!C93</f>
        <v>0</v>
      </c>
      <c r="D93" s="271">
        <f>'[8]3.1. mell .Bev. Önkormányzat'!D93+'[8]3.2. mell. bevételek Óvoda'!D93+'[8]3.3 mrll. bevételek KÖH'!D93</f>
        <v>0</v>
      </c>
      <c r="E93" s="271">
        <f>'[8]3.1. mell .Bev. Önkormányzat'!E93+'[8]3.2. mell. bevételek Óvoda'!E93+'[8]3.3 mrll. bevételek KÖH'!E93</f>
        <v>0</v>
      </c>
      <c r="F93" s="271"/>
      <c r="G93" s="271"/>
      <c r="H93" s="271"/>
      <c r="I93" s="271"/>
      <c r="J93" s="271"/>
      <c r="K93" s="271"/>
      <c r="L93" s="271"/>
      <c r="M93" s="271"/>
      <c r="N93" s="271"/>
    </row>
    <row r="94" spans="1:14" ht="15.75">
      <c r="A94" s="13" t="s">
        <v>688</v>
      </c>
      <c r="B94" s="7" t="s">
        <v>536</v>
      </c>
      <c r="C94" s="271">
        <f>'[8]3.1. mell .Bev. Önkormányzat'!C94+'[8]3.2. mell. bevételek Óvoda'!C94+'[8]3.3 mrll. bevételek KÖH'!C94</f>
        <v>0</v>
      </c>
      <c r="D94" s="271">
        <f>'[8]3.1. mell .Bev. Önkormányzat'!D94+'[8]3.2. mell. bevételek Óvoda'!D94+'[8]3.3 mrll. bevételek KÖH'!D94</f>
        <v>0</v>
      </c>
      <c r="E94" s="271">
        <f>'[8]3.1. mell .Bev. Önkormányzat'!E94+'[8]3.2. mell. bevételek Óvoda'!E94+'[8]3.3 mrll. bevételek KÖH'!E94</f>
        <v>0</v>
      </c>
      <c r="F94" s="271"/>
      <c r="G94" s="271"/>
      <c r="H94" s="271"/>
      <c r="I94" s="271"/>
      <c r="J94" s="271"/>
      <c r="K94" s="271"/>
      <c r="L94" s="271"/>
      <c r="M94" s="271"/>
      <c r="N94" s="271"/>
    </row>
    <row r="95" spans="1:14" ht="15.75">
      <c r="A95" s="14" t="s">
        <v>537</v>
      </c>
      <c r="B95" s="7" t="s">
        <v>538</v>
      </c>
      <c r="C95" s="271">
        <f>'[8]3.1. mell .Bev. Önkormányzat'!C95+'[8]3.2. mell. bevételek Óvoda'!C95+'[8]3.3 mrll. bevételek KÖH'!C95</f>
        <v>0</v>
      </c>
      <c r="D95" s="271">
        <f>'[8]3.1. mell .Bev. Önkormányzat'!D95+'[8]3.2. mell. bevételek Óvoda'!D95+'[8]3.3 mrll. bevételek KÖH'!D95</f>
        <v>0</v>
      </c>
      <c r="E95" s="271">
        <f>'[8]3.1. mell .Bev. Önkormányzat'!E95+'[8]3.2. mell. bevételek Óvoda'!E95+'[8]3.3 mrll. bevételek KÖH'!E95</f>
        <v>0</v>
      </c>
      <c r="F95" s="271"/>
      <c r="G95" s="271"/>
      <c r="H95" s="271"/>
      <c r="I95" s="271"/>
      <c r="J95" s="271"/>
      <c r="K95" s="271"/>
      <c r="L95" s="271"/>
      <c r="M95" s="271"/>
      <c r="N95" s="271"/>
    </row>
    <row r="96" spans="1:14" s="218" customFormat="1" ht="15.75">
      <c r="A96" s="95" t="s">
        <v>689</v>
      </c>
      <c r="B96" s="96" t="s">
        <v>539</v>
      </c>
      <c r="C96" s="273">
        <f>'[8]3.1. mell .Bev. Önkormányzat'!C96+'[8]3.2. mell. bevételek Óvoda'!C96+'[8]3.3 mrll. bevételek KÖH'!C96</f>
        <v>383866235</v>
      </c>
      <c r="D96" s="273">
        <f>'[8]3.1. mell .Bev. Önkormányzat'!D96+'[8]3.2. mell. bevételek Óvoda'!D96+'[8]3.3 mrll. bevételek KÖH'!D96</f>
        <v>813708531</v>
      </c>
      <c r="E96" s="273">
        <f>'[8]3.1. mell .Bev. Önkormányzat'!E96+'[8]3.2. mell. bevételek Óvoda'!E96+'[8]3.3 mrll. bevételek KÖH'!E96</f>
        <v>813708531</v>
      </c>
      <c r="F96" s="273">
        <f aca="true" t="shared" si="18" ref="F96:N96">F89+F94+F95</f>
        <v>0</v>
      </c>
      <c r="G96" s="273">
        <f t="shared" si="18"/>
        <v>0</v>
      </c>
      <c r="H96" s="273">
        <f t="shared" si="18"/>
        <v>0</v>
      </c>
      <c r="I96" s="273">
        <f t="shared" si="18"/>
        <v>0</v>
      </c>
      <c r="J96" s="273">
        <f t="shared" si="18"/>
        <v>0</v>
      </c>
      <c r="K96" s="273">
        <f t="shared" si="18"/>
        <v>0</v>
      </c>
      <c r="L96" s="273">
        <f t="shared" si="18"/>
        <v>383866235</v>
      </c>
      <c r="M96" s="273">
        <f t="shared" si="18"/>
        <v>813708531</v>
      </c>
      <c r="N96" s="273">
        <f t="shared" si="18"/>
        <v>813708531</v>
      </c>
    </row>
    <row r="97" spans="1:14" s="218" customFormat="1" ht="15.75">
      <c r="A97" s="222" t="s">
        <v>671</v>
      </c>
      <c r="B97" s="222"/>
      <c r="C97" s="314">
        <f>'[8]3.1. mell .Bev. Önkormányzat'!C97+'[8]3.2. mell. bevételek Óvoda'!C97+'[8]3.3 mrll. bevételek KÖH'!C97</f>
        <v>951885000</v>
      </c>
      <c r="D97" s="314">
        <f>'[8]3.1. mell .Bev. Önkormányzat'!D97+'[8]3.2. mell. bevételek Óvoda'!D97+'[8]3.3 mrll. bevételek KÖH'!D97</f>
        <v>1428397800</v>
      </c>
      <c r="E97" s="314">
        <f>'[8]3.1. mell .Bev. Önkormányzat'!E97+'[8]3.2. mell. bevételek Óvoda'!E97+'[8]3.3 mrll. bevételek KÖH'!E97</f>
        <v>1428395639</v>
      </c>
      <c r="F97" s="314"/>
      <c r="G97" s="314"/>
      <c r="H97" s="314"/>
      <c r="I97" s="314"/>
      <c r="J97" s="314"/>
      <c r="K97" s="314"/>
      <c r="L97" s="314">
        <f>C97+F97+I97</f>
        <v>951885000</v>
      </c>
      <c r="M97" s="314">
        <f>D97+G97+J97</f>
        <v>1428397800</v>
      </c>
      <c r="N97" s="314">
        <f>E97+H97+K97</f>
        <v>1428395639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Zombone.Edit</cp:lastModifiedBy>
  <cp:lastPrinted>2019-05-06T05:50:48Z</cp:lastPrinted>
  <dcterms:created xsi:type="dcterms:W3CDTF">2014-01-03T21:48:14Z</dcterms:created>
  <dcterms:modified xsi:type="dcterms:W3CDTF">2019-05-07T05:56:20Z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