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16" firstSheet="26" activeTab="29"/>
  </bookViews>
  <sheets>
    <sheet name="I. Kiemelt előir." sheetId="1" r:id="rId1"/>
    <sheet name="1.m. Bevételek" sheetId="2" r:id="rId2"/>
    <sheet name="1.1.m. Műödési bevételek Önkorm" sheetId="3" r:id="rId3"/>
    <sheet name="1.2.m. Működési bevétel Óvoda" sheetId="4" r:id="rId4"/>
    <sheet name="1.3.m Finanszbev Önkomáyzat" sheetId="5" r:id="rId5"/>
    <sheet name="1.4.m. Finn.bev. Óvoda" sheetId="6" r:id="rId6"/>
    <sheet name="2.m. Kiadások" sheetId="7" r:id="rId7"/>
    <sheet name="2.1.m Működési kiadás  Önkorm." sheetId="8" r:id="rId8"/>
    <sheet name="2.2. m. Működési kiadás Óvoda" sheetId="9" r:id="rId9"/>
    <sheet name="2.3.m Fin. kiad. Önkormányzat" sheetId="10" r:id="rId10"/>
    <sheet name="3. létszám " sheetId="11" r:id="rId11"/>
    <sheet name="4. beruházások felújítások " sheetId="12" r:id="rId12"/>
    <sheet name="5. tartalékok" sheetId="13" r:id="rId13"/>
    <sheet name="6. stabilitási 1" sheetId="14" r:id="rId14"/>
    <sheet name="7. stabilitási 2" sheetId="15" r:id="rId15"/>
    <sheet name="8. EU projektek" sheetId="16" r:id="rId16"/>
    <sheet name="9. hitelek" sheetId="17" r:id="rId17"/>
    <sheet name="10.finanszírozás" sheetId="18" r:id="rId18"/>
    <sheet name="11. szociális kiadások" sheetId="19" r:id="rId19"/>
    <sheet name="12. átadott" sheetId="20" r:id="rId20"/>
    <sheet name="12.1.  Átadot, települési t (1)" sheetId="21" r:id="rId21"/>
    <sheet name="13. átvett" sheetId="22" r:id="rId22"/>
    <sheet name="14. helyi adók" sheetId="23" r:id="rId23"/>
    <sheet name="15. MÉRLEG" sheetId="24" r:id="rId24"/>
    <sheet name="16.1. EI FELHASZN TERV Önkorm." sheetId="25" r:id="rId25"/>
    <sheet name="16.2. EI FELHASZN TERV Óvoda" sheetId="26" r:id="rId26"/>
    <sheet name="17.TÖBB ÉVES" sheetId="27" r:id="rId27"/>
    <sheet name="18. KÖZVETETT" sheetId="28" r:id="rId28"/>
    <sheet name="19. GÖRDÜLŐ kiadások teljes" sheetId="29" r:id="rId29"/>
    <sheet name="20. GÖRDÜLŐ bevételek teljes" sheetId="30" r:id="rId30"/>
    <sheet name="21. GÖRDÜLŐ" sheetId="31" r:id="rId31"/>
    <sheet name="Munka1" sheetId="32" r:id="rId32"/>
  </sheets>
  <externalReferences>
    <externalReference r:id="rId35"/>
    <externalReference r:id="rId36"/>
    <externalReference r:id="rId37"/>
    <externalReference r:id="rId38"/>
    <externalReference r:id="rId39"/>
  </externalReferences>
  <definedNames>
    <definedName name="_xlfn.IFERROR" hidden="1">#NAME?</definedName>
    <definedName name="css">#REF!</definedName>
    <definedName name="css_k">'[3]Családsegítés'!$C$27:$C$86</definedName>
    <definedName name="css_k_">#REF!</definedName>
    <definedName name="FEJ">#REF!</definedName>
    <definedName name="FGL" localSheetId="25">'[4]flag_1'!#REF!</definedName>
    <definedName name="FGL">'[4]flag_1'!#REF!</definedName>
    <definedName name="fgl1" localSheetId="25">'[4]flag_1'!#REF!</definedName>
    <definedName name="fgl1">'[4]flag_1'!#REF!</definedName>
    <definedName name="FLAG" localSheetId="25">'[4]flag_1'!#REF!</definedName>
    <definedName name="FLAG">'[4]flag_1'!#REF!</definedName>
    <definedName name="flag1" localSheetId="25">'[4]flag_1'!#REF!</definedName>
    <definedName name="flag1">'[4]flag_1'!#REF!</definedName>
    <definedName name="foot_4_place" localSheetId="14">'7. stabilitási 2'!$A$18</definedName>
    <definedName name="foot_5_place" localSheetId="14">'7. stabilitási 2'!#REF!</definedName>
    <definedName name="foot_53_place" localSheetId="14">'7. stabilitási 2'!#REF!</definedName>
    <definedName name="gyj">#REF!</definedName>
    <definedName name="gyj_k">'[3]Gyermekjóléti'!$C$27:$C$86</definedName>
    <definedName name="gyj_k_">#REF!</definedName>
    <definedName name="K_LSZA_BECS_1">#REF!</definedName>
    <definedName name="kjz">#REF!</definedName>
    <definedName name="kjz_k">'[3]körjegyzőség'!$C$9:$C$28</definedName>
    <definedName name="kjz_k_">#REF!</definedName>
    <definedName name="KSH_R">#REF!</definedName>
    <definedName name="KSZ1" localSheetId="25">'[4]flag_1'!#REF!</definedName>
    <definedName name="KSZ1">'[4]flag_1'!#REF!</definedName>
    <definedName name="ksz11" localSheetId="25">'[4]flag_1'!#REF!</definedName>
    <definedName name="ksz11">'[4]flag_1'!#REF!</definedName>
    <definedName name="nev_c">#REF!</definedName>
    <definedName name="nev_g">#REF!</definedName>
    <definedName name="nev_k">#REF!</definedName>
    <definedName name="_xlnm.Print_Titles" localSheetId="2">'1.1.m. Műödési bevételek Önkorm'!$A:$A,'1.1.m. Műödési bevételek Önkorm'!$5:$5</definedName>
    <definedName name="_xlnm.Print_Titles" localSheetId="7">'2.1.m Működési kiadás  Önkorm.'!$A:$A,'2.1.m Működési kiadás  Önkorm.'!$5:$5</definedName>
    <definedName name="_xlnm.Print_Titles" localSheetId="6">'2.m. Kiadások'!$4:$5</definedName>
    <definedName name="_xlnm.Print_Area" localSheetId="1">'1.m. Bevételek'!$A$1:$J$93</definedName>
    <definedName name="_xlnm.Print_Area" localSheetId="17">'10.finanszírozás'!$A$1:$D$9</definedName>
    <definedName name="_xlnm.Print_Area" localSheetId="18">'11. szociális kiadások'!$A$1:$C$39</definedName>
    <definedName name="_xlnm.Print_Area" localSheetId="19">'12. átadott'!$A$1:$C$117</definedName>
    <definedName name="_xlnm.Print_Area" localSheetId="21">'13. átvett'!$A$1:$C$116</definedName>
    <definedName name="_xlnm.Print_Area" localSheetId="23">'15. MÉRLEG'!$A$1:$E$153</definedName>
    <definedName name="_xlnm.Print_Area" localSheetId="24">'16.1. EI FELHASZN TERV Önkorm.'!$A$1:$O$213</definedName>
    <definedName name="_xlnm.Print_Area" localSheetId="25">'16.2. EI FELHASZN TERV Óvoda'!$A$1:$O$213</definedName>
    <definedName name="_xlnm.Print_Area" localSheetId="26">'17.TÖBB ÉVES'!$A$1:$I$31</definedName>
    <definedName name="_xlnm.Print_Area" localSheetId="27">'18. KÖZVETETT'!$A$1:$E$34</definedName>
    <definedName name="_xlnm.Print_Area" localSheetId="28">'19. GÖRDÜLŐ kiadások teljes'!$A$1:$F$123</definedName>
    <definedName name="_xlnm.Print_Area" localSheetId="8">'2.2. m. Működési kiadás Óvoda'!$A$1:$G$29</definedName>
    <definedName name="_xlnm.Print_Area" localSheetId="6">'2.m. Kiadások'!$A$1:$J$123</definedName>
    <definedName name="_xlnm.Print_Area" localSheetId="29">'20. GÖRDÜLŐ bevételek teljes'!$A$1:$F$92</definedName>
    <definedName name="_xlnm.Print_Area" localSheetId="30">'21. GÖRDÜLŐ'!$A$1:$F$27</definedName>
    <definedName name="_xlnm.Print_Area" localSheetId="10">'3. létszám '!$A$1:$D$33</definedName>
    <definedName name="_xlnm.Print_Area" localSheetId="11">'4. beruházások felújítások '!$A$1:$E$55</definedName>
    <definedName name="_xlnm.Print_Area" localSheetId="12">'5. tartalékok'!$A$1:$E$16</definedName>
    <definedName name="_xlnm.Print_Area" localSheetId="13">'6. stabilitási 1'!$A$1:$J$53</definedName>
    <definedName name="_xlnm.Print_Area" localSheetId="14">'7. stabilitási 2'!$A$1:$H$38</definedName>
    <definedName name="_xlnm.Print_Area" localSheetId="15">'8. EU projektek'!$A$1:$B$44</definedName>
    <definedName name="_xlnm.Print_Area" localSheetId="16">'9. hitelek'!$A$1:$D$70</definedName>
    <definedName name="_xlnm.Print_Area" localSheetId="0">'I. Kiemelt előir.'!$A$1:$D$30</definedName>
    <definedName name="pr10" localSheetId="14">'7. stabilitási 2'!#REF!</definedName>
    <definedName name="pr11" localSheetId="14">'7. stabilitási 2'!#REF!</definedName>
    <definedName name="pr12" localSheetId="14">'7. stabilitási 2'!#REF!</definedName>
    <definedName name="pr21" localSheetId="13">'6. stabilitási 1'!$A$56</definedName>
    <definedName name="pr22" localSheetId="13">'6. stabilitási 1'!#REF!</definedName>
    <definedName name="pr232" localSheetId="23">'15. MÉRLEG'!#REF!</definedName>
    <definedName name="pr232" localSheetId="26">'17.TÖBB ÉVES'!$A$16</definedName>
    <definedName name="pr232" localSheetId="27">'18. KÖZVETETT'!$A$10</definedName>
    <definedName name="pr232" localSheetId="30">'21. GÖRDÜLŐ'!#REF!</definedName>
    <definedName name="pr233" localSheetId="23">'15. MÉRLEG'!#REF!</definedName>
    <definedName name="pr233" localSheetId="26">'17.TÖBB ÉVES'!$A$17</definedName>
    <definedName name="pr233" localSheetId="27">'18. KÖZVETETT'!$A$15</definedName>
    <definedName name="pr233" localSheetId="30">'21. GÖRDÜLŐ'!#REF!</definedName>
    <definedName name="pr234" localSheetId="23">'15. MÉRLEG'!#REF!</definedName>
    <definedName name="pr234" localSheetId="26">'17.TÖBB ÉVES'!$A$18</definedName>
    <definedName name="pr234" localSheetId="27">'18. KÖZVETETT'!$A$23</definedName>
    <definedName name="pr234" localSheetId="30">'21. GÖRDÜLŐ'!#REF!</definedName>
    <definedName name="pr235" localSheetId="23">'15. MÉRLEG'!#REF!</definedName>
    <definedName name="pr235" localSheetId="26">'17.TÖBB ÉVES'!$A$19</definedName>
    <definedName name="pr235" localSheetId="27">'18. KÖZVETETT'!$A$28</definedName>
    <definedName name="pr235" localSheetId="30">'21. GÖRDÜLŐ'!#REF!</definedName>
    <definedName name="pr236" localSheetId="23">'15. MÉRLEG'!#REF!</definedName>
    <definedName name="pr236" localSheetId="26">'17.TÖBB ÉVES'!$A$20</definedName>
    <definedName name="pr236" localSheetId="27">'18. KÖZVETETT'!$A$33</definedName>
    <definedName name="pr236" localSheetId="30">'21. GÖRDÜLŐ'!#REF!</definedName>
    <definedName name="pr24" localSheetId="13">'6. stabilitási 1'!$A$58</definedName>
    <definedName name="pr25" localSheetId="13">'6. stabilitási 1'!$A$59</definedName>
    <definedName name="pr26" localSheetId="13">'6. stabilitási 1'!$A$60</definedName>
    <definedName name="pr27" localSheetId="13">'6. stabilitási 1'!$A$61</definedName>
    <definedName name="pr28" localSheetId="13">'6. stabilitási 1'!$A$62</definedName>
    <definedName name="pr312" localSheetId="23">'15. MÉRLEG'!#REF!</definedName>
    <definedName name="pr312" localSheetId="26">'17.TÖBB ÉVES'!$A$7</definedName>
    <definedName name="pr312" localSheetId="27">'18. KÖZVETETT'!#REF!</definedName>
    <definedName name="pr312" localSheetId="30">'21. GÖRDÜLŐ'!#REF!</definedName>
    <definedName name="pr313" localSheetId="23">'15. MÉRLEG'!#REF!</definedName>
    <definedName name="pr313" localSheetId="26">'17.TÖBB ÉVES'!$A$2</definedName>
    <definedName name="pr313" localSheetId="27">'18. KÖZVETETT'!#REF!</definedName>
    <definedName name="pr313" localSheetId="30">'21. GÖRDÜLŐ'!#REF!</definedName>
    <definedName name="pr314" localSheetId="23">'15. MÉRLEG'!#REF!</definedName>
    <definedName name="pr314" localSheetId="26">'17.TÖBB ÉVES'!$A$9</definedName>
    <definedName name="pr314" localSheetId="27">'18. KÖZVETETT'!$A$2</definedName>
    <definedName name="pr314" localSheetId="30">'21. GÖRDÜLŐ'!#REF!</definedName>
    <definedName name="pr315" localSheetId="23">'15. MÉRLEG'!#REF!</definedName>
    <definedName name="pr315" localSheetId="26">'17.TÖBB ÉVES'!$A$10</definedName>
    <definedName name="pr315" localSheetId="27">'18. KÖZVETETT'!#REF!</definedName>
    <definedName name="pr315" localSheetId="30">'21. GÖRDÜLŐ'!#REF!</definedName>
    <definedName name="pr347" localSheetId="30">'21. GÖRDÜLŐ'!#REF!</definedName>
    <definedName name="pr348" localSheetId="30">'21. GÖRDÜLŐ'!#REF!</definedName>
    <definedName name="pr349" localSheetId="30">'21. GÖRDÜLŐ'!#REF!</definedName>
    <definedName name="pr395" localSheetId="30">'21. GÖRDÜLŐ'!$A$31</definedName>
    <definedName name="pr396" localSheetId="30">'21. GÖRDÜLŐ'!$A$32</definedName>
    <definedName name="pr397" localSheetId="30">'21. GÖRDÜLŐ'!$A$33</definedName>
    <definedName name="pr7" localSheetId="14">'7. stabilitási 2'!#REF!</definedName>
    <definedName name="pr8" localSheetId="14">'7. stabilitási 2'!#REF!</definedName>
    <definedName name="pr9" localSheetId="14">'7. stabilitási 2'!#REF!</definedName>
    <definedName name="PUK">#REF!</definedName>
    <definedName name="TAM_jogc_feldkod">'[5]NATUR_select'!$C$16:$D$287</definedName>
    <definedName name="URSZ">#REF!</definedName>
  </definedNames>
  <calcPr fullCalcOnLoad="1"/>
</workbook>
</file>

<file path=xl/sharedStrings.xml><?xml version="1.0" encoding="utf-8"?>
<sst xmlns="http://schemas.openxmlformats.org/spreadsheetml/2006/main" count="3335" uniqueCount="896">
  <si>
    <t xml:space="preserve">Központi költségvetés sajátos finanszírozási bevételei </t>
  </si>
  <si>
    <t>ÖNKORMÁNYZATI ELŐIRÁNYZATOK</t>
  </si>
  <si>
    <t>KÖLTSÉGVETÉSI SZERV</t>
  </si>
  <si>
    <t>MINDÖSSZESEN</t>
  </si>
  <si>
    <t>ÖNKORMÁNYZAT ÉS KÖLTSÉGVETÉSI SZERVEI ELŐIRÁNYZATA MINDÖSSZESEN</t>
  </si>
  <si>
    <t>B16 Működési célú támogatások fejezeti kezelésű előirányzatok EU-s programokra és azok hazai társfinanszírozásától</t>
  </si>
  <si>
    <t>B25 Felhalmozási célú támogatásokfejezeti kezelésű előirányzatok EU-s programokra és azok hazai társfinanszírozásától</t>
  </si>
  <si>
    <t>B63 Működési célú átvett pénzeszközök Európai Uniótól</t>
  </si>
  <si>
    <t>B73 Felhalmozási célú átvett pénzeszközök Európai Uniótól</t>
  </si>
  <si>
    <t xml:space="preserve">B1-B7 Költségvetési bevételek </t>
  </si>
  <si>
    <t>Eredeti ei.</t>
  </si>
  <si>
    <t>B1-7 A helyi önkormányzat projekthez történő hozzájárulása</t>
  </si>
  <si>
    <t>B8 Finanszírozási bevételek- önkormányzat projekthez történő hozzájárulása</t>
  </si>
  <si>
    <t>K1-K8. Költségvetési kiadások ÖSSZESEN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</si>
  <si>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</si>
  <si>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</si>
  <si>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</si>
  <si>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</si>
  <si>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</si>
  <si>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</si>
  <si>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</si>
  <si>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</si>
  <si>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</si>
  <si>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</si>
  <si>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</si>
  <si>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</si>
  <si>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az ellátottak térítési díjának, kártérítésének méltányossági alapon történő elengedésének összege</t>
  </si>
  <si>
    <t>a lakosság részére lakásépítéshez, lakásfelújításhoz nyújtott kölcsönök elengedésének összege</t>
  </si>
  <si>
    <t>a helyi adónál, gépjárműadónál biztosított kedvezmény, mentesség összege adónemenként</t>
  </si>
  <si>
    <t>a helyiségek, eszközök hasznosításából származó bevételből nyújtott kedvezmény, mentesség összege</t>
  </si>
  <si>
    <t>az egyéb nyújtott kedvezmény vagy kölcsön elengedésének összege</t>
  </si>
  <si>
    <t>B3, B7</t>
  </si>
  <si>
    <t>B4, B5</t>
  </si>
  <si>
    <t>tervezett elvárt bevétel</t>
  </si>
  <si>
    <t>közvetett támogatás</t>
  </si>
  <si>
    <t>várható bevétel</t>
  </si>
  <si>
    <t>Központi, irányító szervi támogatások folyósítása működési célra</t>
  </si>
  <si>
    <t>Központi, irányító szervi támogatások folyósítása felhalmozási célra</t>
  </si>
  <si>
    <t>Költségvetési szerv</t>
  </si>
  <si>
    <t>ÖSSZESEN</t>
  </si>
  <si>
    <t>ÖSSZESEN:</t>
  </si>
  <si>
    <t>eredeti ei.</t>
  </si>
  <si>
    <t>eredeti ei. Működési célú</t>
  </si>
  <si>
    <t>eredeti ei. Felhalmozáci célú</t>
  </si>
  <si>
    <t>eredeti ei. Felhalmozási célú</t>
  </si>
  <si>
    <t xml:space="preserve">Intézményi ellátottak pénzbeli juttatásai </t>
  </si>
  <si>
    <t xml:space="preserve">Lakhatással kapcsolatos ellátások </t>
  </si>
  <si>
    <t xml:space="preserve">Foglalkoztatással, munkanélküliséggel kapcsolatos ellátások </t>
  </si>
  <si>
    <t xml:space="preserve">Betegséggel kapcsolatos (nem társadalombiztosítási) ellátások </t>
  </si>
  <si>
    <t>Rovat-
szám</t>
  </si>
  <si>
    <t>Kötelezettségek megnevezése</t>
  </si>
  <si>
    <t>Köt.vállalás éve</t>
  </si>
  <si>
    <t>Tárgyév előtti kifizetés</t>
  </si>
  <si>
    <t>Összesen</t>
  </si>
  <si>
    <t>Működési célú hiteltörlesztések összesen:</t>
  </si>
  <si>
    <t>Felhalmozási célú hiteltörlesztések</t>
  </si>
  <si>
    <t>Beruházások összesen:</t>
  </si>
  <si>
    <t>Felújítások összesen:</t>
  </si>
  <si>
    <t>MINDÖSSZESEN:</t>
  </si>
  <si>
    <t>1. a helyi adóból származó bevétel,</t>
  </si>
  <si>
    <t>2. az önkormányzati vagyon és az önkormányzatot megillető vagyoni értékű jog értékesítéséből és hasznosításából származó bevétel,</t>
  </si>
  <si>
    <t>3. az osztalék, a koncessziós díj és a hozambevétel,</t>
  </si>
  <si>
    <t>4. a tárgyi eszköz és az immateriális jószág, részvény, részesedés, vállalat értékesítéséből vagy privatizációból származó bevétel,</t>
  </si>
  <si>
    <t>5. bírság-, pótlék- és díjbevétel, valamint</t>
  </si>
  <si>
    <t>6. a kezességvállalással kapcsolatos megtérülés.</t>
  </si>
  <si>
    <t>353/2011. (XII. 30.) Korm. Rendelet értelmében az önkormányzat saját bevételének minősül</t>
  </si>
  <si>
    <t>ÖSSZEVONT ELŐIRÁNYZATOK (ÖNKORMÁNYZAT ÉS KÖLTSÉGVETÉSI SZERVEI ÖSSZESEN)</t>
  </si>
  <si>
    <t>Működési kiadások összesen</t>
  </si>
  <si>
    <t>Felhalmozási kiadások összesen</t>
  </si>
  <si>
    <t>Működési bevételek összesen</t>
  </si>
  <si>
    <t>Felhalmozási bevételek összesen</t>
  </si>
  <si>
    <t xml:space="preserve">Működési bevételek és működési kiadások egyenlege </t>
  </si>
  <si>
    <t xml:space="preserve">Felhalmozási bevételek és a felhalmozási kiadások egyenlege </t>
  </si>
  <si>
    <t>KÖLTSÉGVETÉSI ENGEDÉLYEZETT LÉTSZÁMKERETBE NEM TARTOZÓ FOGLALKOZTATOTTAK LÉTSZÁMA AZ IDŐSZAK VÉGÉN ÖSSZESEN</t>
  </si>
  <si>
    <r>
      <t xml:space="preserve">b) </t>
    </r>
    <r>
      <rPr>
        <sz val="10"/>
        <color indexed="8"/>
        <rFont val="Times New Roman"/>
        <family val="1"/>
      </rPr>
      <t>a számvitelről szóló törvény (a továbbiakban: Szt.) szerinti hitelviszonyt megtestesítő értékpapír forgalomba hozatala a forgalomba hozatal napjától a beváltás napjáig, kamatozó értékpapír esetén annak névértéke, egyéb értékpapír esetén annak vételára,</t>
    </r>
  </si>
  <si>
    <r>
      <t xml:space="preserve">c) </t>
    </r>
    <r>
      <rPr>
        <sz val="10"/>
        <color indexed="8"/>
        <rFont val="Times New Roman"/>
        <family val="1"/>
      </rPr>
      <t>váltó kibocsátása a kibocsátás napjától a beváltás napjáig, és annak a váltóval kiváltott kötelezettséggel megegyező, kamatot nem tartalmazó értéke,</t>
    </r>
  </si>
  <si>
    <r>
      <t xml:space="preserve">d) </t>
    </r>
    <r>
      <rPr>
        <sz val="10"/>
        <color indexed="8"/>
        <rFont val="Times New Roman"/>
        <family val="1"/>
      </rPr>
      <t>az Szt. szerint pénzügyi lízing lízingbevevői félként történő megkötése a lízing futamideje alatt, és a lízingszerződésben kikötött tőkerész hátralévő összege,</t>
    </r>
  </si>
  <si>
    <r>
      <t>e)</t>
    </r>
    <r>
      <rPr>
        <sz val="10"/>
        <color indexed="8"/>
        <rFont val="Times New Roman"/>
        <family val="1"/>
      </rPr>
      <t xml:space="preserve"> a visszavásárlási kötelezettség kikötésével megkötött adásvételi szerződés eladói félként történő megkötése - ideértve az Szt. szerinti valódi penziós és óvadéki repóügyleteket is - a visszavásárlásig, és a kikötött visszavásárlási ár,</t>
    </r>
  </si>
  <si>
    <r>
      <t xml:space="preserve">f) </t>
    </r>
    <r>
      <rPr>
        <sz val="10"/>
        <color indexed="8"/>
        <rFont val="Times New Roman"/>
        <family val="1"/>
      </rPr>
      <t>a szerződésben kapott, legalább háromszázhatvanöt nap időtartamú halasztott fizetés, részletfizetés, és a még ki nem fizetett ellenérték,</t>
    </r>
  </si>
  <si>
    <t>Adósságot keletkeztető ügylet és annak értéke:</t>
  </si>
  <si>
    <t>Az önkormányzati garanciákból és önkormányzati kezességekből fennálló kötelezettségek az adósságot keletkeztető ügyletek futamidejének végéig, illetve a garancia, kezesség érvényesíthetőségéig</t>
  </si>
  <si>
    <t>ebből:</t>
  </si>
  <si>
    <t>Az önkormányzat adósságot keletkeztető ügyletből származó tárgyévi összes fizetési kötelezettsége az adósságot keletkeztető ügylet futamidejének végéig egyik évben sem haladhatja meg az önkormányzat adott évi saját bevételeinek 50%-át.</t>
  </si>
  <si>
    <t>saját bevételek 2018.</t>
  </si>
  <si>
    <t>6. a kezesség-, illetve garanciavállalással kapcsolatos megtérülés.</t>
  </si>
  <si>
    <t>1.a helyi adóból és a települési adóból származó bevétel,</t>
  </si>
  <si>
    <t>5. bírság-, pótlék- és díjbevétel,</t>
  </si>
  <si>
    <r>
      <t>a)</t>
    </r>
    <r>
      <rPr>
        <sz val="10"/>
        <color indexed="8"/>
        <rFont val="Times New Roman"/>
        <family val="1"/>
      </rPr>
      <t xml:space="preserve"> hitel, kölcsön felvétele, átvállalása a folyósítás, átvállalás napjától a végtörlesztés napjáig, és annak aktuális tőketartozása,</t>
    </r>
  </si>
  <si>
    <r>
      <t xml:space="preserve">g) </t>
    </r>
    <r>
      <rPr>
        <sz val="10"/>
        <color indexed="8"/>
        <rFont val="Times New Roman"/>
        <family val="1"/>
      </rPr>
      <t>hitelintézetek által, származékos műveletek különbözeteként az Államadósság Kezelő Központ Zrt.-nél (a továbbiakban: ÁKK Zrt.) elhelyezett fedezeti betétek, és azok összege.</t>
    </r>
  </si>
  <si>
    <t>(2) Az (1) bekezdés szerinti adósságot keletkeztető ügyletként nem kell figyelembe venni a költségvetési év első hat hónapjában lejáró adósság előző költségvetési évben történő előfinanszírozását, amelynek összege nem haladja meg a költségvetési év első hat hónapja során várható törlesztések összegét.</t>
  </si>
  <si>
    <t>Fizetési kötelezettségek</t>
  </si>
  <si>
    <t>Saját bevételek</t>
  </si>
  <si>
    <t>B6-B7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</si>
  <si>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</si>
  <si>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</si>
  <si>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</si>
  <si>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</si>
  <si>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</si>
  <si>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</si>
  <si>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</si>
  <si>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</si>
  <si>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</si>
  <si>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</si>
  <si>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</si>
  <si>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</si>
  <si>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</si>
  <si>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</si>
  <si>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</si>
  <si>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</si>
  <si>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</si>
  <si>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</si>
  <si>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</si>
  <si>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</si>
  <si>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</si>
  <si>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</si>
  <si>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</si>
  <si>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</si>
  <si>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</si>
  <si>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</si>
  <si>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</si>
  <si>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</si>
  <si>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</si>
  <si>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</si>
  <si>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</si>
  <si>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</si>
  <si>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</si>
  <si>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</si>
  <si>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</si>
  <si>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</si>
  <si>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</si>
  <si>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</si>
  <si>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</si>
  <si>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</si>
  <si>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</si>
  <si>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</si>
  <si>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</si>
  <si>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</si>
  <si>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</si>
  <si>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</si>
  <si>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</si>
  <si>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</si>
  <si>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</si>
  <si>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</si>
  <si>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</si>
  <si>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</si>
  <si>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</si>
  <si>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</si>
  <si>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</si>
  <si>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</si>
  <si>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</si>
  <si>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</si>
  <si>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</si>
  <si>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</si>
  <si>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</si>
  <si>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</si>
  <si>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Karbantartási, kisjavítási szolgáltatások</t>
  </si>
  <si>
    <t>K334</t>
  </si>
  <si>
    <t>K335</t>
  </si>
  <si>
    <t xml:space="preserve">Szakmai tevékenységet segítő szolgáltatások </t>
  </si>
  <si>
    <t>K336</t>
  </si>
  <si>
    <t>K337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</si>
  <si>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</si>
  <si>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</si>
  <si>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</si>
  <si>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</si>
  <si>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</si>
  <si>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</si>
  <si>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</si>
  <si>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</si>
  <si>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</si>
  <si>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</si>
  <si>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</si>
  <si>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K354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</si>
  <si>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</si>
  <si>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</si>
  <si>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</si>
  <si>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</si>
  <si>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</si>
  <si>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</si>
  <si>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</si>
  <si>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</si>
  <si>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</si>
  <si>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</si>
  <si>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</si>
  <si>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</si>
  <si>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</si>
  <si>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</si>
  <si>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</si>
  <si>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</si>
  <si>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</si>
  <si>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</si>
  <si>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</si>
  <si>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</si>
  <si>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</si>
  <si>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</si>
  <si>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</si>
  <si>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K508</t>
  </si>
  <si>
    <t>Árkiegészítések, ártámogatások</t>
  </si>
  <si>
    <t>K509</t>
  </si>
  <si>
    <t>Kamattámogatások</t>
  </si>
  <si>
    <t>K510</t>
  </si>
  <si>
    <t>K511</t>
  </si>
  <si>
    <t>K512</t>
  </si>
  <si>
    <t>K5</t>
  </si>
  <si>
    <t>Immateriális javak beszerzése, létesítése</t>
  </si>
  <si>
    <t>K61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</si>
  <si>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</si>
  <si>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</si>
  <si>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</si>
  <si>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</si>
  <si>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</si>
  <si>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</si>
  <si>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</si>
  <si>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</si>
  <si>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</si>
  <si>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</si>
  <si>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</si>
  <si>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</si>
  <si>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</si>
  <si>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</si>
  <si>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</si>
  <si>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</si>
  <si>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</si>
  <si>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</si>
  <si>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</si>
  <si>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</si>
  <si>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</si>
  <si>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</si>
  <si>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</si>
  <si>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</si>
  <si>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</si>
  <si>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</si>
  <si>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</si>
  <si>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</si>
  <si>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</si>
  <si>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</si>
  <si>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</si>
  <si>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</si>
  <si>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</si>
  <si>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</si>
  <si>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ebből: pénzügyi vállalkozás</t>
  </si>
  <si>
    <t>ebből: fedezeti ügyletek nettó kiadásai</t>
  </si>
  <si>
    <t>Likviditási célú hitelek, kölcsönök törlesztése pénzügyi vállalkozásnak</t>
  </si>
  <si>
    <t>K9112</t>
  </si>
  <si>
    <t>K9113</t>
  </si>
  <si>
    <t xml:space="preserve"> K9113</t>
  </si>
  <si>
    <t>K911</t>
  </si>
  <si>
    <t>K9121</t>
  </si>
  <si>
    <t>ebből: befektetési jegyek</t>
  </si>
  <si>
    <t>ebből: kárpótlási jegyek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</si>
  <si>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</si>
  <si>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</si>
  <si>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</si>
  <si>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</si>
  <si>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</si>
  <si>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</si>
  <si>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</si>
  <si>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</si>
  <si>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</si>
  <si>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</si>
  <si>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</si>
  <si>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</si>
  <si>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</si>
  <si>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</si>
  <si>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</si>
  <si>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</si>
  <si>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</si>
  <si>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</si>
  <si>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</si>
  <si>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</si>
  <si>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</si>
  <si>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</si>
  <si>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</si>
  <si>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</si>
  <si>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ebből: nemzetközi fejlesztési szervezetek</t>
  </si>
  <si>
    <t>ebből: más kormányok</t>
  </si>
  <si>
    <t>ebből: külföldi pénzintézetek</t>
  </si>
  <si>
    <t>K92</t>
  </si>
  <si>
    <t>Adóssághoz nem kapcsolódó származékos ügyletek kiadásai</t>
  </si>
  <si>
    <t>K93</t>
  </si>
  <si>
    <t>K9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</si>
  <si>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</si>
  <si>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</si>
  <si>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</si>
  <si>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</si>
  <si>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</si>
  <si>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</si>
  <si>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</si>
  <si>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</si>
  <si>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</si>
  <si>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</si>
  <si>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</si>
  <si>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</si>
  <si>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</si>
  <si>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</si>
  <si>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</si>
  <si>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</si>
  <si>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</si>
  <si>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</si>
  <si>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</si>
  <si>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</si>
  <si>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</si>
  <si>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</si>
  <si>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</si>
  <si>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</si>
  <si>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</si>
  <si>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</si>
  <si>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</si>
  <si>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</si>
  <si>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</si>
  <si>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</si>
  <si>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B312</t>
  </si>
  <si>
    <t>B31</t>
  </si>
  <si>
    <t>B32</t>
  </si>
  <si>
    <t>B33</t>
  </si>
  <si>
    <t>B34</t>
  </si>
  <si>
    <t>B351</t>
  </si>
  <si>
    <t>ebből: állandó jeleggel végzett iparűzési tevékenység után fizetett helyi iparűzési adó</t>
  </si>
  <si>
    <t>ebből: ideiglenes jeleggel végzett tevékenység után fizetett helyi iparűzési adó</t>
  </si>
  <si>
    <t>B352</t>
  </si>
  <si>
    <t xml:space="preserve">Pénzügyi monopóliumok nyereségét terhelő adók </t>
  </si>
  <si>
    <t>B353</t>
  </si>
  <si>
    <t>B354</t>
  </si>
  <si>
    <t>ebből: belföldi gépjárművek adójának a központi költségvetést megillető része</t>
  </si>
  <si>
    <t>ebből: belföldi gépjárművek adójának a helyi önkormányzatot megillető része</t>
  </si>
  <si>
    <t>ebből: külföldi gépjárművek adója</t>
  </si>
  <si>
    <t>ebből: gépjármű túlsúlydíj</t>
  </si>
  <si>
    <t>B355</t>
  </si>
  <si>
    <t xml:space="preserve">ebből: tartózkodás után fizetett idegenforgalmi adó </t>
  </si>
  <si>
    <t>ebből: talajterhelési díj</t>
  </si>
  <si>
    <t>B35</t>
  </si>
  <si>
    <t>B36</t>
  </si>
  <si>
    <t>B3</t>
  </si>
  <si>
    <t>Áru- és készletértékesítés ellenértéke</t>
  </si>
  <si>
    <t>B401</t>
  </si>
  <si>
    <t>B402</t>
  </si>
  <si>
    <t>B403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</si>
  <si>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</si>
  <si>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</si>
  <si>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</si>
  <si>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</si>
  <si>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</si>
  <si>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</si>
  <si>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</si>
  <si>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</si>
  <si>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B409</t>
  </si>
  <si>
    <t>B410</t>
  </si>
  <si>
    <t>B4</t>
  </si>
  <si>
    <t>B51</t>
  </si>
  <si>
    <t>B52</t>
  </si>
  <si>
    <t>Egyéb tárgyi eszközök értékesítése</t>
  </si>
  <si>
    <t>B53</t>
  </si>
  <si>
    <t>B54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</si>
  <si>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</si>
  <si>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</si>
  <si>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</si>
  <si>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</si>
  <si>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</si>
  <si>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</si>
  <si>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B63</t>
  </si>
  <si>
    <t>B6</t>
  </si>
  <si>
    <t>Felhalmozási célú garancia- és kezességvállalásból származó megtérülések államháztartáson kívülről</t>
  </si>
  <si>
    <t>B71</t>
  </si>
  <si>
    <t>B72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</si>
  <si>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</si>
  <si>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</si>
  <si>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</si>
  <si>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</si>
  <si>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</si>
  <si>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</si>
  <si>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</si>
  <si>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</si>
  <si>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</si>
  <si>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</si>
  <si>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</si>
  <si>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</si>
  <si>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</si>
  <si>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</si>
  <si>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</si>
  <si>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</si>
  <si>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</si>
  <si>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</si>
  <si>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</si>
  <si>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</si>
  <si>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</si>
  <si>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</si>
  <si>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</si>
  <si>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</si>
  <si>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</si>
  <si>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</si>
  <si>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</si>
  <si>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ebből: tulajdonosi kölcsönök visszatérülése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</si>
  <si>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</si>
  <si>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</si>
  <si>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</si>
  <si>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</si>
  <si>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</si>
  <si>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</si>
  <si>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</si>
  <si>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</si>
  <si>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</si>
  <si>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</si>
  <si>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</si>
  <si>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</si>
  <si>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 xml:space="preserve">Foglalkoztatottak személyi juttatásai </t>
  </si>
  <si>
    <t xml:space="preserve">Külső személyi juttatások </t>
  </si>
  <si>
    <t xml:space="preserve">Készletbeszerzés </t>
  </si>
  <si>
    <t xml:space="preserve">Szolgáltatási kiadások </t>
  </si>
  <si>
    <t xml:space="preserve">Kiküldetések, reklám- és propagandakiadások </t>
  </si>
  <si>
    <t xml:space="preserve">Különféle befizetések és egyéb dologi kiadások </t>
  </si>
  <si>
    <t xml:space="preserve">Dologi kiadások </t>
  </si>
  <si>
    <t>Családi támogatások</t>
  </si>
  <si>
    <t>mozgáskorlátozottak közlekedési támogatása</t>
  </si>
  <si>
    <t>mozgáskorlátozottak szerzési és átalakítási támogatása</t>
  </si>
  <si>
    <t>megváltozott munkaképességűek illetve egészségkárosodottak keresetkiegészítése</t>
  </si>
  <si>
    <t>cukorbetegek támogatása</t>
  </si>
  <si>
    <t xml:space="preserve">helyi megállapítású ápolási díj  [Szoctv. 43/B. §]  </t>
  </si>
  <si>
    <t xml:space="preserve">helyi megállapítású közgyógyellátás [Szoctv.50.§ (3) bek.] </t>
  </si>
  <si>
    <t>foglalkoztatást helyettesítő támogatás [Szoctv. 35. § (1) bek.]</t>
  </si>
  <si>
    <t>hozzájárulás a lakossági energiaköltségekhez</t>
  </si>
  <si>
    <t>lakbértámogatás</t>
  </si>
  <si>
    <t xml:space="preserve">lakásfenntartási támogatás [Szoctv. 38. § (1) bek. a) és b) pontok] </t>
  </si>
  <si>
    <t>adósságcsökkentési támogatás [Szoctv. 55/A. § 1. bek. b) pont]</t>
  </si>
  <si>
    <t>természetben nyújtott lakásfenntartási támogatás [Szoctv. 47.§ (1) bek. b) pont]</t>
  </si>
  <si>
    <t>adósságkezelési szolgáltatás keretében gáz-vagy áram fogyasztást mérő készülék biztosítása [Szoctv. 55/A. § (3) bek.]</t>
  </si>
  <si>
    <t>állami gondozottak pénzbeli juttatásai</t>
  </si>
  <si>
    <t>oktatásban résztvevők pénzbeli juttatásai</t>
  </si>
  <si>
    <t>időskorúak járadéka [Szoctv. 32/B. § (1) bek.]</t>
  </si>
  <si>
    <t>rendszeres szociális segély [Szoctv. 37. § (1) bek. a) - d) pontok]</t>
  </si>
  <si>
    <t>átmeneti segély [Szoctv. 45.§]</t>
  </si>
  <si>
    <t>temetési segély [Szoctv. 46.§]</t>
  </si>
  <si>
    <t>egyéb, az önkormányzat rendeletében megállapított juttatás</t>
  </si>
  <si>
    <t>természetben nyújtott rendszeres szociális segély [Szoctv. 47.§ (1) bek. a) pont]</t>
  </si>
  <si>
    <t>átmeneti segély [Szoctv. 47.§ (1) bek. c) pont]</t>
  </si>
  <si>
    <t>temetési segély [Szoctv. 47.§ (1) bek. d) pont}</t>
  </si>
  <si>
    <t>köztemetés [Szoctv. 48.§]</t>
  </si>
  <si>
    <t>rászorultságtól függõ normatív kedvezmények [Gyvt. 151. § (5) bek.]</t>
  </si>
  <si>
    <t>önkormányzat által saját hatáskörben (nem szociális és gyermekvédelmi előírások alapján) adott pénzügyi ellátás</t>
  </si>
  <si>
    <t>önkormányzat által saját hatáskörben (nem szociális és gyermekvédelmi előírások alapján) adott természetbeni ellátás</t>
  </si>
  <si>
    <t xml:space="preserve">Egyéb nem intézményi ellátások </t>
  </si>
  <si>
    <t xml:space="preserve">Ellátottak pénzbeli juttatásai </t>
  </si>
  <si>
    <t>Működési célú visszatérítendő támogatások, kölcsönök nyújtása államháztartáson belülre</t>
  </si>
  <si>
    <t xml:space="preserve">Működési célú visszatérítendő támogatások, kölcsönök törlesztése államháztartáson belülre </t>
  </si>
  <si>
    <t>Egyéb működési célú támogatások államháztartáson belülre</t>
  </si>
  <si>
    <t xml:space="preserve">Működési célú visszatérítendő támogatások, kölcsönök nyújtása államháztartáson kívülre </t>
  </si>
  <si>
    <t xml:space="preserve">Egyéb működési célú támogatások államháztartáson kívülre </t>
  </si>
  <si>
    <t xml:space="preserve">Egyéb működési célú kiadások </t>
  </si>
  <si>
    <t xml:space="preserve">Ingatlanok beszerzése, létesítése </t>
  </si>
  <si>
    <t xml:space="preserve">Beruházások </t>
  </si>
  <si>
    <t xml:space="preserve">Felújítások </t>
  </si>
  <si>
    <t xml:space="preserve">Egyéb felhalmozási célú kiadások </t>
  </si>
  <si>
    <t xml:space="preserve">Felhalmozási célú visszatérítendő támogatások, kölcsönök nyújtása államháztartáson kívülre </t>
  </si>
  <si>
    <t xml:space="preserve">Egyéb felhalmozási célú támogatások államháztartáson belülre </t>
  </si>
  <si>
    <t xml:space="preserve">Felhalmozási célú visszatérítendő támogatások, kölcsönök törlesztése államháztartáson belülre </t>
  </si>
  <si>
    <t xml:space="preserve">Felhalmozási célú visszatérítendő támogatások, kölcsönök nyújtása államháztartáson belülre </t>
  </si>
  <si>
    <t xml:space="preserve">Hitel-, kölcsöntörlesztés államháztartáson kívülre </t>
  </si>
  <si>
    <t xml:space="preserve">Rövid lejáratú hitelek, kölcsönök törlesztése  </t>
  </si>
  <si>
    <t xml:space="preserve">Hosszú lejáratú hitelek, kölcsönök törlesztése  </t>
  </si>
  <si>
    <t xml:space="preserve">Belföldi értékpapírok kiadásai </t>
  </si>
  <si>
    <t xml:space="preserve">Belföldi finanszírozás kiadásai </t>
  </si>
  <si>
    <t xml:space="preserve">Forgatási célú belföldi értékpapírok vásárlása </t>
  </si>
  <si>
    <t>Forgatási célú belföldi értékpapírok beváltása</t>
  </si>
  <si>
    <t xml:space="preserve">Befektetési célú belföldi értékpapírok beváltása </t>
  </si>
  <si>
    <t xml:space="preserve">Külföldi értékpapírok beváltása </t>
  </si>
  <si>
    <t>Külföldi hitelek, kölcsönök törlesztése</t>
  </si>
  <si>
    <t xml:space="preserve">Külföldi finanszírozás kiadásai 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</si>
  <si>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</si>
  <si>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</si>
  <si>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</si>
  <si>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</si>
  <si>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</si>
  <si>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</si>
  <si>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</si>
  <si>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</si>
  <si>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</si>
  <si>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</si>
  <si>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</si>
  <si>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</si>
  <si>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</si>
  <si>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</si>
  <si>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</si>
  <si>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</si>
  <si>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</si>
  <si>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</si>
  <si>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</si>
  <si>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</si>
  <si>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</si>
  <si>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</si>
  <si>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</si>
  <si>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</si>
  <si>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</si>
  <si>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 xml:space="preserve">Hosszú lejáratú hitelek, kölcsönök törlesztése </t>
  </si>
  <si>
    <t xml:space="preserve">Rövid lejáratú hitelek, kölcsönök törlesztése </t>
  </si>
  <si>
    <t>Forgatási célú belföldi értékpapírok vásárlása</t>
  </si>
  <si>
    <t>Befektetési célú belföldi értékpapírok beváltása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</si>
  <si>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</si>
  <si>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</si>
  <si>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</si>
  <si>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</si>
  <si>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 xml:space="preserve">Finanszírozási kiadások 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</si>
  <si>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</si>
  <si>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</si>
  <si>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</si>
  <si>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</si>
  <si>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</si>
  <si>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</si>
  <si>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</si>
  <si>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</si>
  <si>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</si>
  <si>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</si>
  <si>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</si>
  <si>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</si>
  <si>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</si>
  <si>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</si>
  <si>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</si>
  <si>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</si>
  <si>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</si>
  <si>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</si>
  <si>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</si>
  <si>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</si>
  <si>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</si>
  <si>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</si>
  <si>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</si>
  <si>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</si>
  <si>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</si>
  <si>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</si>
  <si>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</si>
  <si>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</si>
  <si>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</si>
  <si>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</si>
  <si>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</si>
  <si>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</si>
  <si>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</si>
  <si>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</si>
  <si>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</si>
  <si>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</si>
  <si>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</si>
  <si>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 xml:space="preserve">Önkormányzatok működési támogatásai </t>
  </si>
  <si>
    <t>Működési célú támogatások államháztartáson belülről</t>
  </si>
  <si>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</si>
  <si>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</si>
  <si>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</si>
  <si>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</si>
  <si>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</si>
  <si>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</si>
  <si>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</si>
  <si>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</si>
  <si>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</si>
  <si>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</si>
  <si>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</si>
  <si>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</si>
  <si>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</si>
  <si>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</si>
  <si>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</si>
  <si>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 xml:space="preserve">Felhalmozási célú visszatérítendő támogatások, kölcsönök visszatérülése államháztartáson belülről </t>
  </si>
  <si>
    <t xml:space="preserve">Egyéb működési célú támogatások bevételei államháztartáson belülről </t>
  </si>
  <si>
    <t xml:space="preserve">Működési célú visszatérítendő támogatások, kölcsönök igénybevétele államháztartáson belülről </t>
  </si>
  <si>
    <t xml:space="preserve">Felhalmozási célú visszatérítendő támogatások, kölcsönök igénybevétele államháztartáson belülről </t>
  </si>
  <si>
    <t xml:space="preserve">építményadó </t>
  </si>
  <si>
    <t xml:space="preserve">épület után fizetett idegenforgalmi adó </t>
  </si>
  <si>
    <t>magánszemélyek kommunális adója</t>
  </si>
  <si>
    <t>telekadó</t>
  </si>
  <si>
    <t xml:space="preserve">Egyéb áruhasználati és szolgáltatási adók  </t>
  </si>
  <si>
    <t>eljárási illetékek</t>
  </si>
  <si>
    <t>igazgatási szolgáltatási díjak</t>
  </si>
  <si>
    <t>felügyeleti díjak</t>
  </si>
  <si>
    <t>ebrendészeti hozzájárulás</t>
  </si>
  <si>
    <t>környezetvédelmi bírság</t>
  </si>
  <si>
    <t>természetvédelmi bírság</t>
  </si>
  <si>
    <t>műemlékvédelmi bírság</t>
  </si>
  <si>
    <t>építésügyi bírság</t>
  </si>
  <si>
    <t>szabálysértési pénz- és helyszíni mbírság és a közlekedési szabályszegések után kiszabott közigazgatási bírság helyi önkormányzatot megillető része</t>
  </si>
  <si>
    <t>egyéb bírság</t>
  </si>
  <si>
    <t xml:space="preserve">Működési célú visszatérítendő támogatások, kölcsönök visszatérülése államháztartáson kívülről </t>
  </si>
  <si>
    <t xml:space="preserve">Egyéb működési célú átvett pénzeszközök </t>
  </si>
  <si>
    <t xml:space="preserve">Felhalmozási célú visszatérítendő támogatások, kölcsönök visszatérülése államháztartáson kívülről </t>
  </si>
  <si>
    <t xml:space="preserve">Egyéb felhalmozási célú átvett pénzeszközök </t>
  </si>
  <si>
    <t>Rövid lejáratú hitelek, kölcsönök felvétele</t>
  </si>
  <si>
    <t xml:space="preserve">Forgatási célú belföldi értékpapírok beváltása, értékesítése </t>
  </si>
  <si>
    <t xml:space="preserve">Befektetési célú belföldi értékpapírok beváltása, értékesítése </t>
  </si>
  <si>
    <t xml:space="preserve">BEVÉTELEK ÖSSZESEN </t>
  </si>
  <si>
    <t>főjegyző, jegyző, aljegyző, címzetes főjegyző, körjegyző</t>
  </si>
  <si>
    <t>I.  besorolási osztály összesen</t>
  </si>
  <si>
    <t>II.  besorolási osztály összesen</t>
  </si>
  <si>
    <t>III.  besorolási osztály összesen</t>
  </si>
  <si>
    <t>igazgató (főigazgató), igazgatóhelyettes (főigazgató-helyettes)</t>
  </si>
  <si>
    <t>főosztályvezető, főosztályvezető-helyettes, osztályvezető, ügykezelő osztályvezető, további vezető</t>
  </si>
  <si>
    <t>főtanácsos, főmunkatárs, tanácsos, munkatárs</t>
  </si>
  <si>
    <t>"A", "B" fizetési  osztály összesen</t>
  </si>
  <si>
    <t>"C", "D" fizetési osztály  összesen</t>
  </si>
  <si>
    <t>"E"-"J"  fizetési  osztály  összesen</t>
  </si>
  <si>
    <t>kutató, felsőoktatásban oktató</t>
  </si>
  <si>
    <t>fizikai alkalmazott,
a költségvetési szerveknél foglalkoztatott egyéb munkavállaló  (fizikai alkalmazott)</t>
  </si>
  <si>
    <t>ösztöndíjas foglalkoztatott</t>
  </si>
  <si>
    <t>közfoglalkoztatott</t>
  </si>
  <si>
    <t>polgármester, főpolgármester</t>
  </si>
  <si>
    <t>helyi önkormányzati képviselő-testület tagja, megyei közgyűlés tagja</t>
  </si>
  <si>
    <t>alpolgármester, főpolgármester-helyettes, 
megyei közgyűlés elnöke, alelnöke</t>
  </si>
  <si>
    <t xml:space="preserve">prémiumévek programról és a különleges foglalkoztatási állományról szóló 2004. évi CXXII. törvény alapján foglalkoztatott prémiumévesek </t>
  </si>
  <si>
    <t>prémiumévek programról és a különleges foglalkoztatási állományról szóló 2004. évi CXXII. törvény alapján foglalkoztatott különleges foglalkoztatási állományba helyezettek létszáma</t>
  </si>
  <si>
    <t>ösztöndíjas foglalkoztatottak (Pftv, illetve Magyar Közigazgatási Ösztöndíjról szóló 228/2011. (X. 28.) Korm. rendelet)</t>
  </si>
  <si>
    <t>munkaerőpiactól tartósan távol lévő személyek</t>
  </si>
  <si>
    <t>KÖZTISZTVISELŐK, KORMÁNYTISZTVISELŐK ÖSSZESEN</t>
  </si>
  <si>
    <t xml:space="preserve">EGYÉB BÉRRENDSZER ÖSSZESEN </t>
  </si>
  <si>
    <t xml:space="preserve">VÁLASZTOTT TISZTSÉGVISELŐK ÖSSZESEN </t>
  </si>
  <si>
    <t xml:space="preserve">KÖLTSÉGVETÉSI ENGEDÉLYEZETT LÉTSZÁMKERETBE TARTOZÓ FOGLALKOZTATOTTAK LÉTSZÁMA MINDÖSSZESEN </t>
  </si>
  <si>
    <t>MEGNEVEZÉS</t>
  </si>
  <si>
    <t>Foglalkoztatottak létszáma (fő)</t>
  </si>
  <si>
    <t>központi költségvetési szervek részére</t>
  </si>
  <si>
    <t>központi kezelésű előirányzatok részére</t>
  </si>
  <si>
    <t>fejezeti kezelésű előirányzatok EU-s programokra és azok hazai társfinanszírozása részére</t>
  </si>
  <si>
    <t>egyéb fejezeti kezelésű előirányzatok részére</t>
  </si>
  <si>
    <t>társadalombiztosítás pénzügyi alapjai részére</t>
  </si>
  <si>
    <t>elkülönített állami pénzalapok részére</t>
  </si>
  <si>
    <t>helyi önkormányzatok és költségvetési szerveik részére</t>
  </si>
  <si>
    <t>társulások és költségvetési szerveik részére</t>
  </si>
  <si>
    <t>nemzetiségi önkormányzatok és költségvetési szerveik részére</t>
  </si>
  <si>
    <t>térségi fejlesztési tanácsok és költségvetési szerveik részére</t>
  </si>
  <si>
    <t>egyházi jogi személyek részére</t>
  </si>
  <si>
    <t>egyéb civil szervezetek részére</t>
  </si>
  <si>
    <t>háztartások részére</t>
  </si>
  <si>
    <t>pénzügyi vállalkozások részére</t>
  </si>
  <si>
    <t>állami többségi tulajdonú nem pénzügyi vállalkozások részére</t>
  </si>
  <si>
    <t>önkormányzati többségi tulajdonú nem pénzügyi vállalkozások részére</t>
  </si>
  <si>
    <t>egyéb vállalkozások részére</t>
  </si>
  <si>
    <t>Európai Unió részére</t>
  </si>
  <si>
    <t>kormányok és nemzetközi szervezetek részére</t>
  </si>
  <si>
    <t>egyéb külföldiek részére</t>
  </si>
  <si>
    <t>Európai Unió  részére</t>
  </si>
  <si>
    <t>központi költségvetési szervektől</t>
  </si>
  <si>
    <t>helyi önkormányzatok és költségvetési szerveiktől</t>
  </si>
  <si>
    <t>társulások és költségvetési szerveiktől</t>
  </si>
  <si>
    <t>nemzetiségi önkormányzatok és költségvetési szerveiktől</t>
  </si>
  <si>
    <t>térségi fejlesztési tanácsok és költségvetési szerveiktől</t>
  </si>
  <si>
    <t xml:space="preserve"> központi költségvetési szervektől</t>
  </si>
  <si>
    <t>elkülönített állami pénzalapoktól</t>
  </si>
  <si>
    <t>társadalombiztosítás pénzügyi alapjaitól</t>
  </si>
  <si>
    <t>egyéb fejezeti kezelésű előirányzatoktól</t>
  </si>
  <si>
    <t>központi kezelésű előirányzatoktól</t>
  </si>
  <si>
    <t>fejezeti kezelésű előirányzatok EU-s programokra és azok hazai társfinanszírozásától</t>
  </si>
  <si>
    <t>egyházi jogi személyektől</t>
  </si>
  <si>
    <t>egyéb civil szervezetektől</t>
  </si>
  <si>
    <t>kormányok és nemzetközi szervezetektől</t>
  </si>
  <si>
    <t>egyéb külföldiektől</t>
  </si>
  <si>
    <t>Európai Uniótól</t>
  </si>
  <si>
    <t>egyéb vállalkozásoktól</t>
  </si>
  <si>
    <t>önkormányzati többségi tulajdonú nem pénzügyi vállalkozásoktól</t>
  </si>
  <si>
    <t>állami többségi tulajdonú nem pénzügyi vállalkozásoktól</t>
  </si>
  <si>
    <t>pénzügyi vállalkozásoktól</t>
  </si>
  <si>
    <t>háztartásoktól</t>
  </si>
  <si>
    <t xml:space="preserve">Európai Uniótól </t>
  </si>
  <si>
    <t xml:space="preserve">Költségvetési engedélyezett létszámkeret (álláshely) (fő) ÖNKORMÁNYZAT </t>
  </si>
  <si>
    <t>Költségvetési engedélyezett létszámkeret (álláshely) (fő) KÖLTSÉGVETÉSI SZERV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</si>
  <si>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</si>
  <si>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</si>
  <si>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</si>
  <si>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</si>
  <si>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költségvetési egyenleg  MŰKÖDÉSI</t>
  </si>
  <si>
    <t>költségvetési egyenleg FELHALMOZÁSI</t>
  </si>
  <si>
    <t>Tartalékok-általános</t>
  </si>
  <si>
    <t>Tartalékok-cél</t>
  </si>
  <si>
    <t>Céltartalékok-</t>
  </si>
  <si>
    <t>Általános tartalékok</t>
  </si>
  <si>
    <t>Megnevezés</t>
  </si>
  <si>
    <t xml:space="preserve">kiadási eredeti előirányzat </t>
  </si>
  <si>
    <t>adósságot keletkeztető ügylet kezdő időpontja</t>
  </si>
  <si>
    <t>adósságot keletkeztető ügylet lejárati időpontja</t>
  </si>
  <si>
    <t>ebből kiadási előirányzat fedezete-saját forrás</t>
  </si>
  <si>
    <t>ebből kiadási előirányzat fedezete-adósságot keletkeztető ügylet</t>
  </si>
  <si>
    <t>adósságot keletkeztető ügylet fajtája</t>
  </si>
  <si>
    <t>adósságot keletkeztető ügylet- várható visszatérítendő összege (kamattal) leáratig mindösszesen</t>
  </si>
  <si>
    <t xml:space="preserve">adósságot keletkeztető ügyletekből és kezességvállalásokból fennálló kötelezettségek </t>
  </si>
  <si>
    <t>adósságot keletkeztető ügylet rovatszáma (B8)</t>
  </si>
  <si>
    <t>hitel/lízing/kölcsön/értékpapír</t>
  </si>
  <si>
    <t>3. melléklet</t>
  </si>
  <si>
    <t>4. melléklet</t>
  </si>
  <si>
    <t>5. melléklet</t>
  </si>
  <si>
    <t>6. melléklet</t>
  </si>
  <si>
    <t>7. melléklet</t>
  </si>
  <si>
    <t>8. melléklet</t>
  </si>
  <si>
    <t>9. melléklet</t>
  </si>
  <si>
    <t>10. melléklet</t>
  </si>
  <si>
    <t>11. melléklet</t>
  </si>
  <si>
    <t>12. melléklet</t>
  </si>
  <si>
    <t>13. melléklet</t>
  </si>
  <si>
    <t>14. melléklet</t>
  </si>
  <si>
    <t>15. melléklet</t>
  </si>
  <si>
    <t>17. melléklet</t>
  </si>
  <si>
    <t>18. melléklet</t>
  </si>
  <si>
    <t>20. melléklet</t>
  </si>
  <si>
    <t>21. melléklet</t>
  </si>
  <si>
    <t>19. melléklet</t>
  </si>
  <si>
    <t>B74</t>
  </si>
  <si>
    <t>2019.</t>
  </si>
  <si>
    <t>16.2. melléklet</t>
  </si>
  <si>
    <t>16.1. melléklet</t>
  </si>
  <si>
    <t>2019. évi előirányzat</t>
  </si>
  <si>
    <t>saját bevételek 2019.</t>
  </si>
  <si>
    <t>Röjtökmuzsaj Község Önkormányzatának tervezett egyéb működési kiadásai és pénzeszköz átadásai</t>
  </si>
  <si>
    <t>Működési célú pénzeszköz átadás államháztartáson belülre</t>
  </si>
  <si>
    <t>Orvosi ügyeleti hj. Pereszteg</t>
  </si>
  <si>
    <t>Fogorvosi ügyeleti tám.</t>
  </si>
  <si>
    <t>Családsegítő társulási hj.</t>
  </si>
  <si>
    <t>Védőnői szolgálat</t>
  </si>
  <si>
    <t>KÖH működési támogatás</t>
  </si>
  <si>
    <t>Töosz tagdíj</t>
  </si>
  <si>
    <t>Leader tagdíj</t>
  </si>
  <si>
    <t>Hulladék gazdálkodási tagdíj</t>
  </si>
  <si>
    <t>Napnyugat turisztikai Egyesület</t>
  </si>
  <si>
    <t>Egyéb tagdíjak</t>
  </si>
  <si>
    <t>Működési célú pénzeszközátadások államháztartáson kívülre</t>
  </si>
  <si>
    <t>Röjtökmuzsaj Községért Közalapítvány</t>
  </si>
  <si>
    <t>Civil szervezetek támogatása</t>
  </si>
  <si>
    <t>Sportegyesület támogatása</t>
  </si>
  <si>
    <t>Vöröskereszt támogatása</t>
  </si>
  <si>
    <t>Települési támogatások:</t>
  </si>
  <si>
    <t>Újszülött támogatás</t>
  </si>
  <si>
    <t>Temetési segély</t>
  </si>
  <si>
    <t>K513</t>
  </si>
  <si>
    <t>B64</t>
  </si>
  <si>
    <t>Az egységes rovatrend szerint a kiemelt kiadási és bevételi jogcímek</t>
  </si>
  <si>
    <t>I. melléklet</t>
  </si>
  <si>
    <t>Önkormányzat</t>
  </si>
  <si>
    <t>Akácvirág Óvoda</t>
  </si>
  <si>
    <t>K5.1. ebből Tartalék</t>
  </si>
  <si>
    <t>K1-8. Költségvetési kiadások</t>
  </si>
  <si>
    <t>K9. Finanszírozási kiadások</t>
  </si>
  <si>
    <t>B1. Működési célú támogatások államháztartáson belülről</t>
  </si>
  <si>
    <t>B2. Felhalmozási célú támogatások államháztartáson belülről</t>
  </si>
  <si>
    <t>B3. Közhatalmi bevételek</t>
  </si>
  <si>
    <t>B4. Működési bevételek</t>
  </si>
  <si>
    <t>B5. Felhalmozási bevételek</t>
  </si>
  <si>
    <t>B6. Működési célú átvett pénzeszközök</t>
  </si>
  <si>
    <t>B7. Felhalmozási célú átvett pénzeszközök</t>
  </si>
  <si>
    <t>B1-7. Költségvetési bevételek</t>
  </si>
  <si>
    <t>B8.1. Elözőévi maradvány igénybevétele</t>
  </si>
  <si>
    <t>B8.2. Központi irányitó szervi támogatás</t>
  </si>
  <si>
    <t>B8. Finanszírozási bevételek</t>
  </si>
  <si>
    <t>1. melléklet</t>
  </si>
  <si>
    <t>kötelező feladatok</t>
  </si>
  <si>
    <t>önként vállalt feladatok</t>
  </si>
  <si>
    <t>ÖNKORMÁNYZAT</t>
  </si>
  <si>
    <t>AKÁCVIRÁG  ÓVODA ÖSSZESEN</t>
  </si>
  <si>
    <t>1.1. melléklet</t>
  </si>
  <si>
    <t>011130 Önkormányzatok és önkormányzati hivatalok jogalkotó és általános igazgatási tevékenysége</t>
  </si>
  <si>
    <t>013320 Köztemető-fenntartás és -működtetés</t>
  </si>
  <si>
    <t>018010 Önkormányzatok elszámolásai a központi költségvetéssel</t>
  </si>
  <si>
    <t>052020 Szennyvíz gyűjtése, tisztítása, elhelyezése</t>
  </si>
  <si>
    <t>063020 Víztermelés, -kezelés, -ellátás</t>
  </si>
  <si>
    <t>066020 Város-, községgazdálkodási egyéb szolgáltatások</t>
  </si>
  <si>
    <t>074031 Család és nővédelmi egészségügyi gondozás</t>
  </si>
  <si>
    <t>900020 Önkormányzatok funkcióira nem sorolható bevételei államháztartáson kívülről</t>
  </si>
  <si>
    <t>900060 Forgatási és befektetési célú finanszírozási műveletek</t>
  </si>
  <si>
    <t>Települési önkormányzatok szociális gyermekjóléti és gyermekétkeztetési feladatainak támogatása</t>
  </si>
  <si>
    <t>Önkormányzatok működési támogatásai (=01+…+06)</t>
  </si>
  <si>
    <t>Működési célú támogatások államháztartáson belülről (=07+…+12)</t>
  </si>
  <si>
    <t xml:space="preserve">Termékek és szolgáltatások adói (=26+…+30) </t>
  </si>
  <si>
    <t>Közhatalmi bevételek (=22+...+25+31+32)</t>
  </si>
  <si>
    <t>Egyéb kapott (járó) kamatok és kamatjellegű bevételek</t>
  </si>
  <si>
    <t>Kamatbevételek és más nyereségjellegű bevételek (=41+42)</t>
  </si>
  <si>
    <t>Működési bevételek (=34+…+40+43+46+...+48)</t>
  </si>
  <si>
    <t>Felhalmozási célú átvett pénzeszközök (=62+…+66)</t>
  </si>
  <si>
    <t>Költségvetési bevételek (=13+19+33+49+55+61+67)</t>
  </si>
  <si>
    <t>Bevételek (Ft)</t>
  </si>
  <si>
    <t>091140 Óvodai nevelés, ellátás működtetési feladatai</t>
  </si>
  <si>
    <t>096015 Gyermekétkeztetés köznevelési intézményben</t>
  </si>
  <si>
    <t>096025 Munkahelyi étkeztetés köznevelési intézményben</t>
  </si>
  <si>
    <t>107051 Szociális étkeztetés</t>
  </si>
  <si>
    <t>2.3. melléklet</t>
  </si>
  <si>
    <t>018030 Támogatási célú finanszírozási műveletek</t>
  </si>
  <si>
    <t>Előző év költségvetési maradványának igénybevétele</t>
  </si>
  <si>
    <t>Maradvány igénybevétele (=10+11)</t>
  </si>
  <si>
    <t>Belföldi finanszírozás bevételei (=04+09+12+…+17+20)</t>
  </si>
  <si>
    <t>Finanszírozási bevételek (=21+27+28+29)</t>
  </si>
  <si>
    <t>2. melléklet</t>
  </si>
  <si>
    <t>ÖNKORMÁNYZAT ÖSSZESEN</t>
  </si>
  <si>
    <t xml:space="preserve"> ÖSSZESEN</t>
  </si>
  <si>
    <t>Működési költségvetés előirányzat csoport</t>
  </si>
  <si>
    <t xml:space="preserve">Felhalmozási költségvetés előirányzat csoport </t>
  </si>
  <si>
    <t>2.1. melléklet</t>
  </si>
  <si>
    <t>045160 Közutak, hidak, alagutak üzemeltetése, fenntartása</t>
  </si>
  <si>
    <t>064010 Közvilágítás</t>
  </si>
  <si>
    <t>066010 Zöldterület-kezelés</t>
  </si>
  <si>
    <t>072112 Háziorvosi ügyeleti ellátás</t>
  </si>
  <si>
    <t>072312 Fogorvosi ügyeleti ellátás</t>
  </si>
  <si>
    <t>082091 Közművelődés – közösségi és társadalmi részvétel fejlesztése</t>
  </si>
  <si>
    <t>084031 Civil szervezetek működési támogatása</t>
  </si>
  <si>
    <t>084060 Érdekképviseleti, szakszervezeti tevékenységek támogatása</t>
  </si>
  <si>
    <t>107060 Egyéb szociális pénzbeli és természetbeni ellátások, támogatások</t>
  </si>
  <si>
    <t>Foglalkoztatottak személyi juttatásai (=01+…+13)</t>
  </si>
  <si>
    <t>Külső személyi juttatások (=15+16+17)</t>
  </si>
  <si>
    <t>Személyi juttatások (=14+18)</t>
  </si>
  <si>
    <t>Készletbeszerzés (=21+22+23)</t>
  </si>
  <si>
    <t>Kommunikációs szolgáltatások (=25+26)</t>
  </si>
  <si>
    <t>Szolgáltatási kiadások (=28+…+34)</t>
  </si>
  <si>
    <t>Kiküldetések, reklám- és propagandakiadások (=36+37)</t>
  </si>
  <si>
    <t>Különféle befizetések és egyéb dologi kiadások (=39+…+43)</t>
  </si>
  <si>
    <t>Dologi kiadások (=24+27+35+38+44)</t>
  </si>
  <si>
    <t>Ellátottak pénzbeli juttatásai (=46+...+53)</t>
  </si>
  <si>
    <t>Tartalékok</t>
  </si>
  <si>
    <t>Egyéb működési célú kiadások (=55+59+…+70)</t>
  </si>
  <si>
    <t>Felújítások (=80+...+83)</t>
  </si>
  <si>
    <t>Egyéb felhalmozási célú kiadások (=85+…+93)</t>
  </si>
  <si>
    <t>Költségvetési kiadások (=19+20+45+54+71+79+84+94)</t>
  </si>
  <si>
    <t>Kiadások (Ft)</t>
  </si>
  <si>
    <t>091110 Óvodai nevelés, ellátás szakmai feladatai</t>
  </si>
  <si>
    <t>Beruházások (=72+…+78)</t>
  </si>
  <si>
    <t>Belföldi finanszírozás kiadásai (=04+11+…+17+20)</t>
  </si>
  <si>
    <t>Finanszírozási kiadások (=21+27+28+29)</t>
  </si>
  <si>
    <t xml:space="preserve">KÖZALKALMAZOTTAK ÖSSZESEN </t>
  </si>
  <si>
    <t>Önkormányzati előirányzat</t>
  </si>
  <si>
    <t>Röjtökmuzsaji Akácvirág Óvoda</t>
  </si>
  <si>
    <t>Informatikai eszközök beszerzése, létesítése (nyomtató)</t>
  </si>
  <si>
    <t>Ingatlanok felújítása (Vízmű Felújítás)</t>
  </si>
  <si>
    <t xml:space="preserve"> Forintban !</t>
  </si>
  <si>
    <t>Általános- és céltartalékok (Ft)</t>
  </si>
  <si>
    <t>A költségvetési év azon fejlesztési céljai, amelyek megvalósításához a Gst. 3. § (1) bekezdése szerinti adósságot keletkeztető ügylet megkötése válik vagy válhat szükségessé (Ft)</t>
  </si>
  <si>
    <t>A Gst. 3. § (1) bekezdése szerinti adósságot keletkeztető ügyletekből és kezességvállalásokból fennálló kötelezettségek az adósságot keletkeztető ügyletek futamidejének végéig, illetve a kezesség érvényesíthetőségéig, és a Gst. 45. § (1) bekezdés a) pontja felhatalmazása alapján kiadott jogszabályban meghatározottak szerinti saját bevételek (Ft)</t>
  </si>
  <si>
    <t>Az európai uniós forrásból finanszírozott támogatással megvalósuló programok, projektek kiadásai, bevételei, valamint a helyi önkormányzat ilyen projektekhez történő hozzájárulásai (Ft)</t>
  </si>
  <si>
    <t>Lakosságnak juttatott támogatások, szociális, rászorultsági jellegű ellátások (Ft)</t>
  </si>
  <si>
    <t>Támogatások, kölcsönök bevételei (Ft)</t>
  </si>
  <si>
    <t>Óvoda</t>
  </si>
  <si>
    <t>A többéves kihatással járó döntések számszerűsítése évenkénti bontásban és összesítve (Ft)</t>
  </si>
  <si>
    <t>A közvetett támogatások (Ft)</t>
  </si>
  <si>
    <t>2020.</t>
  </si>
  <si>
    <t>Előirányzat felhasználási terv (Ft)</t>
  </si>
  <si>
    <t>A helyi önkormányzat költségvetési mérlege közgazdasági tagolásban ( Ft)</t>
  </si>
  <si>
    <t>Előirányzat felhasználási terv ( Ft)</t>
  </si>
  <si>
    <t>A költségvetési hiány külső finanszírozására vagy a költségvetési többlet felhasználására szolgáló finanszírozási bevételek és kiadások működési és felhalmozási cél szerinti tagolásban (Ft)</t>
  </si>
  <si>
    <t>Irányító szervi támogatások folyósítása ( Ft)</t>
  </si>
  <si>
    <t>Támogatások, kölcsönök nyújtása és törlesztése (Ft)</t>
  </si>
  <si>
    <t>Helyi adó és egyéb közhatalmi bevételek (Ft)</t>
  </si>
  <si>
    <t>Működési kiadás Ft</t>
  </si>
  <si>
    <t>Sorszám</t>
  </si>
  <si>
    <t>Finanszirozási bev.</t>
  </si>
  <si>
    <t>1.4. melléklet</t>
  </si>
  <si>
    <t>051040 Nem veszélyes hulladék kezelése, ártalmatlanítása</t>
  </si>
  <si>
    <t>045120 Út, autópálya építése</t>
  </si>
  <si>
    <t>Finaszirozási bevétel Ft</t>
  </si>
  <si>
    <t>1.3. melléklet</t>
  </si>
  <si>
    <t>Faluház felújítás</t>
  </si>
  <si>
    <t>Óvoda felújitás</t>
  </si>
  <si>
    <t>Összesen:</t>
  </si>
  <si>
    <t>013350 Az önkormányzati vagyonnal való gazdálkodással kapcsolatos feladatok</t>
  </si>
  <si>
    <t>Működési bevételek</t>
  </si>
  <si>
    <t>1.2. melléklet</t>
  </si>
  <si>
    <t>saját bevételek 2020.</t>
  </si>
  <si>
    <t>saját bevételek 2021.</t>
  </si>
  <si>
    <t>2018. eredeti előirányzat</t>
  </si>
  <si>
    <t>Egyéb települési támogatások (iskola kezdési támogatás, fűtési támogatás)</t>
  </si>
  <si>
    <t>Tárgyévi kifizetés (2018. évi ei.)</t>
  </si>
  <si>
    <t>2019. évi kifizetés</t>
  </si>
  <si>
    <t>2020. évi kifizetés</t>
  </si>
  <si>
    <t>2021. évi kifizetés</t>
  </si>
  <si>
    <t>2022. év utáni kifizetések</t>
  </si>
  <si>
    <t>2021.</t>
  </si>
  <si>
    <t>2020. évi előirányzat</t>
  </si>
  <si>
    <t>2021. évi előirányzat</t>
  </si>
  <si>
    <t>Középtávú tervezés -Röjtökmuzsaj  Önkormányzat 2018. évi költségvetése</t>
  </si>
  <si>
    <t>TOP-4.2.1-15-GM1-2016-00002 GONDOSKODÓ FALU- a megnövekedett igények érdekében tett közétkeztetés fejlesztése Röjtökmuzsajon</t>
  </si>
  <si>
    <t>TOP-1.4.1-15-GM1-2016-00010 "Esély- avagy a korszerű casaládmodell segítése óvodafejlesztéssel " Röjtökmuzsajon</t>
  </si>
  <si>
    <t>Röjtökmuzsaj Község Önkormányzat, és  Röjtökmuzsaji Akácvirág Óvoda 2019. évi költségvetése</t>
  </si>
  <si>
    <t>Röjtökmuzsaj Község Önkormányzat 2019. évi költségvetése</t>
  </si>
  <si>
    <t>Röjtökmuzsaj Község Önkormányzat, és  Röjtökmuzsji Akácvirág Óvoda 2019. évi költségvetése</t>
  </si>
  <si>
    <t>Működési  bevétel Ft</t>
  </si>
  <si>
    <t>082044 Könyvtári szolgáltatások</t>
  </si>
  <si>
    <t>Finaszirozási kiadás Ft</t>
  </si>
  <si>
    <t>Védőnői eszköz berszerzés</t>
  </si>
  <si>
    <t>Konyha eszközök (Gondoskodó falú pályázat)</t>
  </si>
  <si>
    <t>Kerti faház</t>
  </si>
  <si>
    <t xml:space="preserve">Galéria </t>
  </si>
  <si>
    <t>Kisértékű eszközök( hűtó, mikró, szőnyeg)</t>
  </si>
  <si>
    <t>Sétaút kiépítése</t>
  </si>
  <si>
    <t>Tűzoltó szertár épülete felújítása (vízszigetelés, külső vakolat)</t>
  </si>
  <si>
    <t>Tervek, földmérési munkák</t>
  </si>
  <si>
    <t>Orvosi rendelő eszközfejlesztése</t>
  </si>
  <si>
    <t>Felhalmozási célú támogatások államháztartáson belülről</t>
  </si>
  <si>
    <t>Röjtökmuzsaji Akácvirág Óvoda 2019. évi költségvetése</t>
  </si>
  <si>
    <t>saját bevételek 2022.</t>
  </si>
  <si>
    <t xml:space="preserve"> Röjtökmuzsaj Önkormányzat 2019. évi költségvetése</t>
  </si>
  <si>
    <t>Önkormányzat 2019. évi költségvetése</t>
  </si>
  <si>
    <t>2019. év</t>
  </si>
  <si>
    <t>Bursa Hungarika ösztöndíj</t>
  </si>
  <si>
    <t>Szociálisn tüzifa</t>
  </si>
  <si>
    <t>2017. évi teljesítés</t>
  </si>
  <si>
    <t>B411</t>
  </si>
  <si>
    <t>B75</t>
  </si>
  <si>
    <t>2018. évi várható (teljesítés)</t>
  </si>
  <si>
    <t>2019. évi eredeti ei.</t>
  </si>
  <si>
    <t>2018. évi teljesítés</t>
  </si>
  <si>
    <t>2019. évi várható (teljesítés)</t>
  </si>
  <si>
    <t>2020. évi eredeti ei.</t>
  </si>
  <si>
    <t>2.2. melléklet</t>
  </si>
  <si>
    <t>2022.</t>
  </si>
  <si>
    <t>2022. évi előirányzat</t>
  </si>
  <si>
    <t xml:space="preserve"> Röjtökmuzsaji Akácvirág Óvoda 2019. évi költségvetése</t>
  </si>
</sst>
</file>

<file path=xl/styles.xml><?xml version="1.0" encoding="utf-8"?>
<styleSheet xmlns="http://schemas.openxmlformats.org/spreadsheetml/2006/main">
  <numFmts count="2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[$¥€-2]\ #\ ##,000_);[Red]\([$€-2]\ #\ ##,000\)"/>
    <numFmt numFmtId="174" formatCode="#,###"/>
    <numFmt numFmtId="175" formatCode="_-* #,##0\ _F_t_-;\-* #,##0\ _F_t_-;_-* &quot;-&quot;??\ _F_t_-;_-@_-"/>
  </numFmts>
  <fonts count="10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b/>
      <sz val="12"/>
      <name val="Bookman Old Style"/>
      <family val="1"/>
    </font>
    <font>
      <b/>
      <sz val="11"/>
      <name val="Bookman Old Style"/>
      <family val="1"/>
    </font>
    <font>
      <b/>
      <sz val="11"/>
      <color indexed="8"/>
      <name val="Bookman Old Style"/>
      <family val="1"/>
    </font>
    <font>
      <b/>
      <i/>
      <sz val="14"/>
      <color indexed="8"/>
      <name val="Bookman Old Style"/>
      <family val="1"/>
    </font>
    <font>
      <sz val="10"/>
      <name val="Arial CE"/>
      <family val="0"/>
    </font>
    <font>
      <sz val="11"/>
      <name val="Bookman Old Style"/>
      <family val="1"/>
    </font>
    <font>
      <sz val="11"/>
      <color indexed="8"/>
      <name val="Bookman Old Style"/>
      <family val="1"/>
    </font>
    <font>
      <b/>
      <i/>
      <sz val="14"/>
      <name val="Bookman Old Style"/>
      <family val="1"/>
    </font>
    <font>
      <b/>
      <i/>
      <sz val="12"/>
      <name val="Bookman Old Style"/>
      <family val="1"/>
    </font>
    <font>
      <b/>
      <i/>
      <sz val="10"/>
      <name val="Bookman Old Style"/>
      <family val="1"/>
    </font>
    <font>
      <b/>
      <i/>
      <sz val="9"/>
      <name val="Bookman Old Style"/>
      <family val="1"/>
    </font>
    <font>
      <b/>
      <i/>
      <sz val="11"/>
      <name val="Bookman Old Style"/>
      <family val="1"/>
    </font>
    <font>
      <sz val="10"/>
      <color indexed="8"/>
      <name val="Times New Roman"/>
      <family val="1"/>
    </font>
    <font>
      <i/>
      <sz val="10"/>
      <color indexed="30"/>
      <name val="Bookman Old Style"/>
      <family val="1"/>
    </font>
    <font>
      <b/>
      <sz val="14"/>
      <color indexed="8"/>
      <name val="Bookman Old Style"/>
      <family val="1"/>
    </font>
    <font>
      <sz val="12"/>
      <color indexed="8"/>
      <name val="Bookman Old Style"/>
      <family val="1"/>
    </font>
    <font>
      <i/>
      <sz val="10"/>
      <color indexed="40"/>
      <name val="Bookman Old Style"/>
      <family val="1"/>
    </font>
    <font>
      <b/>
      <sz val="10"/>
      <color indexed="40"/>
      <name val="Bookman Old Style"/>
      <family val="1"/>
    </font>
    <font>
      <b/>
      <i/>
      <u val="single"/>
      <sz val="12"/>
      <color indexed="8"/>
      <name val="Bookman Old Style"/>
      <family val="1"/>
    </font>
    <font>
      <sz val="9"/>
      <color indexed="8"/>
      <name val="Bookman Old Style"/>
      <family val="1"/>
    </font>
    <font>
      <b/>
      <i/>
      <sz val="12"/>
      <color indexed="8"/>
      <name val="Bookman Old Style"/>
      <family val="1"/>
    </font>
    <font>
      <b/>
      <i/>
      <sz val="11"/>
      <color indexed="8"/>
      <name val="Bookman Old Style"/>
      <family val="1"/>
    </font>
    <font>
      <i/>
      <sz val="11"/>
      <color indexed="8"/>
      <name val="Bookman Old Style"/>
      <family val="1"/>
    </font>
    <font>
      <i/>
      <sz val="14"/>
      <color indexed="8"/>
      <name val="Calibri"/>
      <family val="2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u val="single"/>
      <sz val="10"/>
      <color indexed="12"/>
      <name val="Calibri"/>
      <family val="2"/>
    </font>
    <font>
      <i/>
      <sz val="11"/>
      <color indexed="8"/>
      <name val="Calibri"/>
      <family val="2"/>
    </font>
    <font>
      <b/>
      <i/>
      <sz val="14"/>
      <color indexed="8"/>
      <name val="Calibri"/>
      <family val="2"/>
    </font>
    <font>
      <sz val="8"/>
      <name val="Calibri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2"/>
      <name val="Arial"/>
      <family val="2"/>
    </font>
    <font>
      <sz val="10"/>
      <name val="Times New Roman CE"/>
      <family val="0"/>
    </font>
    <font>
      <sz val="10"/>
      <name val="Segoe UI"/>
      <family val="2"/>
    </font>
    <font>
      <b/>
      <sz val="11.5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9"/>
      <name val="Times New Roman CE"/>
      <family val="1"/>
    </font>
    <font>
      <b/>
      <sz val="10"/>
      <name val="Times New Roman CE"/>
      <family val="1"/>
    </font>
    <font>
      <sz val="11"/>
      <name val="Times New Roman CE"/>
      <family val="0"/>
    </font>
    <font>
      <b/>
      <i/>
      <sz val="10"/>
      <name val="Times New Roman CE"/>
      <family val="0"/>
    </font>
    <font>
      <sz val="10"/>
      <name val="Tahoma"/>
      <family val="2"/>
    </font>
    <font>
      <b/>
      <sz val="10"/>
      <name val="Tahoma"/>
      <family val="2"/>
    </font>
    <font>
      <sz val="9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4"/>
      <color rgb="FF000000"/>
      <name val="Bookman Old Style"/>
      <family val="1"/>
    </font>
    <font>
      <b/>
      <sz val="11"/>
      <color rgb="FF000000"/>
      <name val="Bookman Old Style"/>
      <family val="1"/>
    </font>
    <font>
      <sz val="10"/>
      <color theme="1"/>
      <name val="Calibri"/>
      <family val="2"/>
    </font>
    <font>
      <b/>
      <sz val="12"/>
      <color rgb="FF000000"/>
      <name val="Bookman Old Style"/>
      <family val="1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80" fillId="14" borderId="0" applyNumberFormat="0" applyBorder="0" applyAlignment="0" applyProtection="0"/>
    <xf numFmtId="0" fontId="80" fillId="15" borderId="0" applyNumberFormat="0" applyBorder="0" applyAlignment="0" applyProtection="0"/>
    <xf numFmtId="0" fontId="80" fillId="10" borderId="0" applyNumberFormat="0" applyBorder="0" applyAlignment="0" applyProtection="0"/>
    <xf numFmtId="0" fontId="80" fillId="16" borderId="0" applyNumberFormat="0" applyBorder="0" applyAlignment="0" applyProtection="0"/>
    <xf numFmtId="0" fontId="80" fillId="17" borderId="0" applyNumberFormat="0" applyBorder="0" applyAlignment="0" applyProtection="0"/>
    <xf numFmtId="0" fontId="80" fillId="18" borderId="0" applyNumberFormat="0" applyBorder="0" applyAlignment="0" applyProtection="0"/>
    <xf numFmtId="0" fontId="81" fillId="19" borderId="1" applyNumberFormat="0" applyAlignment="0" applyProtection="0"/>
    <xf numFmtId="0" fontId="82" fillId="0" borderId="0" applyNumberFormat="0" applyFill="0" applyBorder="0" applyAlignment="0" applyProtection="0"/>
    <xf numFmtId="0" fontId="83" fillId="0" borderId="2" applyNumberFormat="0" applyFill="0" applyAlignment="0" applyProtection="0"/>
    <xf numFmtId="0" fontId="84" fillId="0" borderId="3" applyNumberFormat="0" applyFill="0" applyAlignment="0" applyProtection="0"/>
    <xf numFmtId="0" fontId="85" fillId="0" borderId="4" applyNumberFormat="0" applyFill="0" applyAlignment="0" applyProtection="0"/>
    <xf numFmtId="0" fontId="85" fillId="0" borderId="0" applyNumberFormat="0" applyFill="0" applyBorder="0" applyAlignment="0" applyProtection="0"/>
    <xf numFmtId="0" fontId="86" fillId="20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6" applyNumberFormat="0" applyFill="0" applyAlignment="0" applyProtection="0"/>
    <xf numFmtId="0" fontId="1" fillId="21" borderId="7" applyNumberFormat="0" applyFont="0" applyAlignment="0" applyProtection="0"/>
    <xf numFmtId="0" fontId="80" fillId="22" borderId="0" applyNumberFormat="0" applyBorder="0" applyAlignment="0" applyProtection="0"/>
    <xf numFmtId="0" fontId="80" fillId="23" borderId="0" applyNumberFormat="0" applyBorder="0" applyAlignment="0" applyProtection="0"/>
    <xf numFmtId="0" fontId="80" fillId="24" borderId="0" applyNumberFormat="0" applyBorder="0" applyAlignment="0" applyProtection="0"/>
    <xf numFmtId="0" fontId="80" fillId="25" borderId="0" applyNumberFormat="0" applyBorder="0" applyAlignment="0" applyProtection="0"/>
    <xf numFmtId="0" fontId="80" fillId="26" borderId="0" applyNumberFormat="0" applyBorder="0" applyAlignment="0" applyProtection="0"/>
    <xf numFmtId="0" fontId="80" fillId="27" borderId="0" applyNumberFormat="0" applyBorder="0" applyAlignment="0" applyProtection="0"/>
    <xf numFmtId="0" fontId="90" fillId="28" borderId="0" applyNumberFormat="0" applyBorder="0" applyAlignment="0" applyProtection="0"/>
    <xf numFmtId="0" fontId="91" fillId="29" borderId="8" applyNumberFormat="0" applyAlignment="0" applyProtection="0"/>
    <xf numFmtId="0" fontId="9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53" fillId="0" borderId="0">
      <alignment/>
      <protection/>
    </xf>
    <xf numFmtId="0" fontId="42" fillId="0" borderId="0">
      <alignment/>
      <protection/>
    </xf>
    <xf numFmtId="0" fontId="1" fillId="0" borderId="0">
      <alignment/>
      <protection/>
    </xf>
    <xf numFmtId="0" fontId="53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94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95" fillId="30" borderId="0" applyNumberFormat="0" applyBorder="0" applyAlignment="0" applyProtection="0"/>
    <xf numFmtId="0" fontId="96" fillId="31" borderId="0" applyNumberFormat="0" applyBorder="0" applyAlignment="0" applyProtection="0"/>
    <xf numFmtId="0" fontId="97" fillId="29" borderId="1" applyNumberFormat="0" applyAlignment="0" applyProtection="0"/>
    <xf numFmtId="9" fontId="1" fillId="0" borderId="0" applyFont="0" applyFill="0" applyBorder="0" applyAlignment="0" applyProtection="0"/>
  </cellStyleXfs>
  <cellXfs count="410">
    <xf numFmtId="0" fontId="0" fillId="0" borderId="0" xfId="0" applyFont="1" applyAlignment="1">
      <alignment/>
    </xf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15" fillId="0" borderId="0" xfId="0" applyFont="1" applyAlignment="1">
      <alignment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/>
    </xf>
    <xf numFmtId="0" fontId="4" fillId="32" borderId="10" xfId="0" applyFont="1" applyFill="1" applyBorder="1" applyAlignment="1">
      <alignment horizontal="left" vertical="center"/>
    </xf>
    <xf numFmtId="0" fontId="5" fillId="33" borderId="10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8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9" fillId="32" borderId="10" xfId="0" applyFont="1" applyFill="1" applyBorder="1" applyAlignment="1">
      <alignment vertical="center" wrapText="1"/>
    </xf>
    <xf numFmtId="0" fontId="22" fillId="0" borderId="10" xfId="0" applyFont="1" applyBorder="1" applyAlignment="1">
      <alignment horizontal="left" vertical="center" wrapText="1"/>
    </xf>
    <xf numFmtId="0" fontId="9" fillId="32" borderId="10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9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10" xfId="0" applyBorder="1" applyAlignment="1">
      <alignment/>
    </xf>
    <xf numFmtId="0" fontId="5" fillId="0" borderId="10" xfId="0" applyFont="1" applyBorder="1" applyAlignment="1">
      <alignment vertical="center"/>
    </xf>
    <xf numFmtId="165" fontId="5" fillId="0" borderId="10" xfId="0" applyNumberFormat="1" applyFont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165" fontId="4" fillId="0" borderId="10" xfId="0" applyNumberFormat="1" applyFont="1" applyBorder="1" applyAlignment="1">
      <alignment vertical="center"/>
    </xf>
    <xf numFmtId="164" fontId="5" fillId="0" borderId="10" xfId="0" applyNumberFormat="1" applyFont="1" applyBorder="1" applyAlignment="1">
      <alignment horizontal="left" vertical="center"/>
    </xf>
    <xf numFmtId="0" fontId="6" fillId="10" borderId="10" xfId="0" applyFont="1" applyFill="1" applyBorder="1" applyAlignment="1">
      <alignment horizontal="left" vertical="center"/>
    </xf>
    <xf numFmtId="165" fontId="6" fillId="1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11" fillId="0" borderId="10" xfId="0" applyFont="1" applyBorder="1" applyAlignment="1">
      <alignment horizontal="left" vertical="center" wrapText="1"/>
    </xf>
    <xf numFmtId="0" fontId="9" fillId="10" borderId="10" xfId="0" applyFont="1" applyFill="1" applyBorder="1" applyAlignment="1">
      <alignment horizontal="left" vertical="center"/>
    </xf>
    <xf numFmtId="0" fontId="6" fillId="10" borderId="10" xfId="0" applyFont="1" applyFill="1" applyBorder="1" applyAlignment="1">
      <alignment horizontal="left" vertical="center" wrapText="1"/>
    </xf>
    <xf numFmtId="0" fontId="15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6" fillId="34" borderId="10" xfId="0" applyFont="1" applyFill="1" applyBorder="1" applyAlignment="1">
      <alignment/>
    </xf>
    <xf numFmtId="0" fontId="24" fillId="34" borderId="10" xfId="0" applyFont="1" applyFill="1" applyBorder="1" applyAlignment="1">
      <alignment/>
    </xf>
    <xf numFmtId="0" fontId="10" fillId="32" borderId="10" xfId="0" applyFont="1" applyFill="1" applyBorder="1" applyAlignment="1">
      <alignment vertical="center"/>
    </xf>
    <xf numFmtId="0" fontId="11" fillId="32" borderId="10" xfId="0" applyFont="1" applyFill="1" applyBorder="1" applyAlignment="1">
      <alignment horizontal="left" vertical="center" wrapText="1"/>
    </xf>
    <xf numFmtId="0" fontId="9" fillId="10" borderId="10" xfId="0" applyFont="1" applyFill="1" applyBorder="1" applyAlignment="1">
      <alignment horizontal="left" vertical="center" wrapText="1"/>
    </xf>
    <xf numFmtId="0" fontId="12" fillId="0" borderId="0" xfId="0" applyFont="1" applyAlignment="1">
      <alignment/>
    </xf>
    <xf numFmtId="0" fontId="10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/>
    </xf>
    <xf numFmtId="0" fontId="11" fillId="0" borderId="10" xfId="0" applyFont="1" applyBorder="1" applyAlignment="1">
      <alignment vertical="center" wrapText="1"/>
    </xf>
    <xf numFmtId="165" fontId="11" fillId="0" borderId="10" xfId="0" applyNumberFormat="1" applyFont="1" applyBorder="1" applyAlignment="1">
      <alignment vertical="center"/>
    </xf>
    <xf numFmtId="0" fontId="25" fillId="0" borderId="10" xfId="0" applyFont="1" applyBorder="1" applyAlignment="1">
      <alignment horizontal="left" vertical="center" wrapText="1"/>
    </xf>
    <xf numFmtId="0" fontId="26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vertical="center"/>
    </xf>
    <xf numFmtId="0" fontId="7" fillId="0" borderId="10" xfId="74" applyFont="1" applyBorder="1" applyAlignment="1">
      <alignment horizontal="left" vertical="center" wrapText="1"/>
      <protection/>
    </xf>
    <xf numFmtId="0" fontId="8" fillId="0" borderId="10" xfId="74" applyFont="1" applyBorder="1" applyAlignment="1">
      <alignment horizontal="left" vertical="center" wrapText="1"/>
      <protection/>
    </xf>
    <xf numFmtId="0" fontId="8" fillId="0" borderId="10" xfId="0" applyFont="1" applyBorder="1" applyAlignment="1">
      <alignment horizontal="center" vertical="center" wrapText="1"/>
    </xf>
    <xf numFmtId="0" fontId="27" fillId="35" borderId="10" xfId="0" applyFont="1" applyFill="1" applyBorder="1" applyAlignment="1">
      <alignment/>
    </xf>
    <xf numFmtId="0" fontId="5" fillId="0" borderId="10" xfId="0" applyFont="1" applyBorder="1" applyAlignment="1">
      <alignment wrapText="1"/>
    </xf>
    <xf numFmtId="0" fontId="6" fillId="5" borderId="10" xfId="0" applyFont="1" applyFill="1" applyBorder="1" applyAlignment="1">
      <alignment horizontal="left" vertical="center"/>
    </xf>
    <xf numFmtId="0" fontId="11" fillId="35" borderId="10" xfId="0" applyFont="1" applyFill="1" applyBorder="1" applyAlignment="1">
      <alignment horizontal="left" vertical="center"/>
    </xf>
    <xf numFmtId="0" fontId="28" fillId="0" borderId="10" xfId="0" applyFont="1" applyBorder="1" applyAlignment="1">
      <alignment/>
    </xf>
    <xf numFmtId="0" fontId="28" fillId="0" borderId="10" xfId="0" applyFont="1" applyBorder="1" applyAlignment="1">
      <alignment wrapText="1"/>
    </xf>
    <xf numFmtId="0" fontId="29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1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10" xfId="0" applyFont="1" applyBorder="1" applyAlignment="1">
      <alignment wrapText="1"/>
    </xf>
    <xf numFmtId="0" fontId="11" fillId="34" borderId="10" xfId="0" applyFont="1" applyFill="1" applyBorder="1" applyAlignment="1">
      <alignment/>
    </xf>
    <xf numFmtId="0" fontId="12" fillId="0" borderId="0" xfId="0" applyFont="1" applyAlignment="1">
      <alignment horizontal="center"/>
    </xf>
    <xf numFmtId="0" fontId="15" fillId="0" borderId="10" xfId="0" applyFont="1" applyBorder="1" applyAlignment="1">
      <alignment wrapText="1"/>
    </xf>
    <xf numFmtId="0" fontId="14" fillId="0" borderId="10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vertical="center" wrapText="1"/>
    </xf>
    <xf numFmtId="171" fontId="15" fillId="0" borderId="10" xfId="0" applyNumberFormat="1" applyFont="1" applyBorder="1" applyAlignment="1">
      <alignment/>
    </xf>
    <xf numFmtId="0" fontId="12" fillId="0" borderId="0" xfId="0" applyFont="1" applyAlignment="1">
      <alignment horizontal="justify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justify"/>
    </xf>
    <xf numFmtId="0" fontId="11" fillId="0" borderId="10" xfId="0" applyFont="1" applyBorder="1" applyAlignment="1">
      <alignment horizontal="justify"/>
    </xf>
    <xf numFmtId="0" fontId="31" fillId="0" borderId="10" xfId="0" applyFont="1" applyBorder="1" applyAlignment="1">
      <alignment horizontal="justify"/>
    </xf>
    <xf numFmtId="0" fontId="15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/>
    </xf>
    <xf numFmtId="0" fontId="14" fillId="0" borderId="10" xfId="0" applyFont="1" applyBorder="1" applyAlignment="1">
      <alignment horizontal="left" vertical="center"/>
    </xf>
    <xf numFmtId="0" fontId="11" fillId="0" borderId="10" xfId="0" applyFont="1" applyBorder="1" applyAlignment="1">
      <alignment horizontal="center"/>
    </xf>
    <xf numFmtId="0" fontId="16" fillId="0" borderId="0" xfId="0" applyFont="1" applyAlignment="1">
      <alignment horizontal="center" vertical="center" wrapText="1"/>
    </xf>
    <xf numFmtId="0" fontId="10" fillId="32" borderId="10" xfId="0" applyFont="1" applyFill="1" applyBorder="1" applyAlignment="1">
      <alignment vertical="center" wrapText="1"/>
    </xf>
    <xf numFmtId="0" fontId="32" fillId="0" borderId="0" xfId="0" applyFont="1" applyAlignment="1">
      <alignment horizontal="center" wrapText="1"/>
    </xf>
    <xf numFmtId="0" fontId="18" fillId="0" borderId="10" xfId="0" applyFont="1" applyBorder="1" applyAlignment="1">
      <alignment wrapText="1"/>
    </xf>
    <xf numFmtId="0" fontId="19" fillId="0" borderId="10" xfId="0" applyFont="1" applyBorder="1" applyAlignment="1">
      <alignment wrapText="1"/>
    </xf>
    <xf numFmtId="0" fontId="8" fillId="0" borderId="10" xfId="0" applyFont="1" applyBorder="1" applyAlignment="1">
      <alignment/>
    </xf>
    <xf numFmtId="3" fontId="8" fillId="0" borderId="10" xfId="0" applyNumberFormat="1" applyFont="1" applyBorder="1" applyAlignment="1">
      <alignment/>
    </xf>
    <xf numFmtId="0" fontId="18" fillId="0" borderId="10" xfId="0" applyFont="1" applyBorder="1" applyAlignment="1">
      <alignment/>
    </xf>
    <xf numFmtId="3" fontId="18" fillId="0" borderId="10" xfId="0" applyNumberFormat="1" applyFont="1" applyBorder="1" applyAlignment="1">
      <alignment/>
    </xf>
    <xf numFmtId="0" fontId="17" fillId="0" borderId="10" xfId="0" applyFont="1" applyBorder="1" applyAlignment="1">
      <alignment/>
    </xf>
    <xf numFmtId="3" fontId="17" fillId="0" borderId="10" xfId="0" applyNumberFormat="1" applyFont="1" applyBorder="1" applyAlignment="1">
      <alignment/>
    </xf>
    <xf numFmtId="0" fontId="20" fillId="0" borderId="10" xfId="0" applyFont="1" applyBorder="1" applyAlignment="1">
      <alignment wrapText="1"/>
    </xf>
    <xf numFmtId="165" fontId="11" fillId="35" borderId="10" xfId="0" applyNumberFormat="1" applyFont="1" applyFill="1" applyBorder="1" applyAlignment="1">
      <alignment vertical="center"/>
    </xf>
    <xf numFmtId="0" fontId="33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left" vertical="center" wrapText="1"/>
    </xf>
    <xf numFmtId="0" fontId="0" fillId="0" borderId="0" xfId="0" applyAlignment="1">
      <alignment horizontal="center" wrapText="1"/>
    </xf>
    <xf numFmtId="0" fontId="6" fillId="36" borderId="10" xfId="0" applyFont="1" applyFill="1" applyBorder="1" applyAlignment="1">
      <alignment/>
    </xf>
    <xf numFmtId="0" fontId="34" fillId="0" borderId="0" xfId="0" applyFont="1" applyAlignment="1">
      <alignment horizontal="justify" vertical="center"/>
    </xf>
    <xf numFmtId="0" fontId="35" fillId="0" borderId="0" xfId="0" applyFont="1" applyAlignment="1">
      <alignment horizontal="justify" vertical="center"/>
    </xf>
    <xf numFmtId="0" fontId="21" fillId="0" borderId="0" xfId="0" applyFont="1" applyAlignment="1">
      <alignment horizontal="justify" vertical="center"/>
    </xf>
    <xf numFmtId="0" fontId="36" fillId="0" borderId="0" xfId="45" applyFont="1" applyAlignment="1" applyProtection="1">
      <alignment horizontal="justify" vertical="center"/>
      <protection/>
    </xf>
    <xf numFmtId="0" fontId="6" fillId="32" borderId="10" xfId="0" applyFont="1" applyFill="1" applyBorder="1" applyAlignment="1">
      <alignment wrapText="1"/>
    </xf>
    <xf numFmtId="0" fontId="5" fillId="0" borderId="11" xfId="0" applyFont="1" applyBorder="1" applyAlignment="1">
      <alignment wrapText="1"/>
    </xf>
    <xf numFmtId="0" fontId="5" fillId="0" borderId="0" xfId="0" applyFont="1" applyAlignment="1">
      <alignment wrapText="1"/>
    </xf>
    <xf numFmtId="0" fontId="15" fillId="0" borderId="11" xfId="0" applyFont="1" applyBorder="1" applyAlignment="1">
      <alignment/>
    </xf>
    <xf numFmtId="0" fontId="0" fillId="0" borderId="11" xfId="0" applyBorder="1" applyAlignment="1">
      <alignment/>
    </xf>
    <xf numFmtId="0" fontId="35" fillId="0" borderId="10" xfId="0" applyFont="1" applyBorder="1" applyAlignment="1">
      <alignment horizontal="justify" vertical="center"/>
    </xf>
    <xf numFmtId="0" fontId="0" fillId="32" borderId="10" xfId="0" applyFill="1" applyBorder="1" applyAlignment="1">
      <alignment/>
    </xf>
    <xf numFmtId="0" fontId="11" fillId="32" borderId="10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0" xfId="64">
      <alignment/>
      <protection/>
    </xf>
    <xf numFmtId="0" fontId="5" fillId="0" borderId="10" xfId="64" applyFont="1" applyBorder="1" applyAlignment="1">
      <alignment vertical="center" wrapText="1"/>
      <protection/>
    </xf>
    <xf numFmtId="0" fontId="5" fillId="0" borderId="10" xfId="64" applyFont="1" applyBorder="1" applyAlignment="1">
      <alignment horizontal="left" vertical="center" wrapText="1"/>
      <protection/>
    </xf>
    <xf numFmtId="0" fontId="5" fillId="0" borderId="10" xfId="64" applyFont="1" applyBorder="1" applyAlignment="1">
      <alignment horizontal="left" vertical="center"/>
      <protection/>
    </xf>
    <xf numFmtId="0" fontId="4" fillId="0" borderId="10" xfId="64" applyFont="1" applyBorder="1" applyAlignment="1">
      <alignment horizontal="left" vertical="center" wrapText="1"/>
      <protection/>
    </xf>
    <xf numFmtId="0" fontId="11" fillId="0" borderId="10" xfId="64" applyFont="1" applyBorder="1" applyAlignment="1">
      <alignment horizontal="left" vertical="center" wrapText="1"/>
      <protection/>
    </xf>
    <xf numFmtId="0" fontId="8" fillId="0" borderId="10" xfId="64" applyFont="1" applyBorder="1" applyAlignment="1">
      <alignment horizontal="left" vertical="center" wrapText="1"/>
      <protection/>
    </xf>
    <xf numFmtId="0" fontId="10" fillId="0" borderId="10" xfId="64" applyFont="1" applyBorder="1" applyAlignment="1">
      <alignment horizontal="left" vertical="center" wrapText="1"/>
      <protection/>
    </xf>
    <xf numFmtId="0" fontId="11" fillId="0" borderId="10" xfId="64" applyFont="1" applyBorder="1" applyAlignment="1">
      <alignment horizontal="left" vertical="center"/>
      <protection/>
    </xf>
    <xf numFmtId="0" fontId="6" fillId="10" borderId="10" xfId="64" applyFont="1" applyFill="1" applyBorder="1" applyAlignment="1">
      <alignment horizontal="left" vertical="center"/>
      <protection/>
    </xf>
    <xf numFmtId="0" fontId="7" fillId="0" borderId="10" xfId="64" applyFont="1" applyBorder="1" applyAlignment="1">
      <alignment horizontal="left" vertical="center" wrapText="1"/>
      <protection/>
    </xf>
    <xf numFmtId="0" fontId="8" fillId="0" borderId="10" xfId="64" applyFont="1" applyBorder="1" applyAlignment="1">
      <alignment horizontal="left" vertical="center"/>
      <protection/>
    </xf>
    <xf numFmtId="0" fontId="7" fillId="0" borderId="10" xfId="64" applyFont="1" applyBorder="1" applyAlignment="1">
      <alignment horizontal="left" vertical="center"/>
      <protection/>
    </xf>
    <xf numFmtId="0" fontId="9" fillId="10" borderId="10" xfId="64" applyFont="1" applyFill="1" applyBorder="1" applyAlignment="1">
      <alignment horizontal="left" vertical="center"/>
      <protection/>
    </xf>
    <xf numFmtId="0" fontId="6" fillId="10" borderId="10" xfId="64" applyFont="1" applyFill="1" applyBorder="1" applyAlignment="1">
      <alignment horizontal="left" vertical="center" wrapText="1"/>
      <protection/>
    </xf>
    <xf numFmtId="0" fontId="6" fillId="34" borderId="10" xfId="64" applyFont="1" applyFill="1" applyBorder="1">
      <alignment/>
      <protection/>
    </xf>
    <xf numFmtId="0" fontId="24" fillId="34" borderId="10" xfId="64" applyFont="1" applyFill="1" applyBorder="1">
      <alignment/>
      <protection/>
    </xf>
    <xf numFmtId="0" fontId="4" fillId="0" borderId="10" xfId="64" applyFont="1" applyBorder="1" applyAlignment="1">
      <alignment horizontal="center" vertical="center"/>
      <protection/>
    </xf>
    <xf numFmtId="0" fontId="4" fillId="0" borderId="10" xfId="64" applyFont="1" applyBorder="1" applyAlignment="1">
      <alignment horizontal="center" vertical="center" wrapText="1"/>
      <protection/>
    </xf>
    <xf numFmtId="0" fontId="4" fillId="0" borderId="10" xfId="64" applyFont="1" applyBorder="1" applyAlignment="1">
      <alignment horizontal="left" vertical="center"/>
      <protection/>
    </xf>
    <xf numFmtId="0" fontId="9" fillId="10" borderId="10" xfId="64" applyFont="1" applyFill="1" applyBorder="1" applyAlignment="1">
      <alignment horizontal="left" vertical="center" wrapText="1"/>
      <protection/>
    </xf>
    <xf numFmtId="0" fontId="6" fillId="5" borderId="10" xfId="64" applyFont="1" applyFill="1" applyBorder="1">
      <alignment/>
      <protection/>
    </xf>
    <xf numFmtId="0" fontId="6" fillId="5" borderId="10" xfId="64" applyFont="1" applyFill="1" applyBorder="1" applyAlignment="1">
      <alignment horizontal="left" vertical="center"/>
      <protection/>
    </xf>
    <xf numFmtId="0" fontId="98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horizontal="center" vertical="center"/>
    </xf>
    <xf numFmtId="0" fontId="4" fillId="37" borderId="10" xfId="0" applyFont="1" applyFill="1" applyBorder="1" applyAlignment="1">
      <alignment horizontal="left" vertical="center"/>
    </xf>
    <xf numFmtId="3" fontId="15" fillId="0" borderId="10" xfId="0" applyNumberFormat="1" applyFont="1" applyBorder="1" applyAlignment="1">
      <alignment/>
    </xf>
    <xf numFmtId="3" fontId="15" fillId="0" borderId="10" xfId="64" applyNumberFormat="1" applyFont="1" applyBorder="1">
      <alignment/>
      <protection/>
    </xf>
    <xf numFmtId="3" fontId="8" fillId="0" borderId="10" xfId="64" applyNumberFormat="1" applyFont="1" applyBorder="1" applyAlignment="1">
      <alignment horizontal="right" vertical="center" wrapText="1"/>
      <protection/>
    </xf>
    <xf numFmtId="3" fontId="7" fillId="0" borderId="10" xfId="64" applyNumberFormat="1" applyFont="1" applyBorder="1" applyAlignment="1">
      <alignment horizontal="right" vertical="center" wrapText="1"/>
      <protection/>
    </xf>
    <xf numFmtId="3" fontId="8" fillId="0" borderId="10" xfId="64" applyNumberFormat="1" applyFont="1" applyBorder="1" applyAlignment="1">
      <alignment horizontal="right" vertical="center"/>
      <protection/>
    </xf>
    <xf numFmtId="3" fontId="7" fillId="0" borderId="10" xfId="64" applyNumberFormat="1" applyFont="1" applyBorder="1" applyAlignment="1">
      <alignment horizontal="right" vertical="center"/>
      <protection/>
    </xf>
    <xf numFmtId="3" fontId="0" fillId="0" borderId="0" xfId="64" applyNumberFormat="1">
      <alignment/>
      <protection/>
    </xf>
    <xf numFmtId="3" fontId="0" fillId="0" borderId="0" xfId="0" applyNumberFormat="1" applyAlignment="1">
      <alignment/>
    </xf>
    <xf numFmtId="3" fontId="0" fillId="0" borderId="10" xfId="0" applyNumberFormat="1" applyBorder="1" applyAlignment="1">
      <alignment/>
    </xf>
    <xf numFmtId="3" fontId="0" fillId="0" borderId="0" xfId="0" applyNumberFormat="1" applyAlignment="1">
      <alignment/>
    </xf>
    <xf numFmtId="0" fontId="94" fillId="0" borderId="0" xfId="64" applyFont="1" applyAlignment="1">
      <alignment horizontal="center"/>
      <protection/>
    </xf>
    <xf numFmtId="0" fontId="34" fillId="38" borderId="0" xfId="0" applyFont="1" applyFill="1" applyAlignment="1">
      <alignment horizontal="justify" vertical="center"/>
    </xf>
    <xf numFmtId="0" fontId="35" fillId="38" borderId="0" xfId="0" applyFont="1" applyFill="1" applyAlignment="1">
      <alignment horizontal="justify" vertical="center"/>
    </xf>
    <xf numFmtId="0" fontId="21" fillId="38" borderId="0" xfId="0" applyFont="1" applyFill="1" applyAlignment="1">
      <alignment horizontal="justify" vertical="center"/>
    </xf>
    <xf numFmtId="0" fontId="0" fillId="38" borderId="0" xfId="0" applyFill="1" applyAlignment="1">
      <alignment/>
    </xf>
    <xf numFmtId="0" fontId="5" fillId="0" borderId="10" xfId="0" applyFont="1" applyBorder="1" applyAlignment="1">
      <alignment horizontal="center" wrapText="1"/>
    </xf>
    <xf numFmtId="3" fontId="5" fillId="0" borderId="10" xfId="0" applyNumberFormat="1" applyFont="1" applyBorder="1" applyAlignment="1">
      <alignment horizontal="center" wrapText="1"/>
    </xf>
    <xf numFmtId="3" fontId="5" fillId="0" borderId="0" xfId="64" applyNumberFormat="1" applyFont="1" applyAlignment="1">
      <alignment horizontal="center" vertical="center" wrapText="1"/>
      <protection/>
    </xf>
    <xf numFmtId="3" fontId="0" fillId="0" borderId="0" xfId="64" applyNumberFormat="1">
      <alignment/>
      <protection/>
    </xf>
    <xf numFmtId="3" fontId="15" fillId="0" borderId="10" xfId="0" applyNumberFormat="1" applyFont="1" applyBorder="1" applyAlignment="1">
      <alignment/>
    </xf>
    <xf numFmtId="3" fontId="0" fillId="0" borderId="10" xfId="64" applyNumberFormat="1" applyBorder="1">
      <alignment/>
      <protection/>
    </xf>
    <xf numFmtId="0" fontId="94" fillId="0" borderId="0" xfId="64" applyFont="1" applyAlignment="1">
      <alignment horizontal="right"/>
      <protection/>
    </xf>
    <xf numFmtId="3" fontId="0" fillId="37" borderId="10" xfId="0" applyNumberFormat="1" applyFill="1" applyBorder="1" applyAlignment="1">
      <alignment/>
    </xf>
    <xf numFmtId="3" fontId="45" fillId="0" borderId="0" xfId="0" applyNumberFormat="1" applyFont="1" applyAlignment="1">
      <alignment/>
    </xf>
    <xf numFmtId="3" fontId="46" fillId="0" borderId="0" xfId="0" applyNumberFormat="1" applyFont="1" applyAlignment="1">
      <alignment/>
    </xf>
    <xf numFmtId="174" fontId="0" fillId="0" borderId="0" xfId="0" applyNumberFormat="1" applyAlignment="1">
      <alignment vertical="center" wrapText="1"/>
    </xf>
    <xf numFmtId="174" fontId="0" fillId="0" borderId="0" xfId="0" applyNumberFormat="1" applyAlignment="1">
      <alignment vertical="center" wrapText="1"/>
    </xf>
    <xf numFmtId="0" fontId="48" fillId="0" borderId="0" xfId="0" applyFont="1" applyAlignment="1">
      <alignment horizontal="right"/>
    </xf>
    <xf numFmtId="174" fontId="49" fillId="0" borderId="12" xfId="0" applyNumberFormat="1" applyFont="1" applyBorder="1" applyAlignment="1">
      <alignment horizontal="center" vertical="center" wrapText="1"/>
    </xf>
    <xf numFmtId="174" fontId="49" fillId="0" borderId="13" xfId="0" applyNumberFormat="1" applyFont="1" applyBorder="1" applyAlignment="1">
      <alignment horizontal="center" vertical="center" wrapText="1"/>
    </xf>
    <xf numFmtId="174" fontId="50" fillId="0" borderId="0" xfId="0" applyNumberFormat="1" applyFont="1" applyAlignment="1">
      <alignment horizontal="center" vertical="center" wrapText="1"/>
    </xf>
    <xf numFmtId="174" fontId="50" fillId="0" borderId="14" xfId="0" applyNumberFormat="1" applyFont="1" applyBorder="1" applyAlignment="1" applyProtection="1">
      <alignment horizontal="left" vertical="center" wrapText="1" indent="1"/>
      <protection locked="0"/>
    </xf>
    <xf numFmtId="174" fontId="50" fillId="0" borderId="15" xfId="0" applyNumberFormat="1" applyFont="1" applyBorder="1" applyAlignment="1" applyProtection="1">
      <alignment horizontal="left" vertical="center" wrapText="1" indent="1"/>
      <protection locked="0"/>
    </xf>
    <xf numFmtId="174" fontId="50" fillId="0" borderId="16" xfId="0" applyNumberFormat="1" applyFont="1" applyBorder="1" applyAlignment="1" applyProtection="1">
      <alignment vertical="center" wrapText="1"/>
      <protection locked="0"/>
    </xf>
    <xf numFmtId="174" fontId="51" fillId="0" borderId="17" xfId="0" applyNumberFormat="1" applyFont="1" applyBorder="1" applyAlignment="1" applyProtection="1">
      <alignment horizontal="left" vertical="center" wrapText="1" indent="1"/>
      <protection locked="0"/>
    </xf>
    <xf numFmtId="174" fontId="51" fillId="38" borderId="18" xfId="0" applyNumberFormat="1" applyFont="1" applyFill="1" applyBorder="1" applyAlignment="1" applyProtection="1">
      <alignment horizontal="left" vertical="center" wrapText="1" indent="1"/>
      <protection locked="0"/>
    </xf>
    <xf numFmtId="174" fontId="43" fillId="0" borderId="18" xfId="0" applyNumberFormat="1" applyFont="1" applyBorder="1" applyAlignment="1" applyProtection="1">
      <alignment vertical="center" wrapText="1"/>
      <protection locked="0"/>
    </xf>
    <xf numFmtId="174" fontId="51" fillId="0" borderId="19" xfId="0" applyNumberFormat="1" applyFont="1" applyBorder="1" applyAlignment="1" applyProtection="1">
      <alignment horizontal="left" vertical="center" wrapText="1" indent="1"/>
      <protection locked="0"/>
    </xf>
    <xf numFmtId="174" fontId="51" fillId="0" borderId="20" xfId="0" applyNumberFormat="1" applyFont="1" applyBorder="1" applyAlignment="1" applyProtection="1">
      <alignment horizontal="left" vertical="center" wrapText="1" indent="1"/>
      <protection locked="0"/>
    </xf>
    <xf numFmtId="174" fontId="43" fillId="0" borderId="20" xfId="0" applyNumberFormat="1" applyFont="1" applyBorder="1" applyAlignment="1" applyProtection="1">
      <alignment vertical="center" wrapText="1"/>
      <protection locked="0"/>
    </xf>
    <xf numFmtId="174" fontId="43" fillId="0" borderId="0" xfId="0" applyNumberFormat="1" applyFont="1" applyAlignment="1">
      <alignment vertical="center" wrapText="1"/>
    </xf>
    <xf numFmtId="174" fontId="51" fillId="0" borderId="19" xfId="0" applyNumberFormat="1" applyFont="1" applyBorder="1" applyAlignment="1" applyProtection="1">
      <alignment horizontal="left" vertical="center" wrapText="1" indent="1"/>
      <protection locked="0"/>
    </xf>
    <xf numFmtId="174" fontId="51" fillId="0" borderId="20" xfId="0" applyNumberFormat="1" applyFont="1" applyBorder="1" applyAlignment="1" applyProtection="1">
      <alignment horizontal="left" vertical="center" wrapText="1" indent="1"/>
      <protection locked="0"/>
    </xf>
    <xf numFmtId="174" fontId="51" fillId="0" borderId="21" xfId="0" applyNumberFormat="1" applyFont="1" applyBorder="1" applyAlignment="1" applyProtection="1">
      <alignment horizontal="left" vertical="center" wrapText="1" indent="1"/>
      <protection locked="0"/>
    </xf>
    <xf numFmtId="174" fontId="51" fillId="0" borderId="13" xfId="0" applyNumberFormat="1" applyFont="1" applyBorder="1" applyAlignment="1" applyProtection="1">
      <alignment horizontal="left" vertical="center" wrapText="1" indent="1"/>
      <protection locked="0"/>
    </xf>
    <xf numFmtId="174" fontId="43" fillId="0" borderId="13" xfId="0" applyNumberFormat="1" applyFont="1" applyBorder="1" applyAlignment="1" applyProtection="1">
      <alignment vertical="center" wrapText="1"/>
      <protection locked="0"/>
    </xf>
    <xf numFmtId="174" fontId="50" fillId="0" borderId="0" xfId="0" applyNumberFormat="1" applyFont="1" applyAlignment="1">
      <alignment vertical="center" wrapText="1"/>
    </xf>
    <xf numFmtId="174" fontId="51" fillId="0" borderId="17" xfId="0" applyNumberFormat="1" applyFont="1" applyBorder="1" applyAlignment="1" applyProtection="1">
      <alignment horizontal="left" vertical="center" wrapText="1" indent="1"/>
      <protection locked="0"/>
    </xf>
    <xf numFmtId="174" fontId="51" fillId="0" borderId="18" xfId="0" applyNumberFormat="1" applyFont="1" applyBorder="1" applyAlignment="1" applyProtection="1">
      <alignment horizontal="left" vertical="center" wrapText="1" indent="1"/>
      <protection locked="0"/>
    </xf>
    <xf numFmtId="174" fontId="52" fillId="0" borderId="19" xfId="0" applyNumberFormat="1" applyFont="1" applyBorder="1" applyAlignment="1" applyProtection="1">
      <alignment horizontal="left" vertical="center" wrapText="1" indent="1"/>
      <protection locked="0"/>
    </xf>
    <xf numFmtId="174" fontId="52" fillId="0" borderId="20" xfId="0" applyNumberFormat="1" applyFont="1" applyBorder="1" applyAlignment="1" applyProtection="1">
      <alignment horizontal="left" vertical="center" wrapText="1" indent="1"/>
      <protection locked="0"/>
    </xf>
    <xf numFmtId="174" fontId="52" fillId="0" borderId="20" xfId="0" applyNumberFormat="1" applyFont="1" applyBorder="1" applyAlignment="1" applyProtection="1">
      <alignment vertical="center" wrapText="1"/>
      <protection locked="0"/>
    </xf>
    <xf numFmtId="174" fontId="51" fillId="0" borderId="10" xfId="0" applyNumberFormat="1" applyFont="1" applyBorder="1" applyAlignment="1" applyProtection="1">
      <alignment horizontal="right" vertical="center" wrapText="1"/>
      <protection locked="0"/>
    </xf>
    <xf numFmtId="174" fontId="51" fillId="0" borderId="21" xfId="0" applyNumberFormat="1" applyFont="1" applyBorder="1" applyAlignment="1" applyProtection="1">
      <alignment horizontal="left" vertical="center" wrapText="1" indent="1"/>
      <protection locked="0"/>
    </xf>
    <xf numFmtId="174" fontId="51" fillId="0" borderId="22" xfId="0" applyNumberFormat="1" applyFont="1" applyBorder="1" applyAlignment="1" applyProtection="1">
      <alignment horizontal="right" vertical="center" wrapText="1"/>
      <protection locked="0"/>
    </xf>
    <xf numFmtId="174" fontId="49" fillId="0" borderId="16" xfId="0" applyNumberFormat="1" applyFont="1" applyBorder="1" applyAlignment="1" applyProtection="1">
      <alignment vertical="center" wrapText="1"/>
      <protection locked="0"/>
    </xf>
    <xf numFmtId="174" fontId="51" fillId="0" borderId="23" xfId="0" applyNumberFormat="1" applyFont="1" applyBorder="1" applyAlignment="1" applyProtection="1">
      <alignment horizontal="left" vertical="center" wrapText="1" indent="7"/>
      <protection locked="0"/>
    </xf>
    <xf numFmtId="174" fontId="51" fillId="0" borderId="18" xfId="0" applyNumberFormat="1" applyFont="1" applyBorder="1" applyAlignment="1" applyProtection="1">
      <alignment horizontal="left" vertical="center" wrapText="1" indent="7"/>
      <protection locked="0"/>
    </xf>
    <xf numFmtId="174" fontId="0" fillId="0" borderId="24" xfId="0" applyNumberFormat="1" applyBorder="1" applyAlignment="1" applyProtection="1">
      <alignment vertical="center" wrapText="1"/>
      <protection locked="0"/>
    </xf>
    <xf numFmtId="174" fontId="51" fillId="0" borderId="21" xfId="0" applyNumberFormat="1" applyFont="1" applyBorder="1" applyAlignment="1" applyProtection="1">
      <alignment horizontal="left" vertical="center" wrapText="1" indent="7"/>
      <protection locked="0"/>
    </xf>
    <xf numFmtId="174" fontId="51" fillId="0" borderId="20" xfId="0" applyNumberFormat="1" applyFont="1" applyBorder="1" applyAlignment="1" applyProtection="1">
      <alignment horizontal="left" vertical="center" wrapText="1" indent="7"/>
      <protection locked="0"/>
    </xf>
    <xf numFmtId="174" fontId="0" fillId="0" borderId="13" xfId="0" applyNumberFormat="1" applyBorder="1" applyAlignment="1" applyProtection="1">
      <alignment vertical="center" wrapText="1"/>
      <protection locked="0"/>
    </xf>
    <xf numFmtId="174" fontId="51" fillId="0" borderId="25" xfId="0" applyNumberFormat="1" applyFont="1" applyBorder="1" applyAlignment="1" applyProtection="1">
      <alignment horizontal="left" vertical="center" wrapText="1" indent="7"/>
      <protection locked="0"/>
    </xf>
    <xf numFmtId="174" fontId="0" fillId="0" borderId="20" xfId="0" applyNumberFormat="1" applyBorder="1" applyAlignment="1" applyProtection="1">
      <alignment vertical="center" wrapText="1"/>
      <protection locked="0"/>
    </xf>
    <xf numFmtId="174" fontId="51" fillId="0" borderId="26" xfId="0" applyNumberFormat="1" applyFont="1" applyBorder="1" applyAlignment="1" applyProtection="1">
      <alignment horizontal="left" vertical="center" wrapText="1" indent="7"/>
      <protection locked="0"/>
    </xf>
    <xf numFmtId="3" fontId="0" fillId="0" borderId="10" xfId="0" applyNumberFormat="1" applyBorder="1" applyAlignment="1">
      <alignment horizontal="center"/>
    </xf>
    <xf numFmtId="0" fontId="99" fillId="0" borderId="0" xfId="0" applyFont="1" applyAlignment="1">
      <alignment/>
    </xf>
    <xf numFmtId="3" fontId="7" fillId="0" borderId="10" xfId="0" applyNumberFormat="1" applyFont="1" applyBorder="1" applyAlignment="1">
      <alignment horizontal="right" vertical="center" wrapText="1"/>
    </xf>
    <xf numFmtId="3" fontId="7" fillId="0" borderId="10" xfId="0" applyNumberFormat="1" applyFont="1" applyBorder="1" applyAlignment="1">
      <alignment horizontal="right" vertical="center"/>
    </xf>
    <xf numFmtId="3" fontId="8" fillId="0" borderId="10" xfId="0" applyNumberFormat="1" applyFont="1" applyBorder="1" applyAlignment="1">
      <alignment horizontal="right" vertical="center"/>
    </xf>
    <xf numFmtId="3" fontId="8" fillId="0" borderId="10" xfId="0" applyNumberFormat="1" applyFont="1" applyBorder="1" applyAlignment="1">
      <alignment horizontal="right" vertical="center" wrapText="1"/>
    </xf>
    <xf numFmtId="3" fontId="94" fillId="0" borderId="0" xfId="64" applyNumberFormat="1" applyFont="1" applyAlignment="1">
      <alignment horizontal="center"/>
      <protection/>
    </xf>
    <xf numFmtId="0" fontId="5" fillId="38" borderId="1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1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3" fillId="0" borderId="0" xfId="64" applyFont="1">
      <alignment/>
      <protection/>
    </xf>
    <xf numFmtId="0" fontId="12" fillId="0" borderId="0" xfId="64" applyFont="1" applyAlignment="1">
      <alignment horizontal="center" wrapText="1"/>
      <protection/>
    </xf>
    <xf numFmtId="0" fontId="11" fillId="0" borderId="10" xfId="64" applyFont="1" applyBorder="1">
      <alignment/>
      <protection/>
    </xf>
    <xf numFmtId="0" fontId="15" fillId="0" borderId="0" xfId="64" applyFont="1">
      <alignment/>
      <protection/>
    </xf>
    <xf numFmtId="0" fontId="15" fillId="0" borderId="25" xfId="64" applyFont="1" applyBorder="1">
      <alignment/>
      <protection/>
    </xf>
    <xf numFmtId="0" fontId="31" fillId="0" borderId="25" xfId="64" applyFont="1" applyBorder="1">
      <alignment/>
      <protection/>
    </xf>
    <xf numFmtId="3" fontId="31" fillId="0" borderId="10" xfId="64" applyNumberFormat="1" applyFont="1" applyBorder="1">
      <alignment/>
      <protection/>
    </xf>
    <xf numFmtId="0" fontId="11" fillId="0" borderId="25" xfId="64" applyFont="1" applyBorder="1">
      <alignment/>
      <protection/>
    </xf>
    <xf numFmtId="0" fontId="11" fillId="34" borderId="25" xfId="64" applyFont="1" applyFill="1" applyBorder="1">
      <alignment/>
      <protection/>
    </xf>
    <xf numFmtId="3" fontId="11" fillId="34" borderId="25" xfId="64" applyNumberFormat="1" applyFont="1" applyFill="1" applyBorder="1">
      <alignment/>
      <protection/>
    </xf>
    <xf numFmtId="0" fontId="0" fillId="0" borderId="0" xfId="64">
      <alignment/>
      <protection/>
    </xf>
    <xf numFmtId="0" fontId="11" fillId="34" borderId="12" xfId="64" applyFont="1" applyFill="1" applyBorder="1">
      <alignment/>
      <protection/>
    </xf>
    <xf numFmtId="3" fontId="11" fillId="34" borderId="12" xfId="64" applyNumberFormat="1" applyFont="1" applyFill="1" applyBorder="1">
      <alignment/>
      <protection/>
    </xf>
    <xf numFmtId="0" fontId="12" fillId="0" borderId="0" xfId="64" applyFont="1">
      <alignment/>
      <protection/>
    </xf>
    <xf numFmtId="0" fontId="5" fillId="0" borderId="10" xfId="64" applyFont="1" applyBorder="1" applyAlignment="1">
      <alignment horizontal="center" vertical="center" wrapText="1"/>
      <protection/>
    </xf>
    <xf numFmtId="0" fontId="0" fillId="0" borderId="0" xfId="64" applyAlignment="1">
      <alignment horizontal="center" vertical="center"/>
      <protection/>
    </xf>
    <xf numFmtId="3" fontId="76" fillId="10" borderId="10" xfId="64" applyNumberFormat="1" applyFont="1" applyFill="1" applyBorder="1" applyAlignment="1">
      <alignment horizontal="right" wrapText="1"/>
      <protection/>
    </xf>
    <xf numFmtId="3" fontId="77" fillId="34" borderId="10" xfId="64" applyNumberFormat="1" applyFont="1" applyFill="1" applyBorder="1" applyAlignment="1">
      <alignment horizontal="right"/>
      <protection/>
    </xf>
    <xf numFmtId="3" fontId="76" fillId="34" borderId="10" xfId="64" applyNumberFormat="1" applyFont="1" applyFill="1" applyBorder="1" applyAlignment="1">
      <alignment horizontal="right"/>
      <protection/>
    </xf>
    <xf numFmtId="0" fontId="0" fillId="0" borderId="0" xfId="64" applyAlignment="1">
      <alignment horizontal="center" wrapText="1"/>
      <protection/>
    </xf>
    <xf numFmtId="0" fontId="0" fillId="0" borderId="0" xfId="64" applyAlignment="1">
      <alignment wrapText="1"/>
      <protection/>
    </xf>
    <xf numFmtId="0" fontId="0" fillId="0" borderId="18" xfId="64" applyBorder="1">
      <alignment/>
      <protection/>
    </xf>
    <xf numFmtId="0" fontId="4" fillId="0" borderId="10" xfId="64" applyFont="1" applyBorder="1">
      <alignment/>
      <protection/>
    </xf>
    <xf numFmtId="0" fontId="4" fillId="0" borderId="10" xfId="64" applyFont="1" applyBorder="1" applyAlignment="1">
      <alignment wrapText="1"/>
      <protection/>
    </xf>
    <xf numFmtId="0" fontId="5" fillId="0" borderId="10" xfId="64" applyFont="1" applyBorder="1" applyAlignment="1">
      <alignment wrapText="1"/>
      <protection/>
    </xf>
    <xf numFmtId="0" fontId="0" fillId="0" borderId="0" xfId="64">
      <alignment/>
      <protection/>
    </xf>
    <xf numFmtId="0" fontId="5" fillId="0" borderId="10" xfId="64" applyFont="1" applyBorder="1" applyAlignment="1">
      <alignment vertical="center"/>
      <protection/>
    </xf>
    <xf numFmtId="165" fontId="5" fillId="0" borderId="10" xfId="64" applyNumberFormat="1" applyFont="1" applyBorder="1" applyAlignment="1">
      <alignment vertical="center"/>
      <protection/>
    </xf>
    <xf numFmtId="0" fontId="4" fillId="0" borderId="10" xfId="64" applyFont="1" applyBorder="1" applyAlignment="1">
      <alignment vertical="center" wrapText="1"/>
      <protection/>
    </xf>
    <xf numFmtId="165" fontId="4" fillId="0" borderId="10" xfId="64" applyNumberFormat="1" applyFont="1" applyBorder="1" applyAlignment="1">
      <alignment vertical="center"/>
      <protection/>
    </xf>
    <xf numFmtId="0" fontId="11" fillId="0" borderId="10" xfId="64" applyFont="1" applyBorder="1" applyAlignment="1">
      <alignment vertical="center" wrapText="1"/>
      <protection/>
    </xf>
    <xf numFmtId="165" fontId="11" fillId="0" borderId="10" xfId="64" applyNumberFormat="1" applyFont="1" applyBorder="1" applyAlignment="1">
      <alignment vertical="center"/>
      <protection/>
    </xf>
    <xf numFmtId="0" fontId="5" fillId="33" borderId="10" xfId="64" applyFont="1" applyFill="1" applyBorder="1" applyAlignment="1">
      <alignment horizontal="left" vertical="center" wrapText="1"/>
      <protection/>
    </xf>
    <xf numFmtId="0" fontId="8" fillId="33" borderId="10" xfId="64" applyFont="1" applyFill="1" applyBorder="1" applyAlignment="1">
      <alignment horizontal="left" vertical="center" wrapText="1"/>
      <protection/>
    </xf>
    <xf numFmtId="0" fontId="8" fillId="0" borderId="10" xfId="64" applyFont="1" applyBorder="1" applyAlignment="1">
      <alignment vertical="center" wrapText="1"/>
      <protection/>
    </xf>
    <xf numFmtId="0" fontId="8" fillId="0" borderId="10" xfId="64" applyFont="1" applyBorder="1" applyAlignment="1">
      <alignment vertical="center"/>
      <protection/>
    </xf>
    <xf numFmtId="0" fontId="27" fillId="35" borderId="10" xfId="64" applyFont="1" applyFill="1" applyBorder="1">
      <alignment/>
      <protection/>
    </xf>
    <xf numFmtId="164" fontId="5" fillId="0" borderId="10" xfId="64" applyNumberFormat="1" applyFont="1" applyBorder="1" applyAlignment="1">
      <alignment horizontal="left" vertical="center"/>
      <protection/>
    </xf>
    <xf numFmtId="165" fontId="6" fillId="10" borderId="10" xfId="64" applyNumberFormat="1" applyFont="1" applyFill="1" applyBorder="1" applyAlignment="1">
      <alignment vertical="center"/>
      <protection/>
    </xf>
    <xf numFmtId="3" fontId="8" fillId="0" borderId="10" xfId="64" applyNumberFormat="1" applyFont="1" applyBorder="1" applyAlignment="1">
      <alignment horizontal="left" vertical="center" wrapText="1"/>
      <protection/>
    </xf>
    <xf numFmtId="0" fontId="2" fillId="0" borderId="0" xfId="64" applyFont="1" applyAlignment="1">
      <alignment horizontal="left" vertical="center" wrapText="1"/>
      <protection/>
    </xf>
    <xf numFmtId="0" fontId="0" fillId="0" borderId="0" xfId="64">
      <alignment/>
      <protection/>
    </xf>
    <xf numFmtId="3" fontId="7" fillId="0" borderId="10" xfId="64" applyNumberFormat="1" applyFont="1" applyBorder="1" applyAlignment="1">
      <alignment horizontal="left" vertical="center" wrapText="1"/>
      <protection/>
    </xf>
    <xf numFmtId="0" fontId="3" fillId="0" borderId="0" xfId="64" applyFont="1" applyAlignment="1">
      <alignment horizontal="left" vertical="center" wrapText="1"/>
      <protection/>
    </xf>
    <xf numFmtId="3" fontId="8" fillId="0" borderId="10" xfId="64" applyNumberFormat="1" applyFont="1" applyBorder="1" applyAlignment="1">
      <alignment horizontal="left" vertical="center"/>
      <protection/>
    </xf>
    <xf numFmtId="0" fontId="2" fillId="0" borderId="0" xfId="64" applyFont="1" applyAlignment="1">
      <alignment horizontal="left" vertical="center"/>
      <protection/>
    </xf>
    <xf numFmtId="3" fontId="7" fillId="0" borderId="10" xfId="64" applyNumberFormat="1" applyFont="1" applyBorder="1" applyAlignment="1">
      <alignment horizontal="left" vertical="center"/>
      <protection/>
    </xf>
    <xf numFmtId="0" fontId="3" fillId="0" borderId="0" xfId="64" applyFont="1" applyAlignment="1">
      <alignment horizontal="left" vertical="center"/>
      <protection/>
    </xf>
    <xf numFmtId="0" fontId="10" fillId="0" borderId="10" xfId="64" applyFont="1" applyBorder="1" applyAlignment="1">
      <alignment horizontal="left" vertical="center"/>
      <protection/>
    </xf>
    <xf numFmtId="3" fontId="9" fillId="10" borderId="10" xfId="64" applyNumberFormat="1" applyFont="1" applyFill="1" applyBorder="1" applyAlignment="1">
      <alignment horizontal="right"/>
      <protection/>
    </xf>
    <xf numFmtId="3" fontId="6" fillId="34" borderId="10" xfId="64" applyNumberFormat="1" applyFont="1" applyFill="1" applyBorder="1" applyAlignment="1">
      <alignment horizontal="right"/>
      <protection/>
    </xf>
    <xf numFmtId="0" fontId="0" fillId="0" borderId="27" xfId="64" applyBorder="1">
      <alignment/>
      <protection/>
    </xf>
    <xf numFmtId="0" fontId="15" fillId="0" borderId="0" xfId="0" applyFont="1" applyAlignment="1">
      <alignment/>
    </xf>
    <xf numFmtId="0" fontId="11" fillId="0" borderId="10" xfId="0" applyFont="1" applyBorder="1" applyAlignment="1">
      <alignment/>
    </xf>
    <xf numFmtId="3" fontId="0" fillId="0" borderId="0" xfId="0" applyNumberFormat="1" applyAlignment="1">
      <alignment wrapText="1"/>
    </xf>
    <xf numFmtId="3" fontId="0" fillId="0" borderId="0" xfId="0" applyNumberFormat="1" applyAlignment="1">
      <alignment horizontal="center" wrapText="1"/>
    </xf>
    <xf numFmtId="3" fontId="11" fillId="0" borderId="10" xfId="0" applyNumberFormat="1" applyFont="1" applyBorder="1" applyAlignment="1">
      <alignment horizontal="center"/>
    </xf>
    <xf numFmtId="0" fontId="12" fillId="0" borderId="0" xfId="0" applyFont="1" applyAlignment="1">
      <alignment wrapText="1"/>
    </xf>
    <xf numFmtId="3" fontId="15" fillId="0" borderId="10" xfId="0" applyNumberFormat="1" applyFont="1" applyBorder="1" applyAlignment="1">
      <alignment horizontal="right"/>
    </xf>
    <xf numFmtId="3" fontId="11" fillId="35" borderId="10" xfId="0" applyNumberFormat="1" applyFont="1" applyFill="1" applyBorder="1" applyAlignment="1">
      <alignment horizontal="right" vertical="center"/>
    </xf>
    <xf numFmtId="3" fontId="6" fillId="10" borderId="10" xfId="0" applyNumberFormat="1" applyFont="1" applyFill="1" applyBorder="1" applyAlignment="1">
      <alignment horizontal="right" vertical="center"/>
    </xf>
    <xf numFmtId="3" fontId="6" fillId="10" borderId="10" xfId="0" applyNumberFormat="1" applyFont="1" applyFill="1" applyBorder="1" applyAlignment="1">
      <alignment horizontal="right" vertical="center" wrapText="1"/>
    </xf>
    <xf numFmtId="3" fontId="24" fillId="34" borderId="10" xfId="0" applyNumberFormat="1" applyFont="1" applyFill="1" applyBorder="1" applyAlignment="1">
      <alignment horizontal="right"/>
    </xf>
    <xf numFmtId="3" fontId="0" fillId="38" borderId="10" xfId="0" applyNumberFormat="1" applyFill="1" applyBorder="1" applyAlignment="1">
      <alignment horizontal="right"/>
    </xf>
    <xf numFmtId="3" fontId="0" fillId="0" borderId="10" xfId="0" applyNumberFormat="1" applyBorder="1" applyAlignment="1">
      <alignment horizontal="right"/>
    </xf>
    <xf numFmtId="3" fontId="0" fillId="0" borderId="0" xfId="0" applyNumberFormat="1" applyAlignment="1">
      <alignment horizontal="right"/>
    </xf>
    <xf numFmtId="0" fontId="5" fillId="38" borderId="10" xfId="0" applyFont="1" applyFill="1" applyBorder="1" applyAlignment="1">
      <alignment horizontal="center" vertical="center" wrapText="1"/>
    </xf>
    <xf numFmtId="3" fontId="9" fillId="38" borderId="10" xfId="64" applyNumberFormat="1" applyFont="1" applyFill="1" applyBorder="1" applyAlignment="1">
      <alignment horizontal="left" vertical="center" wrapText="1"/>
      <protection/>
    </xf>
    <xf numFmtId="3" fontId="78" fillId="38" borderId="10" xfId="64" applyNumberFormat="1" applyFont="1" applyFill="1" applyBorder="1" applyAlignment="1">
      <alignment horizontal="left" vertical="center" wrapText="1"/>
      <protection/>
    </xf>
    <xf numFmtId="3" fontId="9" fillId="10" borderId="10" xfId="64" applyNumberFormat="1" applyFont="1" applyFill="1" applyBorder="1" applyAlignment="1">
      <alignment horizontal="right" wrapText="1"/>
      <protection/>
    </xf>
    <xf numFmtId="3" fontId="15" fillId="0" borderId="10" xfId="64" applyNumberFormat="1" applyFont="1" applyBorder="1" applyAlignment="1">
      <alignment horizontal="right"/>
      <protection/>
    </xf>
    <xf numFmtId="3" fontId="27" fillId="35" borderId="10" xfId="0" applyNumberFormat="1" applyFont="1" applyFill="1" applyBorder="1" applyAlignment="1">
      <alignment horizontal="right"/>
    </xf>
    <xf numFmtId="3" fontId="6" fillId="34" borderId="10" xfId="0" applyNumberFormat="1" applyFont="1" applyFill="1" applyBorder="1" applyAlignment="1">
      <alignment horizontal="right"/>
    </xf>
    <xf numFmtId="3" fontId="6" fillId="10" borderId="10" xfId="0" applyNumberFormat="1" applyFont="1" applyFill="1" applyBorder="1" applyAlignment="1">
      <alignment horizontal="right"/>
    </xf>
    <xf numFmtId="3" fontId="9" fillId="10" borderId="10" xfId="0" applyNumberFormat="1" applyFont="1" applyFill="1" applyBorder="1" applyAlignment="1">
      <alignment horizontal="right"/>
    </xf>
    <xf numFmtId="0" fontId="100" fillId="0" borderId="0" xfId="0" applyFont="1" applyAlignment="1">
      <alignment/>
    </xf>
    <xf numFmtId="0" fontId="4" fillId="0" borderId="10" xfId="64" applyFont="1" applyBorder="1" applyAlignment="1">
      <alignment horizontal="right" wrapText="1"/>
      <protection/>
    </xf>
    <xf numFmtId="0" fontId="5" fillId="0" borderId="10" xfId="64" applyFont="1" applyBorder="1" applyAlignment="1">
      <alignment horizontal="right" wrapText="1"/>
      <protection/>
    </xf>
    <xf numFmtId="3" fontId="4" fillId="0" borderId="10" xfId="64" applyNumberFormat="1" applyFont="1" applyBorder="1" applyAlignment="1">
      <alignment horizontal="right" wrapText="1"/>
      <protection/>
    </xf>
    <xf numFmtId="3" fontId="6" fillId="10" borderId="10" xfId="64" applyNumberFormat="1" applyFont="1" applyFill="1" applyBorder="1" applyAlignment="1">
      <alignment horizontal="right"/>
      <protection/>
    </xf>
    <xf numFmtId="3" fontId="6" fillId="5" borderId="10" xfId="64" applyNumberFormat="1" applyFont="1" applyFill="1" applyBorder="1" applyAlignment="1">
      <alignment horizontal="right"/>
      <protection/>
    </xf>
    <xf numFmtId="3" fontId="6" fillId="10" borderId="10" xfId="64" applyNumberFormat="1" applyFont="1" applyFill="1" applyBorder="1" applyAlignment="1">
      <alignment horizontal="right" wrapText="1"/>
      <protection/>
    </xf>
    <xf numFmtId="3" fontId="24" fillId="34" borderId="10" xfId="64" applyNumberFormat="1" applyFont="1" applyFill="1" applyBorder="1" applyAlignment="1">
      <alignment horizontal="right"/>
      <protection/>
    </xf>
    <xf numFmtId="3" fontId="15" fillId="0" borderId="0" xfId="0" applyNumberFormat="1" applyFont="1" applyAlignment="1">
      <alignment/>
    </xf>
    <xf numFmtId="0" fontId="11" fillId="0" borderId="0" xfId="0" applyFont="1" applyAlignment="1">
      <alignment/>
    </xf>
    <xf numFmtId="3" fontId="6" fillId="10" borderId="10" xfId="0" applyNumberFormat="1" applyFont="1" applyFill="1" applyBorder="1" applyAlignment="1">
      <alignment horizontal="left" vertical="center" wrapText="1"/>
    </xf>
    <xf numFmtId="3" fontId="24" fillId="34" borderId="10" xfId="0" applyNumberFormat="1" applyFont="1" applyFill="1" applyBorder="1" applyAlignment="1">
      <alignment/>
    </xf>
    <xf numFmtId="3" fontId="6" fillId="10" borderId="10" xfId="0" applyNumberFormat="1" applyFont="1" applyFill="1" applyBorder="1" applyAlignment="1">
      <alignment vertical="center"/>
    </xf>
    <xf numFmtId="0" fontId="6" fillId="5" borderId="10" xfId="0" applyFont="1" applyFill="1" applyBorder="1" applyAlignment="1">
      <alignment horizontal="right"/>
    </xf>
    <xf numFmtId="3" fontId="0" fillId="0" borderId="10" xfId="0" applyNumberFormat="1" applyBorder="1" applyAlignment="1">
      <alignment wrapText="1"/>
    </xf>
    <xf numFmtId="0" fontId="54" fillId="0" borderId="10" xfId="71" applyFont="1" applyBorder="1">
      <alignment/>
      <protection/>
    </xf>
    <xf numFmtId="0" fontId="53" fillId="0" borderId="0" xfId="71">
      <alignment/>
      <protection/>
    </xf>
    <xf numFmtId="0" fontId="54" fillId="0" borderId="0" xfId="71" applyFont="1">
      <alignment/>
      <protection/>
    </xf>
    <xf numFmtId="3" fontId="54" fillId="0" borderId="10" xfId="71" applyNumberFormat="1" applyFont="1" applyBorder="1">
      <alignment/>
      <protection/>
    </xf>
    <xf numFmtId="3" fontId="53" fillId="0" borderId="10" xfId="71" applyNumberFormat="1" applyBorder="1">
      <alignment/>
      <protection/>
    </xf>
    <xf numFmtId="0" fontId="53" fillId="0" borderId="10" xfId="71" applyBorder="1">
      <alignment/>
      <protection/>
    </xf>
    <xf numFmtId="0" fontId="55" fillId="0" borderId="10" xfId="71" applyFont="1" applyBorder="1" applyAlignment="1">
      <alignment horizontal="center" vertical="center" wrapText="1"/>
      <protection/>
    </xf>
    <xf numFmtId="0" fontId="53" fillId="0" borderId="0" xfId="62">
      <alignment/>
      <protection/>
    </xf>
    <xf numFmtId="0" fontId="53" fillId="0" borderId="0" xfId="62" applyAlignment="1">
      <alignment horizontal="center" vertical="center" wrapText="1"/>
      <protection/>
    </xf>
    <xf numFmtId="0" fontId="53" fillId="0" borderId="10" xfId="62" applyBorder="1" applyAlignment="1">
      <alignment wrapText="1"/>
      <protection/>
    </xf>
    <xf numFmtId="0" fontId="53" fillId="0" borderId="0" xfId="62" applyAlignment="1">
      <alignment horizontal="right"/>
      <protection/>
    </xf>
    <xf numFmtId="0" fontId="55" fillId="0" borderId="0" xfId="71" applyFont="1" applyAlignment="1">
      <alignment horizontal="center" vertical="center"/>
      <protection/>
    </xf>
    <xf numFmtId="3" fontId="11" fillId="0" borderId="10" xfId="0" applyNumberFormat="1" applyFont="1" applyBorder="1" applyAlignment="1">
      <alignment horizontal="left" vertical="center" wrapText="1"/>
    </xf>
    <xf numFmtId="3" fontId="4" fillId="37" borderId="10" xfId="0" applyNumberFormat="1" applyFont="1" applyFill="1" applyBorder="1" applyAlignment="1">
      <alignment horizontal="right" vertical="center"/>
    </xf>
    <xf numFmtId="3" fontId="5" fillId="0" borderId="10" xfId="0" applyNumberFormat="1" applyFont="1" applyBorder="1" applyAlignment="1">
      <alignment horizontal="center" vertical="center" wrapText="1"/>
    </xf>
    <xf numFmtId="3" fontId="5" fillId="38" borderId="10" xfId="0" applyNumberFormat="1" applyFont="1" applyFill="1" applyBorder="1" applyAlignment="1">
      <alignment horizontal="center" vertical="center" wrapText="1"/>
    </xf>
    <xf numFmtId="3" fontId="6" fillId="10" borderId="10" xfId="64" applyNumberFormat="1" applyFont="1" applyFill="1" applyBorder="1" applyAlignment="1">
      <alignment horizontal="right" vertical="center"/>
      <protection/>
    </xf>
    <xf numFmtId="3" fontId="27" fillId="35" borderId="10" xfId="0" applyNumberFormat="1" applyFont="1" applyFill="1" applyBorder="1" applyAlignment="1">
      <alignment/>
    </xf>
    <xf numFmtId="0" fontId="98" fillId="0" borderId="0" xfId="0" applyFont="1" applyAlignment="1">
      <alignment vertical="center"/>
    </xf>
    <xf numFmtId="0" fontId="98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3" fontId="12" fillId="0" borderId="0" xfId="0" applyNumberFormat="1" applyFont="1" applyAlignment="1">
      <alignment horizontal="center" wrapText="1"/>
    </xf>
    <xf numFmtId="3" fontId="11" fillId="0" borderId="10" xfId="0" applyNumberFormat="1" applyFont="1" applyBorder="1" applyAlignment="1">
      <alignment/>
    </xf>
    <xf numFmtId="3" fontId="15" fillId="34" borderId="10" xfId="0" applyNumberFormat="1" applyFont="1" applyFill="1" applyBorder="1" applyAlignment="1">
      <alignment/>
    </xf>
    <xf numFmtId="0" fontId="6" fillId="0" borderId="10" xfId="0" applyFont="1" applyBorder="1" applyAlignment="1">
      <alignment wrapText="1"/>
    </xf>
    <xf numFmtId="3" fontId="24" fillId="0" borderId="10" xfId="0" applyNumberFormat="1" applyFont="1" applyBorder="1" applyAlignment="1">
      <alignment horizontal="right" vertical="center" wrapText="1"/>
    </xf>
    <xf numFmtId="0" fontId="101" fillId="0" borderId="0" xfId="69" applyFont="1" applyAlignment="1">
      <alignment horizontal="center" vertical="center"/>
      <protection/>
    </xf>
    <xf numFmtId="0" fontId="56" fillId="0" borderId="0" xfId="62" applyFont="1">
      <alignment/>
      <protection/>
    </xf>
    <xf numFmtId="0" fontId="56" fillId="0" borderId="0" xfId="62" applyFont="1" applyAlignment="1">
      <alignment wrapText="1"/>
      <protection/>
    </xf>
    <xf numFmtId="0" fontId="53" fillId="0" borderId="10" xfId="62" applyBorder="1" applyAlignment="1">
      <alignment horizontal="center" vertical="center"/>
      <protection/>
    </xf>
    <xf numFmtId="0" fontId="56" fillId="0" borderId="10" xfId="62" applyFont="1" applyBorder="1" applyAlignment="1">
      <alignment horizontal="center" vertical="center"/>
      <protection/>
    </xf>
    <xf numFmtId="0" fontId="53" fillId="0" borderId="10" xfId="62" applyBorder="1" applyAlignment="1">
      <alignment horizontal="center" vertical="center" wrapText="1"/>
      <protection/>
    </xf>
    <xf numFmtId="0" fontId="53" fillId="0" borderId="0" xfId="62" applyAlignment="1">
      <alignment horizontal="center" vertical="center"/>
      <protection/>
    </xf>
    <xf numFmtId="0" fontId="53" fillId="0" borderId="10" xfId="62" applyBorder="1">
      <alignment/>
      <protection/>
    </xf>
    <xf numFmtId="3" fontId="56" fillId="0" borderId="10" xfId="62" applyNumberFormat="1" applyFont="1" applyBorder="1">
      <alignment/>
      <protection/>
    </xf>
    <xf numFmtId="3" fontId="56" fillId="0" borderId="10" xfId="62" applyNumberFormat="1" applyFont="1" applyBorder="1" applyAlignment="1">
      <alignment wrapText="1"/>
      <protection/>
    </xf>
    <xf numFmtId="0" fontId="53" fillId="0" borderId="10" xfId="62" applyBorder="1" applyAlignment="1">
      <alignment horizontal="left" vertical="center" wrapText="1"/>
      <protection/>
    </xf>
    <xf numFmtId="0" fontId="54" fillId="0" borderId="10" xfId="62" applyFont="1" applyBorder="1">
      <alignment/>
      <protection/>
    </xf>
    <xf numFmtId="3" fontId="57" fillId="0" borderId="10" xfId="62" applyNumberFormat="1" applyFont="1" applyBorder="1">
      <alignment/>
      <protection/>
    </xf>
    <xf numFmtId="3" fontId="57" fillId="0" borderId="10" xfId="62" applyNumberFormat="1" applyFont="1" applyBorder="1" applyAlignment="1">
      <alignment wrapText="1"/>
      <protection/>
    </xf>
    <xf numFmtId="0" fontId="54" fillId="0" borderId="0" xfId="62" applyFont="1">
      <alignment/>
      <protection/>
    </xf>
    <xf numFmtId="3" fontId="53" fillId="0" borderId="10" xfId="62" applyNumberFormat="1" applyBorder="1">
      <alignment/>
      <protection/>
    </xf>
    <xf numFmtId="3" fontId="54" fillId="0" borderId="10" xfId="62" applyNumberFormat="1" applyFont="1" applyBorder="1">
      <alignment/>
      <protection/>
    </xf>
    <xf numFmtId="0" fontId="56" fillId="0" borderId="10" xfId="62" applyFont="1" applyBorder="1" applyAlignment="1">
      <alignment horizontal="center" vertical="center" wrapText="1"/>
      <protection/>
    </xf>
    <xf numFmtId="0" fontId="101" fillId="0" borderId="0" xfId="69" applyFont="1" applyAlignment="1">
      <alignment horizontal="center"/>
      <protection/>
    </xf>
    <xf numFmtId="175" fontId="0" fillId="0" borderId="10" xfId="40" applyNumberFormat="1" applyFont="1" applyBorder="1" applyAlignment="1">
      <alignment/>
    </xf>
    <xf numFmtId="3" fontId="0" fillId="0" borderId="28" xfId="0" applyNumberFormat="1" applyBorder="1" applyAlignment="1">
      <alignment/>
    </xf>
    <xf numFmtId="3" fontId="2" fillId="0" borderId="0" xfId="0" applyNumberFormat="1" applyFont="1" applyAlignment="1">
      <alignment horizontal="right" vertical="top" wrapText="1"/>
    </xf>
    <xf numFmtId="3" fontId="2" fillId="0" borderId="0" xfId="0" applyNumberFormat="1" applyFont="1" applyAlignment="1">
      <alignment horizontal="right" vertical="top" wrapText="1"/>
    </xf>
    <xf numFmtId="3" fontId="15" fillId="0" borderId="10" xfId="0" applyNumberFormat="1" applyFont="1" applyBorder="1" applyAlignment="1">
      <alignment horizontal="right"/>
    </xf>
    <xf numFmtId="3" fontId="3" fillId="0" borderId="0" xfId="0" applyNumberFormat="1" applyFont="1" applyAlignment="1">
      <alignment horizontal="right" vertical="top" wrapText="1"/>
    </xf>
    <xf numFmtId="3" fontId="6" fillId="5" borderId="10" xfId="0" applyNumberFormat="1" applyFont="1" applyFill="1" applyBorder="1" applyAlignment="1">
      <alignment horizontal="right"/>
    </xf>
    <xf numFmtId="0" fontId="53" fillId="0" borderId="0" xfId="59">
      <alignment/>
      <protection/>
    </xf>
    <xf numFmtId="0" fontId="53" fillId="0" borderId="10" xfId="59" applyBorder="1" applyAlignment="1">
      <alignment horizontal="center" vertical="center" wrapText="1"/>
      <protection/>
    </xf>
    <xf numFmtId="0" fontId="53" fillId="0" borderId="0" xfId="59" applyAlignment="1">
      <alignment horizontal="center" vertical="center" wrapText="1"/>
      <protection/>
    </xf>
    <xf numFmtId="0" fontId="53" fillId="0" borderId="10" xfId="59" applyBorder="1">
      <alignment/>
      <protection/>
    </xf>
    <xf numFmtId="3" fontId="53" fillId="0" borderId="10" xfId="59" applyNumberFormat="1" applyBorder="1">
      <alignment/>
      <protection/>
    </xf>
    <xf numFmtId="3" fontId="6" fillId="5" borderId="10" xfId="64" applyNumberFormat="1" applyFont="1" applyFill="1" applyBorder="1">
      <alignment/>
      <protection/>
    </xf>
    <xf numFmtId="0" fontId="12" fillId="0" borderId="0" xfId="64" applyFont="1" applyAlignment="1">
      <alignment horizontal="center" wrapText="1"/>
      <protection/>
    </xf>
    <xf numFmtId="0" fontId="98" fillId="0" borderId="0" xfId="0" applyFont="1" applyAlignment="1">
      <alignment horizontal="center"/>
    </xf>
    <xf numFmtId="0" fontId="0" fillId="0" borderId="0" xfId="64" applyAlignment="1">
      <alignment horizontal="center" wrapText="1"/>
      <protection/>
    </xf>
    <xf numFmtId="0" fontId="0" fillId="0" borderId="0" xfId="64" applyAlignment="1">
      <alignment wrapText="1"/>
      <protection/>
    </xf>
    <xf numFmtId="0" fontId="101" fillId="0" borderId="0" xfId="69" applyFont="1" applyAlignment="1">
      <alignment horizontal="center" vertical="center"/>
      <protection/>
    </xf>
    <xf numFmtId="0" fontId="56" fillId="0" borderId="29" xfId="62" applyFont="1" applyBorder="1" applyAlignment="1">
      <alignment horizontal="center" wrapText="1"/>
      <protection/>
    </xf>
    <xf numFmtId="0" fontId="54" fillId="0" borderId="0" xfId="71" applyFont="1" applyAlignment="1">
      <alignment horizontal="center" vertical="center" wrapText="1"/>
      <protection/>
    </xf>
    <xf numFmtId="0" fontId="54" fillId="0" borderId="0" xfId="71" applyFont="1" applyAlignment="1">
      <alignment horizontal="center"/>
      <protection/>
    </xf>
    <xf numFmtId="0" fontId="101" fillId="0" borderId="0" xfId="69" applyFont="1" applyAlignment="1">
      <alignment horizontal="center"/>
      <protection/>
    </xf>
    <xf numFmtId="0" fontId="54" fillId="0" borderId="0" xfId="72" applyFont="1" applyAlignment="1">
      <alignment horizontal="center" vertical="center" wrapText="1"/>
      <protection/>
    </xf>
    <xf numFmtId="0" fontId="54" fillId="0" borderId="0" xfId="72" applyFont="1" applyAlignment="1">
      <alignment horizontal="center"/>
      <protection/>
    </xf>
    <xf numFmtId="0" fontId="0" fillId="0" borderId="10" xfId="64" applyBorder="1" applyAlignment="1">
      <alignment horizontal="center"/>
      <protection/>
    </xf>
    <xf numFmtId="0" fontId="5" fillId="0" borderId="25" xfId="64" applyFont="1" applyBorder="1" applyAlignment="1">
      <alignment horizontal="center" wrapText="1"/>
      <protection/>
    </xf>
    <xf numFmtId="0" fontId="5" fillId="0" borderId="26" xfId="64" applyFont="1" applyBorder="1" applyAlignment="1">
      <alignment horizontal="center" wrapText="1"/>
      <protection/>
    </xf>
    <xf numFmtId="0" fontId="5" fillId="0" borderId="20" xfId="64" applyFont="1" applyBorder="1" applyAlignment="1">
      <alignment horizontal="center" wrapText="1"/>
      <protection/>
    </xf>
    <xf numFmtId="0" fontId="12" fillId="0" borderId="0" xfId="0" applyFont="1" applyAlignment="1">
      <alignment horizontal="center" wrapText="1"/>
    </xf>
    <xf numFmtId="0" fontId="37" fillId="0" borderId="0" xfId="0" applyFont="1" applyAlignment="1">
      <alignment horizontal="center" wrapText="1"/>
    </xf>
    <xf numFmtId="0" fontId="2" fillId="0" borderId="27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center" wrapText="1"/>
    </xf>
    <xf numFmtId="0" fontId="12" fillId="0" borderId="0" xfId="0" applyFont="1" applyAlignment="1">
      <alignment horizontal="center" wrapText="1"/>
    </xf>
    <xf numFmtId="0" fontId="24" fillId="0" borderId="0" xfId="0" applyFont="1" applyAlignment="1">
      <alignment wrapText="1"/>
    </xf>
    <xf numFmtId="0" fontId="12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6" fillId="0" borderId="0" xfId="0" applyFont="1" applyAlignment="1">
      <alignment horizontal="center" vertical="center" wrapText="1"/>
    </xf>
    <xf numFmtId="3" fontId="47" fillId="0" borderId="0" xfId="0" applyNumberFormat="1" applyFont="1" applyAlignment="1">
      <alignment horizontal="center" vertical="center"/>
    </xf>
    <xf numFmtId="0" fontId="0" fillId="0" borderId="10" xfId="0" applyBorder="1" applyAlignment="1">
      <alignment horizontal="center"/>
    </xf>
    <xf numFmtId="0" fontId="12" fillId="0" borderId="25" xfId="0" applyFont="1" applyBorder="1" applyAlignment="1">
      <alignment horizontal="center" wrapText="1"/>
    </xf>
    <xf numFmtId="0" fontId="38" fillId="0" borderId="26" xfId="0" applyFont="1" applyBorder="1" applyAlignment="1">
      <alignment horizontal="center" wrapText="1"/>
    </xf>
    <xf numFmtId="0" fontId="38" fillId="0" borderId="20" xfId="0" applyFont="1" applyBorder="1" applyAlignment="1">
      <alignment horizontal="center" wrapText="1"/>
    </xf>
    <xf numFmtId="0" fontId="16" fillId="0" borderId="25" xfId="0" applyFont="1" applyBorder="1" applyAlignment="1">
      <alignment horizontal="center" vertical="center" wrapText="1"/>
    </xf>
    <xf numFmtId="0" fontId="32" fillId="0" borderId="26" xfId="0" applyFont="1" applyBorder="1" applyAlignment="1">
      <alignment horizontal="center" wrapText="1"/>
    </xf>
    <xf numFmtId="0" fontId="32" fillId="0" borderId="20" xfId="0" applyFont="1" applyBorder="1" applyAlignment="1">
      <alignment horizontal="center" wrapText="1"/>
    </xf>
  </cellXfs>
  <cellStyles count="6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iperhivatkozás" xfId="44"/>
    <cellStyle name="Hyperlink" xfId="45"/>
    <cellStyle name="Hivatkozott cella" xfId="46"/>
    <cellStyle name="Jegyzet" xfId="47"/>
    <cellStyle name="Jelölőszín 1" xfId="48"/>
    <cellStyle name="Jelölőszín 2" xfId="49"/>
    <cellStyle name="Jelölőszín 3" xfId="50"/>
    <cellStyle name="Jelölőszín 4" xfId="51"/>
    <cellStyle name="Jelölőszín 5" xfId="52"/>
    <cellStyle name="Jelölőszín 6" xfId="53"/>
    <cellStyle name="Jó" xfId="54"/>
    <cellStyle name="Kimenet" xfId="55"/>
    <cellStyle name="Followed Hyperlink" xfId="56"/>
    <cellStyle name="Magyarázó szöveg" xfId="57"/>
    <cellStyle name="Már látott hiperhivatkozás" xfId="58"/>
    <cellStyle name="Normál 10" xfId="59"/>
    <cellStyle name="Normál 2" xfId="60"/>
    <cellStyle name="Normál 2 2" xfId="61"/>
    <cellStyle name="Normál 2 3" xfId="62"/>
    <cellStyle name="Normál 2_kozlo_2013e_0_08_Fertőszentmiklós" xfId="63"/>
    <cellStyle name="Normál 3" xfId="64"/>
    <cellStyle name="Normál 4" xfId="65"/>
    <cellStyle name="Normál 5" xfId="66"/>
    <cellStyle name="Normál 6" xfId="67"/>
    <cellStyle name="Normál 6 2" xfId="68"/>
    <cellStyle name="Normál 7" xfId="69"/>
    <cellStyle name="Normál 8" xfId="70"/>
    <cellStyle name="Normál 9" xfId="71"/>
    <cellStyle name="Normál 9 2" xfId="72"/>
    <cellStyle name="Normal_ered1021" xfId="73"/>
    <cellStyle name="Normal_KTRSZJ" xfId="74"/>
    <cellStyle name="Összesen" xfId="75"/>
    <cellStyle name="Currency" xfId="76"/>
    <cellStyle name="Currency [0]" xfId="77"/>
    <cellStyle name="Rossz" xfId="78"/>
    <cellStyle name="Semleges" xfId="79"/>
    <cellStyle name="Számítás" xfId="80"/>
    <cellStyle name="Percent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externalLink" Target="externalLinks/externalLink1.xml" /><Relationship Id="rId36" Type="http://schemas.openxmlformats.org/officeDocument/2006/relationships/externalLink" Target="externalLinks/externalLink2.xml" /><Relationship Id="rId37" Type="http://schemas.openxmlformats.org/officeDocument/2006/relationships/externalLink" Target="externalLinks/externalLink3.xml" /><Relationship Id="rId38" Type="http://schemas.openxmlformats.org/officeDocument/2006/relationships/externalLink" Target="externalLinks/externalLink4.xml" /><Relationship Id="rId39" Type="http://schemas.openxmlformats.org/officeDocument/2006/relationships/externalLink" Target="externalLinks/externalLink5.xml" /><Relationship Id="rId4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&#233;nz&#252;gyvezet&#337;\AppData\Local\Microsoft\Windows\Temporary%20Internet%20Files\Content.IE5\TXNTTS5X\adat0_2013_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AppData\Local\Microsoft\Windows\INetCache\Content.Outlook\NFR0BI54\Ktv%20rend%20indokl&#225;s%20t&#225;bl&#225;zatai%20%20RM%202015.%20&#225;tir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ERESZ~1\AppData\Local\Temp\DOCUME~1\MOLNAR~1.ZSU\LOCALS~1\Temp\norma_2008\0_eredeti\igeny_kieg_tablak\5_Kieg%20t&#225;bla%20k&#246;zs&#233;geknek%20a%203.%20sz&#225;m&#250;%20mell&#233;klethez_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pedagogus\kat_9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norma_2008\Oracle_ba\adat_2008_vesz2fe_u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ptions"/>
      <sheetName val="meder"/>
      <sheetName val="norma"/>
      <sheetName val="lendvai"/>
      <sheetName val="NATUR_ksh"/>
      <sheetName val="NATUR_select"/>
      <sheetName val="orabol"/>
      <sheetName val="vezer"/>
      <sheetName val="KSH"/>
      <sheetName val="seged"/>
      <sheetName val="s_2"/>
      <sheetName val="g_a_1"/>
      <sheetName val="g_a_2"/>
      <sheetName val="mutato_g"/>
      <sheetName val="Ft_g"/>
      <sheetName val="s_a_1"/>
      <sheetName val="s_a_2"/>
      <sheetName val="s_a_3"/>
      <sheetName val="mutato_s"/>
      <sheetName val="Ft_s"/>
      <sheetName val="k_a_1"/>
      <sheetName val="k_a_2"/>
      <sheetName val="k_a_3"/>
      <sheetName val="mutato_k"/>
      <sheetName val="FT_k"/>
      <sheetName val="k2_a_1"/>
      <sheetName val="k2_a_2"/>
      <sheetName val="k2_a_3"/>
      <sheetName val="mutato2_k"/>
      <sheetName val="FT2_k"/>
      <sheetName val="ÖSSZESÍTŐ"/>
      <sheetName val="GLOBÁLIS"/>
      <sheetName val="KÖZOKTATÁS"/>
      <sheetName val="SZOCIÁLIS"/>
      <sheetName val="KULTURÁLIS"/>
      <sheetName val="bibi"/>
      <sheetName val="v_g"/>
      <sheetName val="v_s"/>
      <sheetName val="v_k"/>
      <sheetName val="v_k2"/>
      <sheetName val="v_ki"/>
      <sheetName val="T"/>
      <sheetName val="sum"/>
      <sheetName val="modell_min"/>
      <sheetName val="Munka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iemelt előir."/>
      <sheetName val="Kiadások"/>
      <sheetName val="Kormányzati funkciók szerint"/>
      <sheetName val="Kormámnyzati funkciók szerint2."/>
      <sheetName val="Bevételek"/>
      <sheetName val="Kormányzati funkciók szerint3"/>
      <sheetName val="Munka1"/>
      <sheetName val="Munka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d"/>
      <sheetName val="Családsegítés"/>
      <sheetName val="Gyermekjóléti"/>
      <sheetName val="12 c) jogcím"/>
      <sheetName val="körjegyzőség"/>
    </sheetNames>
    <sheetDataSet>
      <sheetData sheetId="1">
        <row r="27">
          <cell r="C27" t="str">
            <v>Bábolna</v>
          </cell>
        </row>
        <row r="28">
          <cell r="C28" t="str">
            <v>Alcsútdoboz</v>
          </cell>
        </row>
        <row r="29">
          <cell r="C29" t="str">
            <v>Alattyán</v>
          </cell>
        </row>
        <row r="32">
          <cell r="C32" t="str">
            <v/>
          </cell>
        </row>
        <row r="33">
          <cell r="C33" t="str">
            <v/>
          </cell>
        </row>
        <row r="34">
          <cell r="C34" t="str">
            <v/>
          </cell>
        </row>
        <row r="35">
          <cell r="C35" t="str">
            <v/>
          </cell>
        </row>
        <row r="36">
          <cell r="C36" t="str">
            <v/>
          </cell>
        </row>
        <row r="37">
          <cell r="C37" t="str">
            <v/>
          </cell>
        </row>
        <row r="38">
          <cell r="C38" t="str">
            <v/>
          </cell>
        </row>
        <row r="39">
          <cell r="C39" t="str">
            <v/>
          </cell>
        </row>
        <row r="40">
          <cell r="C40" t="str">
            <v/>
          </cell>
        </row>
        <row r="41">
          <cell r="C41" t="str">
            <v/>
          </cell>
        </row>
        <row r="42">
          <cell r="C42" t="str">
            <v/>
          </cell>
        </row>
        <row r="43">
          <cell r="C43" t="str">
            <v/>
          </cell>
        </row>
        <row r="44">
          <cell r="C44" t="str">
            <v/>
          </cell>
        </row>
        <row r="45">
          <cell r="C45" t="str">
            <v/>
          </cell>
        </row>
        <row r="46">
          <cell r="C46" t="str">
            <v/>
          </cell>
        </row>
        <row r="47">
          <cell r="C47" t="str">
            <v/>
          </cell>
        </row>
        <row r="48">
          <cell r="C48" t="str">
            <v/>
          </cell>
        </row>
        <row r="49">
          <cell r="C49" t="str">
            <v/>
          </cell>
        </row>
        <row r="50">
          <cell r="C50" t="str">
            <v/>
          </cell>
        </row>
        <row r="51">
          <cell r="C51" t="str">
            <v/>
          </cell>
        </row>
        <row r="52">
          <cell r="C52" t="str">
            <v/>
          </cell>
        </row>
        <row r="53">
          <cell r="C53" t="str">
            <v/>
          </cell>
        </row>
        <row r="54">
          <cell r="C54" t="str">
            <v/>
          </cell>
        </row>
        <row r="55">
          <cell r="C55" t="str">
            <v/>
          </cell>
        </row>
        <row r="56">
          <cell r="C56" t="str">
            <v/>
          </cell>
        </row>
        <row r="57">
          <cell r="C57" t="str">
            <v/>
          </cell>
        </row>
        <row r="58">
          <cell r="C58" t="str">
            <v/>
          </cell>
        </row>
        <row r="59">
          <cell r="C59" t="str">
            <v/>
          </cell>
        </row>
        <row r="60">
          <cell r="C60" t="str">
            <v/>
          </cell>
        </row>
        <row r="61">
          <cell r="C61" t="str">
            <v/>
          </cell>
        </row>
        <row r="62">
          <cell r="C62" t="str">
            <v/>
          </cell>
        </row>
        <row r="63">
          <cell r="C63" t="str">
            <v/>
          </cell>
        </row>
        <row r="64">
          <cell r="C64" t="str">
            <v/>
          </cell>
        </row>
        <row r="65">
          <cell r="C65" t="str">
            <v/>
          </cell>
        </row>
        <row r="66">
          <cell r="C66" t="str">
            <v/>
          </cell>
        </row>
        <row r="67">
          <cell r="C67" t="str">
            <v/>
          </cell>
        </row>
        <row r="68">
          <cell r="C68" t="str">
            <v/>
          </cell>
        </row>
        <row r="69">
          <cell r="C69" t="str">
            <v/>
          </cell>
        </row>
        <row r="70">
          <cell r="C70" t="str">
            <v/>
          </cell>
        </row>
        <row r="71">
          <cell r="C71" t="str">
            <v/>
          </cell>
        </row>
        <row r="72">
          <cell r="C72" t="str">
            <v/>
          </cell>
        </row>
        <row r="73">
          <cell r="C73" t="str">
            <v/>
          </cell>
        </row>
        <row r="74">
          <cell r="C74" t="str">
            <v/>
          </cell>
        </row>
        <row r="75">
          <cell r="C75" t="str">
            <v/>
          </cell>
        </row>
        <row r="76">
          <cell r="C76" t="str">
            <v/>
          </cell>
        </row>
        <row r="77">
          <cell r="C77" t="str">
            <v/>
          </cell>
        </row>
        <row r="78">
          <cell r="C78" t="str">
            <v/>
          </cell>
        </row>
        <row r="79">
          <cell r="C79" t="str">
            <v/>
          </cell>
        </row>
        <row r="80">
          <cell r="C80" t="str">
            <v/>
          </cell>
        </row>
      </sheetData>
      <sheetData sheetId="2">
        <row r="32">
          <cell r="C32" t="str">
            <v/>
          </cell>
        </row>
        <row r="33">
          <cell r="C33" t="str">
            <v/>
          </cell>
        </row>
        <row r="34">
          <cell r="C34" t="str">
            <v/>
          </cell>
        </row>
        <row r="35">
          <cell r="C35" t="str">
            <v/>
          </cell>
        </row>
        <row r="36">
          <cell r="C36" t="str">
            <v/>
          </cell>
        </row>
        <row r="37">
          <cell r="C37" t="str">
            <v/>
          </cell>
        </row>
        <row r="38">
          <cell r="C38" t="str">
            <v/>
          </cell>
        </row>
        <row r="39">
          <cell r="C39" t="str">
            <v/>
          </cell>
        </row>
        <row r="40">
          <cell r="C40" t="str">
            <v/>
          </cell>
        </row>
        <row r="41">
          <cell r="C41" t="str">
            <v/>
          </cell>
        </row>
        <row r="42">
          <cell r="C42" t="str">
            <v/>
          </cell>
        </row>
        <row r="43">
          <cell r="C43" t="str">
            <v/>
          </cell>
        </row>
        <row r="44">
          <cell r="C44" t="str">
            <v/>
          </cell>
        </row>
        <row r="45">
          <cell r="C45" t="str">
            <v/>
          </cell>
        </row>
        <row r="46">
          <cell r="C46" t="str">
            <v/>
          </cell>
        </row>
        <row r="47">
          <cell r="C47" t="str">
            <v/>
          </cell>
        </row>
        <row r="48">
          <cell r="C48" t="str">
            <v/>
          </cell>
        </row>
        <row r="49">
          <cell r="C49" t="str">
            <v/>
          </cell>
        </row>
        <row r="50">
          <cell r="C50" t="str">
            <v/>
          </cell>
        </row>
        <row r="51">
          <cell r="C51" t="str">
            <v/>
          </cell>
        </row>
        <row r="52">
          <cell r="C52" t="str">
            <v/>
          </cell>
        </row>
        <row r="53">
          <cell r="C53" t="str">
            <v/>
          </cell>
        </row>
        <row r="54">
          <cell r="C54" t="str">
            <v/>
          </cell>
        </row>
        <row r="55">
          <cell r="C55" t="str">
            <v/>
          </cell>
        </row>
        <row r="56">
          <cell r="C56" t="str">
            <v/>
          </cell>
        </row>
        <row r="57">
          <cell r="C57" t="str">
            <v/>
          </cell>
        </row>
        <row r="58">
          <cell r="C58" t="str">
            <v/>
          </cell>
        </row>
        <row r="59">
          <cell r="C59" t="str">
            <v/>
          </cell>
        </row>
        <row r="60">
          <cell r="C60" t="str">
            <v/>
          </cell>
        </row>
        <row r="61">
          <cell r="C61" t="str">
            <v/>
          </cell>
        </row>
        <row r="62">
          <cell r="C62" t="str">
            <v/>
          </cell>
        </row>
        <row r="63">
          <cell r="C63" t="str">
            <v/>
          </cell>
        </row>
        <row r="64">
          <cell r="C64" t="str">
            <v/>
          </cell>
        </row>
        <row r="65">
          <cell r="C65" t="str">
            <v/>
          </cell>
        </row>
        <row r="66">
          <cell r="C66" t="str">
            <v/>
          </cell>
        </row>
        <row r="67">
          <cell r="C67" t="str">
            <v/>
          </cell>
        </row>
        <row r="68">
          <cell r="C68" t="str">
            <v/>
          </cell>
        </row>
        <row r="69">
          <cell r="C69" t="str">
            <v/>
          </cell>
        </row>
        <row r="70">
          <cell r="C70" t="str">
            <v/>
          </cell>
        </row>
        <row r="71">
          <cell r="C71" t="str">
            <v/>
          </cell>
        </row>
        <row r="72">
          <cell r="C72" t="str">
            <v/>
          </cell>
        </row>
        <row r="73">
          <cell r="C73" t="str">
            <v/>
          </cell>
        </row>
        <row r="74">
          <cell r="C74" t="str">
            <v/>
          </cell>
        </row>
        <row r="75">
          <cell r="C75" t="str">
            <v/>
          </cell>
        </row>
        <row r="76">
          <cell r="C76" t="str">
            <v/>
          </cell>
        </row>
        <row r="77">
          <cell r="C77" t="str">
            <v/>
          </cell>
        </row>
        <row r="78">
          <cell r="C78" t="str">
            <v/>
          </cell>
        </row>
        <row r="79">
          <cell r="C79" t="str">
            <v/>
          </cell>
        </row>
        <row r="80">
          <cell r="C80" t="str">
            <v/>
          </cell>
        </row>
      </sheetData>
      <sheetData sheetId="4">
        <row r="9">
          <cell r="C9" t="str">
            <v>Aka</v>
          </cell>
        </row>
        <row r="10">
          <cell r="C10" t="str">
            <v>Ácsteszér</v>
          </cell>
        </row>
        <row r="11">
          <cell r="C11" t="str">
            <v>Ábrahámhegy</v>
          </cell>
        </row>
        <row r="12">
          <cell r="C12" t="str">
            <v>Abaújlak</v>
          </cell>
        </row>
        <row r="13">
          <cell r="C13" t="str">
            <v>Acsa</v>
          </cell>
        </row>
        <row r="14">
          <cell r="C14" t="str">
            <v>Dötk</v>
          </cell>
        </row>
        <row r="15">
          <cell r="C15" t="str">
            <v>Felsőszenterzsébet</v>
          </cell>
        </row>
        <row r="28">
          <cell r="C28" t="str">
            <v/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Options"/>
      <sheetName val="Munka1"/>
      <sheetName val="MEGYE"/>
      <sheetName val="T3A_1"/>
      <sheetName val="T3A_2"/>
      <sheetName val="flag_1"/>
      <sheetName val="feor_0_4"/>
      <sheetName val="feor_5_9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eder"/>
      <sheetName val="lendvai"/>
      <sheetName val="Options"/>
      <sheetName val="NATUR_ksh"/>
      <sheetName val="NATUR_select"/>
      <sheetName val="orabol"/>
      <sheetName val="vezer"/>
      <sheetName val="KSH"/>
      <sheetName val="seged"/>
      <sheetName val="s_2"/>
      <sheetName val="g_a_1"/>
      <sheetName val="g_a_2"/>
      <sheetName val="mutato_g"/>
      <sheetName val="Ft_g"/>
      <sheetName val="s_a_1"/>
      <sheetName val="s_a_2"/>
      <sheetName val="s_a_3"/>
      <sheetName val="mutato_s"/>
      <sheetName val="Ft_s"/>
      <sheetName val="k_a_1"/>
      <sheetName val="k_a_2"/>
      <sheetName val="k_a_3"/>
      <sheetName val="mutato_k"/>
      <sheetName val="FT_k"/>
      <sheetName val="GLOBÁLIS"/>
      <sheetName val="SZOCIÁLIS"/>
      <sheetName val="KÖZOKTATÁS"/>
      <sheetName val="bibi"/>
      <sheetName val="v_g"/>
      <sheetName val="v_s"/>
      <sheetName val="v_k"/>
      <sheetName val="v_ki"/>
      <sheetName val="T"/>
      <sheetName val="sum"/>
      <sheetName val="modell_min"/>
    </sheetNames>
    <sheetDataSet>
      <sheetData sheetId="4">
        <row r="16">
          <cell r="C16" t="str">
            <v>TAM_JOGC_FELD_KOD</v>
          </cell>
          <cell r="D16" t="str">
            <v>SUM(NATUR_MUT_ERT)</v>
          </cell>
        </row>
        <row r="17">
          <cell r="C17">
            <v>901010001</v>
          </cell>
          <cell r="D17">
            <v>10162047</v>
          </cell>
        </row>
        <row r="18">
          <cell r="C18">
            <v>901010002</v>
          </cell>
          <cell r="D18">
            <v>1751</v>
          </cell>
        </row>
        <row r="19">
          <cell r="C19">
            <v>901010003</v>
          </cell>
          <cell r="D19">
            <v>1025</v>
          </cell>
        </row>
        <row r="20">
          <cell r="C20">
            <v>901010004</v>
          </cell>
          <cell r="D20">
            <v>6443895</v>
          </cell>
        </row>
        <row r="21">
          <cell r="C21">
            <v>901020001</v>
          </cell>
        </row>
        <row r="22">
          <cell r="C22">
            <v>901020002</v>
          </cell>
        </row>
        <row r="23">
          <cell r="C23">
            <v>901020003</v>
          </cell>
        </row>
        <row r="24">
          <cell r="C24">
            <v>901020004</v>
          </cell>
        </row>
        <row r="25">
          <cell r="C25">
            <v>901020005</v>
          </cell>
        </row>
        <row r="26">
          <cell r="C26">
            <v>901030001</v>
          </cell>
        </row>
        <row r="27">
          <cell r="C27">
            <v>901030002</v>
          </cell>
        </row>
        <row r="28">
          <cell r="C28">
            <v>901030003</v>
          </cell>
        </row>
        <row r="29">
          <cell r="C29">
            <v>901030004</v>
          </cell>
        </row>
        <row r="30">
          <cell r="C30">
            <v>901030005</v>
          </cell>
        </row>
        <row r="31">
          <cell r="C31">
            <v>901030006</v>
          </cell>
        </row>
        <row r="32">
          <cell r="C32">
            <v>901040001</v>
          </cell>
          <cell r="D32">
            <v>10162047</v>
          </cell>
        </row>
        <row r="33">
          <cell r="C33">
            <v>901040002</v>
          </cell>
          <cell r="D33">
            <v>1910435</v>
          </cell>
        </row>
        <row r="34">
          <cell r="C34">
            <v>901050001</v>
          </cell>
          <cell r="D34">
            <v>302353</v>
          </cell>
        </row>
        <row r="35">
          <cell r="C35">
            <v>901060001</v>
          </cell>
          <cell r="D35">
            <v>1627815</v>
          </cell>
        </row>
        <row r="36">
          <cell r="C36">
            <v>901070001</v>
          </cell>
          <cell r="D36">
            <v>315125</v>
          </cell>
        </row>
        <row r="37">
          <cell r="C37">
            <v>901070002</v>
          </cell>
          <cell r="D37">
            <v>768378</v>
          </cell>
        </row>
        <row r="38">
          <cell r="C38">
            <v>901070003</v>
          </cell>
          <cell r="D38">
            <v>601375</v>
          </cell>
        </row>
        <row r="39">
          <cell r="C39">
            <v>901080001</v>
          </cell>
          <cell r="D39">
            <v>4478916337</v>
          </cell>
        </row>
        <row r="40">
          <cell r="C40">
            <v>901090001</v>
          </cell>
          <cell r="D40">
            <v>11846570</v>
          </cell>
        </row>
        <row r="41">
          <cell r="C41">
            <v>901100001</v>
          </cell>
          <cell r="D41">
            <v>10162047</v>
          </cell>
        </row>
        <row r="42">
          <cell r="C42">
            <v>901100002</v>
          </cell>
          <cell r="D42">
            <v>20</v>
          </cell>
        </row>
        <row r="43">
          <cell r="C43">
            <v>901100003</v>
          </cell>
          <cell r="D43">
            <v>10162047</v>
          </cell>
        </row>
        <row r="44">
          <cell r="C44">
            <v>901110101</v>
          </cell>
        </row>
        <row r="45">
          <cell r="C45">
            <v>901110102</v>
          </cell>
        </row>
        <row r="46">
          <cell r="C46">
            <v>901110103</v>
          </cell>
        </row>
        <row r="47">
          <cell r="C47">
            <v>901110104</v>
          </cell>
        </row>
        <row r="48">
          <cell r="C48">
            <v>901110105</v>
          </cell>
        </row>
        <row r="49">
          <cell r="C49">
            <v>901110106</v>
          </cell>
        </row>
        <row r="50">
          <cell r="C50">
            <v>901110107</v>
          </cell>
        </row>
        <row r="51">
          <cell r="C51">
            <v>901110108</v>
          </cell>
        </row>
        <row r="52">
          <cell r="C52">
            <v>901110201</v>
          </cell>
          <cell r="D52">
            <v>538</v>
          </cell>
        </row>
        <row r="53">
          <cell r="C53">
            <v>901110202</v>
          </cell>
          <cell r="D53">
            <v>11525</v>
          </cell>
        </row>
        <row r="54">
          <cell r="C54">
            <v>901110203</v>
          </cell>
          <cell r="D54">
            <v>1937</v>
          </cell>
        </row>
        <row r="55">
          <cell r="C55">
            <v>901110204</v>
          </cell>
          <cell r="D55">
            <v>30</v>
          </cell>
        </row>
        <row r="56">
          <cell r="C56">
            <v>901110205</v>
          </cell>
          <cell r="D56">
            <v>1454</v>
          </cell>
        </row>
        <row r="57">
          <cell r="C57">
            <v>901110206</v>
          </cell>
          <cell r="D57">
            <v>56</v>
          </cell>
        </row>
        <row r="58">
          <cell r="C58">
            <v>901110207</v>
          </cell>
          <cell r="D58">
            <v>192</v>
          </cell>
        </row>
        <row r="59">
          <cell r="C59">
            <v>901110208</v>
          </cell>
          <cell r="D59">
            <v>0</v>
          </cell>
        </row>
        <row r="60">
          <cell r="C60">
            <v>901110301</v>
          </cell>
          <cell r="D60">
            <v>81872</v>
          </cell>
        </row>
        <row r="61">
          <cell r="C61">
            <v>901110302</v>
          </cell>
          <cell r="D61">
            <v>4481</v>
          </cell>
        </row>
        <row r="62">
          <cell r="C62">
            <v>901110303</v>
          </cell>
          <cell r="D62">
            <v>7472</v>
          </cell>
        </row>
        <row r="63">
          <cell r="C63">
            <v>901110304</v>
          </cell>
          <cell r="D63">
            <v>2319</v>
          </cell>
        </row>
        <row r="64">
          <cell r="C64">
            <v>901110305</v>
          </cell>
          <cell r="D64">
            <v>29506</v>
          </cell>
        </row>
        <row r="65">
          <cell r="C65">
            <v>901110306</v>
          </cell>
          <cell r="D65">
            <v>1944</v>
          </cell>
        </row>
        <row r="66">
          <cell r="C66">
            <v>901110307</v>
          </cell>
          <cell r="D66">
            <v>3739</v>
          </cell>
        </row>
        <row r="67">
          <cell r="C67">
            <v>901110308</v>
          </cell>
          <cell r="D67">
            <v>10345</v>
          </cell>
        </row>
        <row r="68">
          <cell r="C68">
            <v>901110309</v>
          </cell>
          <cell r="D68">
            <v>4942</v>
          </cell>
        </row>
        <row r="69">
          <cell r="C69">
            <v>901110310</v>
          </cell>
          <cell r="D69">
            <v>33157</v>
          </cell>
        </row>
        <row r="70">
          <cell r="C70">
            <v>901110311</v>
          </cell>
          <cell r="D70">
            <v>676</v>
          </cell>
        </row>
        <row r="71">
          <cell r="C71">
            <v>901110312</v>
          </cell>
          <cell r="D71">
            <v>2123</v>
          </cell>
        </row>
        <row r="72">
          <cell r="C72">
            <v>901110313</v>
          </cell>
          <cell r="D72">
            <v>2436</v>
          </cell>
        </row>
        <row r="73">
          <cell r="C73">
            <v>901110314</v>
          </cell>
          <cell r="D73">
            <v>170</v>
          </cell>
        </row>
        <row r="74">
          <cell r="C74">
            <v>901120101</v>
          </cell>
          <cell r="D74">
            <v>5547</v>
          </cell>
        </row>
        <row r="75">
          <cell r="C75">
            <v>901120102</v>
          </cell>
          <cell r="D75">
            <v>355</v>
          </cell>
        </row>
        <row r="76">
          <cell r="C76">
            <v>901120103</v>
          </cell>
          <cell r="D76">
            <v>12822</v>
          </cell>
        </row>
        <row r="77">
          <cell r="C77">
            <v>901120104</v>
          </cell>
          <cell r="D77">
            <v>9253</v>
          </cell>
        </row>
        <row r="78">
          <cell r="C78">
            <v>901120105</v>
          </cell>
          <cell r="D78">
            <v>4478</v>
          </cell>
        </row>
        <row r="79">
          <cell r="C79">
            <v>901120201</v>
          </cell>
          <cell r="D79">
            <v>9666</v>
          </cell>
        </row>
        <row r="80">
          <cell r="C80">
            <v>901120202</v>
          </cell>
          <cell r="D80">
            <v>3931</v>
          </cell>
        </row>
        <row r="81">
          <cell r="C81">
            <v>901120203</v>
          </cell>
          <cell r="D81">
            <v>21461</v>
          </cell>
        </row>
        <row r="82">
          <cell r="C82">
            <v>901120204</v>
          </cell>
          <cell r="D82">
            <v>567</v>
          </cell>
        </row>
        <row r="83">
          <cell r="C83">
            <v>901120205</v>
          </cell>
          <cell r="D83">
            <v>1854</v>
          </cell>
        </row>
        <row r="84">
          <cell r="C84">
            <v>901120206</v>
          </cell>
          <cell r="D84">
            <v>2973</v>
          </cell>
        </row>
        <row r="85">
          <cell r="C85">
            <v>901120301</v>
          </cell>
        </row>
        <row r="86">
          <cell r="C86">
            <v>901120302</v>
          </cell>
        </row>
        <row r="87">
          <cell r="C87">
            <v>901120303</v>
          </cell>
        </row>
        <row r="88">
          <cell r="C88">
            <v>901130101</v>
          </cell>
          <cell r="D88">
            <v>3699</v>
          </cell>
        </row>
        <row r="89">
          <cell r="C89">
            <v>901140101</v>
          </cell>
          <cell r="D89">
            <v>19933</v>
          </cell>
        </row>
        <row r="90">
          <cell r="C90">
            <v>901140102</v>
          </cell>
          <cell r="D90">
            <v>418</v>
          </cell>
        </row>
        <row r="91">
          <cell r="C91">
            <v>901140103</v>
          </cell>
          <cell r="D91">
            <v>2836</v>
          </cell>
        </row>
        <row r="92">
          <cell r="C92">
            <v>901151101</v>
          </cell>
          <cell r="D92">
            <v>1870</v>
          </cell>
        </row>
        <row r="93">
          <cell r="C93">
            <v>901151102</v>
          </cell>
          <cell r="D93">
            <v>8085</v>
          </cell>
        </row>
        <row r="94">
          <cell r="C94">
            <v>901151103</v>
          </cell>
          <cell r="D94">
            <v>65384</v>
          </cell>
        </row>
        <row r="95">
          <cell r="C95">
            <v>901151104</v>
          </cell>
          <cell r="D95">
            <v>233536</v>
          </cell>
        </row>
        <row r="96">
          <cell r="C96">
            <v>901151201</v>
          </cell>
          <cell r="D96">
            <v>5218</v>
          </cell>
        </row>
        <row r="97">
          <cell r="C97">
            <v>901151202</v>
          </cell>
          <cell r="D97">
            <v>8256</v>
          </cell>
        </row>
        <row r="98">
          <cell r="C98">
            <v>901151203</v>
          </cell>
          <cell r="D98">
            <v>133294</v>
          </cell>
        </row>
        <row r="99">
          <cell r="C99">
            <v>901151204</v>
          </cell>
          <cell r="D99">
            <v>158662</v>
          </cell>
        </row>
        <row r="100">
          <cell r="C100">
            <v>901152101</v>
          </cell>
          <cell r="D100">
            <v>89404</v>
          </cell>
        </row>
        <row r="101">
          <cell r="C101">
            <v>901152102</v>
          </cell>
          <cell r="D101">
            <v>172547</v>
          </cell>
        </row>
        <row r="102">
          <cell r="C102">
            <v>901152103</v>
          </cell>
          <cell r="D102">
            <v>91500</v>
          </cell>
        </row>
        <row r="103">
          <cell r="C103">
            <v>901152104</v>
          </cell>
          <cell r="D103">
            <v>93827</v>
          </cell>
        </row>
        <row r="104">
          <cell r="C104">
            <v>901152105</v>
          </cell>
          <cell r="D104">
            <v>100173</v>
          </cell>
        </row>
        <row r="105">
          <cell r="C105">
            <v>901152106</v>
          </cell>
          <cell r="D105">
            <v>199981</v>
          </cell>
        </row>
        <row r="106">
          <cell r="C106">
            <v>901152201</v>
          </cell>
          <cell r="D106">
            <v>177350</v>
          </cell>
        </row>
        <row r="107">
          <cell r="C107">
            <v>901152202</v>
          </cell>
          <cell r="D107">
            <v>85891</v>
          </cell>
        </row>
        <row r="108">
          <cell r="C108">
            <v>901152203</v>
          </cell>
          <cell r="D108">
            <v>88629</v>
          </cell>
        </row>
        <row r="109">
          <cell r="C109">
            <v>901152204</v>
          </cell>
          <cell r="D109">
            <v>184770</v>
          </cell>
        </row>
        <row r="110">
          <cell r="C110">
            <v>901152205</v>
          </cell>
          <cell r="D110">
            <v>201467</v>
          </cell>
        </row>
        <row r="111">
          <cell r="C111">
            <v>901153101</v>
          </cell>
          <cell r="D111">
            <v>102672</v>
          </cell>
        </row>
        <row r="112">
          <cell r="C112">
            <v>901153102</v>
          </cell>
          <cell r="D112">
            <v>98765</v>
          </cell>
        </row>
        <row r="113">
          <cell r="C113">
            <v>901153103</v>
          </cell>
          <cell r="D113">
            <v>152275</v>
          </cell>
        </row>
        <row r="114">
          <cell r="C114">
            <v>901153201</v>
          </cell>
          <cell r="D114">
            <v>196586</v>
          </cell>
        </row>
        <row r="115">
          <cell r="C115">
            <v>901153202</v>
          </cell>
          <cell r="D115">
            <v>161245</v>
          </cell>
        </row>
        <row r="116">
          <cell r="C116">
            <v>901154101</v>
          </cell>
          <cell r="D116">
            <v>53050</v>
          </cell>
        </row>
        <row r="117">
          <cell r="C117">
            <v>901154102</v>
          </cell>
          <cell r="D117">
            <v>51206</v>
          </cell>
        </row>
        <row r="118">
          <cell r="C118">
            <v>901154103</v>
          </cell>
          <cell r="D118">
            <v>1514275</v>
          </cell>
        </row>
        <row r="119">
          <cell r="C119">
            <v>901154104</v>
          </cell>
          <cell r="D119">
            <v>1185743</v>
          </cell>
        </row>
        <row r="120">
          <cell r="C120">
            <v>901154201</v>
          </cell>
          <cell r="D120">
            <v>87726</v>
          </cell>
        </row>
        <row r="121">
          <cell r="C121">
            <v>901154202</v>
          </cell>
          <cell r="D121">
            <v>19653</v>
          </cell>
        </row>
        <row r="122">
          <cell r="C122">
            <v>901154203</v>
          </cell>
          <cell r="D122">
            <v>1508747</v>
          </cell>
        </row>
        <row r="123">
          <cell r="C123">
            <v>901154204</v>
          </cell>
          <cell r="D123">
            <v>1198096</v>
          </cell>
        </row>
        <row r="124">
          <cell r="C124">
            <v>901155101</v>
          </cell>
          <cell r="D124">
            <v>70437</v>
          </cell>
        </row>
        <row r="125">
          <cell r="C125">
            <v>901155102</v>
          </cell>
          <cell r="D125">
            <v>4042</v>
          </cell>
        </row>
        <row r="126">
          <cell r="C126">
            <v>901155103</v>
          </cell>
          <cell r="D126">
            <v>40967</v>
          </cell>
        </row>
        <row r="127">
          <cell r="C127">
            <v>901155104</v>
          </cell>
          <cell r="D127">
            <v>7609</v>
          </cell>
        </row>
        <row r="128">
          <cell r="C128">
            <v>901155201</v>
          </cell>
          <cell r="D128">
            <v>73999</v>
          </cell>
        </row>
        <row r="129">
          <cell r="C129">
            <v>901155202</v>
          </cell>
          <cell r="D129">
            <v>3276</v>
          </cell>
        </row>
        <row r="130">
          <cell r="C130">
            <v>901155203</v>
          </cell>
          <cell r="D130">
            <v>77275</v>
          </cell>
        </row>
        <row r="131">
          <cell r="C131">
            <v>901155204</v>
          </cell>
          <cell r="D131">
            <v>40709</v>
          </cell>
        </row>
        <row r="132">
          <cell r="C132">
            <v>901155205</v>
          </cell>
          <cell r="D132">
            <v>6508</v>
          </cell>
        </row>
        <row r="133">
          <cell r="C133">
            <v>901155206</v>
          </cell>
          <cell r="D133">
            <v>47217</v>
          </cell>
        </row>
        <row r="134">
          <cell r="C134">
            <v>901156101</v>
          </cell>
          <cell r="D134">
            <v>187</v>
          </cell>
        </row>
        <row r="135">
          <cell r="C135">
            <v>901156102</v>
          </cell>
          <cell r="D135">
            <v>1415</v>
          </cell>
        </row>
        <row r="136">
          <cell r="C136">
            <v>901156103</v>
          </cell>
          <cell r="D136">
            <v>41298</v>
          </cell>
        </row>
        <row r="137">
          <cell r="C137">
            <v>901156104</v>
          </cell>
          <cell r="D137">
            <v>42900</v>
          </cell>
        </row>
        <row r="138">
          <cell r="C138">
            <v>901156105</v>
          </cell>
          <cell r="D138">
            <v>2648</v>
          </cell>
        </row>
        <row r="139">
          <cell r="C139">
            <v>901156106</v>
          </cell>
          <cell r="D139">
            <v>430</v>
          </cell>
        </row>
        <row r="140">
          <cell r="C140">
            <v>901156107</v>
          </cell>
          <cell r="D140">
            <v>211</v>
          </cell>
        </row>
        <row r="141">
          <cell r="C141">
            <v>901156108</v>
          </cell>
          <cell r="D141">
            <v>4098</v>
          </cell>
        </row>
        <row r="142">
          <cell r="C142">
            <v>901156109</v>
          </cell>
          <cell r="D142">
            <v>2334</v>
          </cell>
        </row>
        <row r="143">
          <cell r="C143">
            <v>901156110</v>
          </cell>
          <cell r="D143">
            <v>6643</v>
          </cell>
        </row>
        <row r="144">
          <cell r="C144">
            <v>901156201</v>
          </cell>
          <cell r="D144">
            <v>297</v>
          </cell>
        </row>
        <row r="145">
          <cell r="C145">
            <v>901156202</v>
          </cell>
          <cell r="D145">
            <v>4897</v>
          </cell>
        </row>
        <row r="146">
          <cell r="C146">
            <v>901156203</v>
          </cell>
          <cell r="D146">
            <v>46357</v>
          </cell>
        </row>
        <row r="147">
          <cell r="C147">
            <v>901156204</v>
          </cell>
          <cell r="D147">
            <v>51551</v>
          </cell>
        </row>
        <row r="148">
          <cell r="C148">
            <v>901157101</v>
          </cell>
          <cell r="D148">
            <v>243724</v>
          </cell>
        </row>
        <row r="149">
          <cell r="C149">
            <v>901157102</v>
          </cell>
          <cell r="D149">
            <v>61894</v>
          </cell>
        </row>
        <row r="150">
          <cell r="C150">
            <v>901157201</v>
          </cell>
          <cell r="D150">
            <v>176780</v>
          </cell>
        </row>
        <row r="151">
          <cell r="C151">
            <v>901157202</v>
          </cell>
          <cell r="D151">
            <v>66513</v>
          </cell>
        </row>
        <row r="152">
          <cell r="C152">
            <v>901157203</v>
          </cell>
          <cell r="D152">
            <v>40630</v>
          </cell>
        </row>
        <row r="153">
          <cell r="C153">
            <v>901157204</v>
          </cell>
          <cell r="D153">
            <v>13785</v>
          </cell>
        </row>
        <row r="154">
          <cell r="C154">
            <v>901157205</v>
          </cell>
          <cell r="D154">
            <v>10623</v>
          </cell>
        </row>
        <row r="155">
          <cell r="C155">
            <v>901161101</v>
          </cell>
          <cell r="D155">
            <v>53651</v>
          </cell>
        </row>
        <row r="156">
          <cell r="C156">
            <v>901161102</v>
          </cell>
          <cell r="D156">
            <v>56121</v>
          </cell>
        </row>
        <row r="157">
          <cell r="C157">
            <v>901161103</v>
          </cell>
          <cell r="D157">
            <v>15527</v>
          </cell>
        </row>
        <row r="158">
          <cell r="C158">
            <v>901161104</v>
          </cell>
          <cell r="D158">
            <v>15511</v>
          </cell>
        </row>
        <row r="159">
          <cell r="C159">
            <v>901161105</v>
          </cell>
          <cell r="D159">
            <v>27122</v>
          </cell>
        </row>
        <row r="160">
          <cell r="C160">
            <v>901161106</v>
          </cell>
          <cell r="D160">
            <v>27252</v>
          </cell>
        </row>
        <row r="161">
          <cell r="C161">
            <v>901161107</v>
          </cell>
          <cell r="D161">
            <v>18546</v>
          </cell>
        </row>
        <row r="162">
          <cell r="C162">
            <v>901161108</v>
          </cell>
          <cell r="D162">
            <v>19648</v>
          </cell>
        </row>
        <row r="163">
          <cell r="C163">
            <v>901161109</v>
          </cell>
          <cell r="D163">
            <v>33851</v>
          </cell>
        </row>
        <row r="164">
          <cell r="C164">
            <v>901161110</v>
          </cell>
          <cell r="D164">
            <v>35055</v>
          </cell>
        </row>
        <row r="165">
          <cell r="C165">
            <v>901161111</v>
          </cell>
          <cell r="D165">
            <v>9851</v>
          </cell>
        </row>
        <row r="166">
          <cell r="C166">
            <v>901161112</v>
          </cell>
          <cell r="D166">
            <v>10472</v>
          </cell>
        </row>
        <row r="167">
          <cell r="C167">
            <v>901161113</v>
          </cell>
          <cell r="D167">
            <v>4231</v>
          </cell>
        </row>
        <row r="168">
          <cell r="C168">
            <v>901161114</v>
          </cell>
          <cell r="D168">
            <v>4314</v>
          </cell>
        </row>
        <row r="169">
          <cell r="C169">
            <v>901162101</v>
          </cell>
          <cell r="D169">
            <v>2270</v>
          </cell>
        </row>
        <row r="170">
          <cell r="C170">
            <v>901162102</v>
          </cell>
          <cell r="D170">
            <v>563</v>
          </cell>
        </row>
        <row r="171">
          <cell r="C171">
            <v>901162103</v>
          </cell>
          <cell r="D171">
            <v>2833</v>
          </cell>
        </row>
        <row r="172">
          <cell r="C172">
            <v>901162104</v>
          </cell>
          <cell r="D172">
            <v>2152</v>
          </cell>
        </row>
        <row r="173">
          <cell r="C173">
            <v>901162105</v>
          </cell>
          <cell r="D173">
            <v>642</v>
          </cell>
        </row>
        <row r="174">
          <cell r="C174">
            <v>901162106</v>
          </cell>
          <cell r="D174">
            <v>2794</v>
          </cell>
        </row>
        <row r="175">
          <cell r="C175">
            <v>901162201</v>
          </cell>
          <cell r="D175">
            <v>450</v>
          </cell>
        </row>
        <row r="176">
          <cell r="C176">
            <v>901162202</v>
          </cell>
          <cell r="D176">
            <v>860</v>
          </cell>
        </row>
        <row r="177">
          <cell r="C177">
            <v>901162301</v>
          </cell>
          <cell r="D177">
            <v>1532</v>
          </cell>
        </row>
        <row r="178">
          <cell r="C178">
            <v>901162302</v>
          </cell>
          <cell r="D178">
            <v>7063</v>
          </cell>
        </row>
        <row r="179">
          <cell r="C179">
            <v>901162303</v>
          </cell>
          <cell r="D179">
            <v>2474</v>
          </cell>
        </row>
        <row r="180">
          <cell r="C180">
            <v>901162304</v>
          </cell>
          <cell r="D180">
            <v>11069</v>
          </cell>
        </row>
        <row r="181">
          <cell r="C181">
            <v>901162305</v>
          </cell>
          <cell r="D181">
            <v>1386</v>
          </cell>
        </row>
        <row r="182">
          <cell r="C182">
            <v>901162306</v>
          </cell>
          <cell r="D182">
            <v>7317</v>
          </cell>
        </row>
        <row r="183">
          <cell r="C183">
            <v>901162307</v>
          </cell>
          <cell r="D183">
            <v>2723</v>
          </cell>
        </row>
        <row r="184">
          <cell r="C184">
            <v>901162308</v>
          </cell>
          <cell r="D184">
            <v>11426</v>
          </cell>
        </row>
        <row r="185">
          <cell r="C185">
            <v>901162401</v>
          </cell>
          <cell r="D185">
            <v>2695</v>
          </cell>
        </row>
        <row r="186">
          <cell r="C186">
            <v>901162402</v>
          </cell>
          <cell r="D186">
            <v>45961</v>
          </cell>
        </row>
        <row r="187">
          <cell r="C187">
            <v>901162403</v>
          </cell>
          <cell r="D187">
            <v>10660</v>
          </cell>
        </row>
        <row r="188">
          <cell r="C188">
            <v>901162405</v>
          </cell>
          <cell r="D188">
            <v>59316</v>
          </cell>
        </row>
        <row r="189">
          <cell r="C189">
            <v>901162501</v>
          </cell>
          <cell r="D189">
            <v>1752</v>
          </cell>
        </row>
        <row r="190">
          <cell r="C190">
            <v>901162502</v>
          </cell>
          <cell r="D190">
            <v>30450</v>
          </cell>
        </row>
        <row r="191">
          <cell r="C191">
            <v>901162503</v>
          </cell>
          <cell r="D191">
            <v>8535</v>
          </cell>
        </row>
        <row r="192">
          <cell r="C192">
            <v>901162505</v>
          </cell>
          <cell r="D192">
            <v>40737</v>
          </cell>
        </row>
        <row r="193">
          <cell r="C193">
            <v>901162601</v>
          </cell>
          <cell r="D193">
            <v>552</v>
          </cell>
        </row>
        <row r="194">
          <cell r="C194">
            <v>901162602</v>
          </cell>
          <cell r="D194">
            <v>11160</v>
          </cell>
        </row>
        <row r="195">
          <cell r="C195">
            <v>901162603</v>
          </cell>
          <cell r="D195">
            <v>2008</v>
          </cell>
        </row>
        <row r="196">
          <cell r="C196">
            <v>901162605</v>
          </cell>
          <cell r="D196">
            <v>13720</v>
          </cell>
        </row>
        <row r="197">
          <cell r="C197">
            <v>901162701</v>
          </cell>
          <cell r="D197">
            <v>1766</v>
          </cell>
        </row>
        <row r="198">
          <cell r="C198">
            <v>901162702</v>
          </cell>
          <cell r="D198">
            <v>1756</v>
          </cell>
        </row>
        <row r="199">
          <cell r="C199">
            <v>901162801</v>
          </cell>
          <cell r="D199">
            <v>2896</v>
          </cell>
        </row>
        <row r="200">
          <cell r="C200">
            <v>901162802</v>
          </cell>
          <cell r="D200">
            <v>2649</v>
          </cell>
        </row>
        <row r="201">
          <cell r="C201">
            <v>901163101</v>
          </cell>
          <cell r="D201">
            <v>18401</v>
          </cell>
        </row>
        <row r="202">
          <cell r="C202">
            <v>901163102</v>
          </cell>
          <cell r="D202">
            <v>46281</v>
          </cell>
        </row>
        <row r="203">
          <cell r="C203">
            <v>901163103</v>
          </cell>
          <cell r="D203">
            <v>675</v>
          </cell>
        </row>
        <row r="204">
          <cell r="C204">
            <v>901163104</v>
          </cell>
          <cell r="D204">
            <v>65357</v>
          </cell>
        </row>
        <row r="205">
          <cell r="C205">
            <v>901163105</v>
          </cell>
          <cell r="D205">
            <v>18096</v>
          </cell>
        </row>
        <row r="206">
          <cell r="C206">
            <v>901163106</v>
          </cell>
          <cell r="D206">
            <v>46800</v>
          </cell>
        </row>
        <row r="207">
          <cell r="C207">
            <v>901163107</v>
          </cell>
          <cell r="D207">
            <v>667</v>
          </cell>
        </row>
        <row r="208">
          <cell r="C208">
            <v>901163108</v>
          </cell>
          <cell r="D208">
            <v>65563</v>
          </cell>
        </row>
        <row r="209">
          <cell r="C209">
            <v>901163201</v>
          </cell>
          <cell r="D209">
            <v>12952</v>
          </cell>
        </row>
        <row r="210">
          <cell r="C210">
            <v>901163202</v>
          </cell>
          <cell r="D210">
            <v>28236</v>
          </cell>
        </row>
        <row r="211">
          <cell r="C211">
            <v>901163203</v>
          </cell>
          <cell r="D211">
            <v>564</v>
          </cell>
        </row>
        <row r="212">
          <cell r="C212">
            <v>901163204</v>
          </cell>
          <cell r="D212">
            <v>41752</v>
          </cell>
        </row>
        <row r="213">
          <cell r="C213">
            <v>901163205</v>
          </cell>
          <cell r="D213">
            <v>12963</v>
          </cell>
        </row>
        <row r="214">
          <cell r="C214">
            <v>901163206</v>
          </cell>
          <cell r="D214">
            <v>28658</v>
          </cell>
        </row>
        <row r="215">
          <cell r="C215">
            <v>901163207</v>
          </cell>
          <cell r="D215">
            <v>562</v>
          </cell>
        </row>
        <row r="216">
          <cell r="C216">
            <v>901163208</v>
          </cell>
          <cell r="D216">
            <v>42183</v>
          </cell>
        </row>
        <row r="217">
          <cell r="C217">
            <v>901164101</v>
          </cell>
          <cell r="D217">
            <v>14059</v>
          </cell>
        </row>
        <row r="218">
          <cell r="C218">
            <v>901164102</v>
          </cell>
          <cell r="D218">
            <v>14168</v>
          </cell>
        </row>
        <row r="219">
          <cell r="C219">
            <v>901164103</v>
          </cell>
          <cell r="D219">
            <v>28227</v>
          </cell>
        </row>
        <row r="220">
          <cell r="C220">
            <v>901164104</v>
          </cell>
          <cell r="D220">
            <v>15238</v>
          </cell>
        </row>
        <row r="221">
          <cell r="C221">
            <v>901164105</v>
          </cell>
          <cell r="D221">
            <v>14143</v>
          </cell>
        </row>
        <row r="222">
          <cell r="C222">
            <v>901164106</v>
          </cell>
          <cell r="D222">
            <v>29381</v>
          </cell>
        </row>
        <row r="223">
          <cell r="C223">
            <v>901164201</v>
          </cell>
          <cell r="D223">
            <v>12448</v>
          </cell>
        </row>
        <row r="224">
          <cell r="C224">
            <v>901164202</v>
          </cell>
          <cell r="D224">
            <v>12608</v>
          </cell>
        </row>
        <row r="225">
          <cell r="C225">
            <v>901165101</v>
          </cell>
          <cell r="D225">
            <v>250</v>
          </cell>
        </row>
        <row r="226">
          <cell r="C226">
            <v>901165102</v>
          </cell>
          <cell r="D226">
            <v>4783</v>
          </cell>
        </row>
        <row r="227">
          <cell r="C227">
            <v>901165103</v>
          </cell>
          <cell r="D227">
            <v>5033</v>
          </cell>
        </row>
        <row r="228">
          <cell r="C228">
            <v>901165104</v>
          </cell>
          <cell r="D228">
            <v>330</v>
          </cell>
        </row>
        <row r="229">
          <cell r="C229">
            <v>901165105</v>
          </cell>
          <cell r="D229">
            <v>4848</v>
          </cell>
        </row>
        <row r="230">
          <cell r="C230">
            <v>901165106</v>
          </cell>
          <cell r="D230">
            <v>5178</v>
          </cell>
        </row>
        <row r="231">
          <cell r="C231">
            <v>901165201</v>
          </cell>
          <cell r="D231">
            <v>2674</v>
          </cell>
        </row>
        <row r="232">
          <cell r="C232">
            <v>901165202</v>
          </cell>
          <cell r="D232">
            <v>2888</v>
          </cell>
        </row>
        <row r="233">
          <cell r="C233">
            <v>901165203</v>
          </cell>
          <cell r="D233">
            <v>136</v>
          </cell>
        </row>
        <row r="234">
          <cell r="C234">
            <v>901165204</v>
          </cell>
          <cell r="D234">
            <v>150</v>
          </cell>
        </row>
        <row r="235">
          <cell r="C235">
            <v>901165205</v>
          </cell>
          <cell r="D235">
            <v>2341</v>
          </cell>
        </row>
        <row r="236">
          <cell r="C236">
            <v>901165206</v>
          </cell>
          <cell r="D236">
            <v>114</v>
          </cell>
        </row>
        <row r="237">
          <cell r="C237">
            <v>901166101</v>
          </cell>
          <cell r="D237">
            <v>160570</v>
          </cell>
        </row>
        <row r="238">
          <cell r="C238">
            <v>901166102</v>
          </cell>
          <cell r="D238">
            <v>157903</v>
          </cell>
        </row>
        <row r="239">
          <cell r="C239">
            <v>901166201</v>
          </cell>
          <cell r="D239">
            <v>181077</v>
          </cell>
        </row>
        <row r="240">
          <cell r="C240">
            <v>901166202</v>
          </cell>
          <cell r="D240">
            <v>252</v>
          </cell>
        </row>
        <row r="241">
          <cell r="C241">
            <v>901166203</v>
          </cell>
          <cell r="D241">
            <v>207</v>
          </cell>
        </row>
        <row r="242">
          <cell r="C242">
            <v>901166204</v>
          </cell>
          <cell r="D242">
            <v>200</v>
          </cell>
        </row>
        <row r="243">
          <cell r="C243">
            <v>901166205</v>
          </cell>
          <cell r="D243">
            <v>659</v>
          </cell>
        </row>
        <row r="244">
          <cell r="C244">
            <v>901166301</v>
          </cell>
          <cell r="D244">
            <v>51181</v>
          </cell>
        </row>
        <row r="245">
          <cell r="C245">
            <v>901166302</v>
          </cell>
          <cell r="D245">
            <v>67611</v>
          </cell>
        </row>
        <row r="246">
          <cell r="C246">
            <v>901166303</v>
          </cell>
          <cell r="D246">
            <v>17189</v>
          </cell>
        </row>
        <row r="247">
          <cell r="C247">
            <v>901166304</v>
          </cell>
          <cell r="D247">
            <v>54651</v>
          </cell>
        </row>
        <row r="248">
          <cell r="C248">
            <v>901166305</v>
          </cell>
          <cell r="D248">
            <v>190632</v>
          </cell>
        </row>
        <row r="249">
          <cell r="C249">
            <v>901170101</v>
          </cell>
          <cell r="D249">
            <v>117138</v>
          </cell>
        </row>
        <row r="250">
          <cell r="C250">
            <v>901170102</v>
          </cell>
          <cell r="D250">
            <v>238689</v>
          </cell>
        </row>
        <row r="251">
          <cell r="C251">
            <v>901170103</v>
          </cell>
          <cell r="D251">
            <v>25101</v>
          </cell>
        </row>
        <row r="252">
          <cell r="C252">
            <v>901170104</v>
          </cell>
          <cell r="D252">
            <v>20478</v>
          </cell>
        </row>
        <row r="253">
          <cell r="C253">
            <v>901170105</v>
          </cell>
          <cell r="D253">
            <v>401406</v>
          </cell>
        </row>
        <row r="254">
          <cell r="C254">
            <v>901170106</v>
          </cell>
          <cell r="D254">
            <v>117138</v>
          </cell>
        </row>
        <row r="255">
          <cell r="C255">
            <v>901170107</v>
          </cell>
          <cell r="D255">
            <v>238689</v>
          </cell>
        </row>
        <row r="256">
          <cell r="C256">
            <v>901170108</v>
          </cell>
          <cell r="D256">
            <v>25101</v>
          </cell>
        </row>
        <row r="257">
          <cell r="C257">
            <v>901170109</v>
          </cell>
          <cell r="D257">
            <v>20478</v>
          </cell>
        </row>
        <row r="258">
          <cell r="C258">
            <v>901170110</v>
          </cell>
          <cell r="D258">
            <v>401406</v>
          </cell>
        </row>
        <row r="259">
          <cell r="C259">
            <v>901170111</v>
          </cell>
          <cell r="D259">
            <v>22322</v>
          </cell>
        </row>
        <row r="260">
          <cell r="C260">
            <v>901170201</v>
          </cell>
          <cell r="D260">
            <v>513681</v>
          </cell>
        </row>
        <row r="261">
          <cell r="C261">
            <v>901170202</v>
          </cell>
          <cell r="D261">
            <v>1198096</v>
          </cell>
        </row>
        <row r="262">
          <cell r="C262">
            <v>901170301</v>
          </cell>
          <cell r="D262">
            <v>297</v>
          </cell>
        </row>
        <row r="263">
          <cell r="C263">
            <v>901170302</v>
          </cell>
          <cell r="D263">
            <v>4897</v>
          </cell>
        </row>
        <row r="264">
          <cell r="C264">
            <v>901170303</v>
          </cell>
          <cell r="D264">
            <v>46357</v>
          </cell>
        </row>
        <row r="265">
          <cell r="C265">
            <v>901170304</v>
          </cell>
          <cell r="D265">
            <v>51551</v>
          </cell>
        </row>
        <row r="266">
          <cell r="C266">
            <v>905010101</v>
          </cell>
          <cell r="D266">
            <v>143264</v>
          </cell>
        </row>
        <row r="267">
          <cell r="C267">
            <v>905010102</v>
          </cell>
          <cell r="D267">
            <v>141941</v>
          </cell>
        </row>
        <row r="268">
          <cell r="C268">
            <v>905010201</v>
          </cell>
        </row>
        <row r="269">
          <cell r="C269">
            <v>905010301</v>
          </cell>
          <cell r="D269">
            <v>4025</v>
          </cell>
        </row>
        <row r="270">
          <cell r="C270">
            <v>905010302</v>
          </cell>
          <cell r="D270">
            <v>4424</v>
          </cell>
        </row>
        <row r="271">
          <cell r="C271">
            <v>905020201</v>
          </cell>
        </row>
        <row r="272">
          <cell r="C272">
            <v>905020301</v>
          </cell>
          <cell r="D272">
            <v>36058</v>
          </cell>
        </row>
        <row r="273">
          <cell r="C273">
            <v>905030001</v>
          </cell>
        </row>
        <row r="274">
          <cell r="C274">
            <v>905030002</v>
          </cell>
        </row>
        <row r="275">
          <cell r="C275">
            <v>905030003</v>
          </cell>
        </row>
        <row r="276">
          <cell r="C276">
            <v>905030004</v>
          </cell>
        </row>
        <row r="277">
          <cell r="C277">
            <v>905030005</v>
          </cell>
        </row>
        <row r="278">
          <cell r="C278">
            <v>905030006</v>
          </cell>
        </row>
        <row r="279">
          <cell r="C279">
            <v>905030007</v>
          </cell>
          <cell r="D279">
            <v>1</v>
          </cell>
        </row>
        <row r="280">
          <cell r="C280">
            <v>905030008</v>
          </cell>
        </row>
        <row r="281">
          <cell r="C281">
            <v>905040001</v>
          </cell>
        </row>
        <row r="282">
          <cell r="C282">
            <v>999999801</v>
          </cell>
        </row>
        <row r="283">
          <cell r="C283">
            <v>999999802</v>
          </cell>
        </row>
        <row r="284">
          <cell r="C284">
            <v>999999803</v>
          </cell>
        </row>
        <row r="285">
          <cell r="C285">
            <v>999999804</v>
          </cell>
        </row>
        <row r="286">
          <cell r="C286">
            <v>999999805</v>
          </cell>
        </row>
        <row r="287">
          <cell r="C287">
            <v>999999806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http://njt.hu/cgi_bin/njt_doc.cgi?docid=142896.245143#foot4" TargetMode="Externa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zoomScalePageLayoutView="0" workbookViewId="0" topLeftCell="A1">
      <selection activeCell="B15" sqref="B15"/>
    </sheetView>
  </sheetViews>
  <sheetFormatPr defaultColWidth="9.140625" defaultRowHeight="15"/>
  <cols>
    <col min="1" max="1" width="74.28125" style="125" customWidth="1"/>
    <col min="2" max="2" width="18.8515625" style="125" customWidth="1"/>
    <col min="3" max="3" width="25.8515625" style="125" customWidth="1"/>
    <col min="4" max="4" width="15.57421875" style="125" customWidth="1"/>
    <col min="5" max="16384" width="9.140625" style="125" customWidth="1"/>
  </cols>
  <sheetData>
    <row r="1" spans="1:4" ht="18">
      <c r="A1" s="228" t="s">
        <v>861</v>
      </c>
      <c r="B1" s="228"/>
      <c r="C1" s="228"/>
      <c r="D1" s="228"/>
    </row>
    <row r="2" spans="1:4" ht="50.25" customHeight="1">
      <c r="A2" s="376" t="s">
        <v>720</v>
      </c>
      <c r="B2" s="376"/>
      <c r="C2" s="376"/>
      <c r="D2" s="376"/>
    </row>
    <row r="3" spans="1:4" ht="50.25" customHeight="1">
      <c r="A3" s="229"/>
      <c r="B3" s="229"/>
      <c r="C3" s="229"/>
      <c r="D3" s="229" t="s">
        <v>721</v>
      </c>
    </row>
    <row r="5" spans="2:8" ht="14.25">
      <c r="B5" s="230" t="s">
        <v>722</v>
      </c>
      <c r="C5" s="230" t="s">
        <v>723</v>
      </c>
      <c r="D5" s="230" t="s">
        <v>53</v>
      </c>
      <c r="E5" s="231"/>
      <c r="F5" s="231"/>
      <c r="G5" s="231"/>
      <c r="H5" s="231"/>
    </row>
    <row r="6" spans="1:8" ht="14.25">
      <c r="A6" s="232" t="s">
        <v>93</v>
      </c>
      <c r="B6" s="153">
        <f>'2.m. Kiadások'!E24</f>
        <v>6513000</v>
      </c>
      <c r="C6" s="153">
        <f>'2.m. Kiadások'!H24</f>
        <v>17164500</v>
      </c>
      <c r="D6" s="153">
        <f aca="true" t="shared" si="0" ref="D6:D28">SUM(B6:C6)</f>
        <v>23677500</v>
      </c>
      <c r="E6" s="231"/>
      <c r="F6" s="231"/>
      <c r="G6" s="231"/>
      <c r="H6" s="231"/>
    </row>
    <row r="7" spans="1:8" ht="14.25">
      <c r="A7" s="232" t="s">
        <v>94</v>
      </c>
      <c r="B7" s="153">
        <f>'2.m. Kiadások'!E25</f>
        <v>1373000</v>
      </c>
      <c r="C7" s="153">
        <f>'2.m. Kiadások'!H25</f>
        <v>3424000</v>
      </c>
      <c r="D7" s="153">
        <f t="shared" si="0"/>
        <v>4797000</v>
      </c>
      <c r="E7" s="231"/>
      <c r="F7" s="231"/>
      <c r="G7" s="231"/>
      <c r="H7" s="231"/>
    </row>
    <row r="8" spans="1:8" ht="14.25">
      <c r="A8" s="232" t="s">
        <v>95</v>
      </c>
      <c r="B8" s="153">
        <f>'2.m. Kiadások'!E50+'I. Kiemelt előir.'!B50</f>
        <v>16901620</v>
      </c>
      <c r="C8" s="153">
        <f>'2.m. Kiadások'!H50</f>
        <v>11137000</v>
      </c>
      <c r="D8" s="153">
        <f t="shared" si="0"/>
        <v>28038620</v>
      </c>
      <c r="E8" s="231"/>
      <c r="F8" s="231"/>
      <c r="G8" s="231"/>
      <c r="H8" s="231"/>
    </row>
    <row r="9" spans="1:8" ht="14.25">
      <c r="A9" s="232" t="s">
        <v>96</v>
      </c>
      <c r="B9" s="153">
        <f>'2.m. Kiadások'!E59</f>
        <v>2690000</v>
      </c>
      <c r="C9" s="153"/>
      <c r="D9" s="153">
        <f t="shared" si="0"/>
        <v>2690000</v>
      </c>
      <c r="E9" s="231"/>
      <c r="F9" s="231"/>
      <c r="G9" s="231"/>
      <c r="H9" s="231"/>
    </row>
    <row r="10" spans="1:8" ht="14.25">
      <c r="A10" s="232" t="s">
        <v>97</v>
      </c>
      <c r="B10" s="153">
        <f>'2.m. Kiadások'!E73</f>
        <v>3970000</v>
      </c>
      <c r="C10" s="153"/>
      <c r="D10" s="153">
        <f t="shared" si="0"/>
        <v>3970000</v>
      </c>
      <c r="E10" s="231"/>
      <c r="F10" s="231"/>
      <c r="G10" s="231"/>
      <c r="H10" s="231"/>
    </row>
    <row r="11" spans="1:8" ht="14.25">
      <c r="A11" s="233" t="s">
        <v>724</v>
      </c>
      <c r="B11" s="234">
        <f>'2.m. Kiadások'!I71</f>
        <v>1000000</v>
      </c>
      <c r="C11" s="153"/>
      <c r="D11" s="234">
        <f t="shared" si="0"/>
        <v>1000000</v>
      </c>
      <c r="E11" s="231"/>
      <c r="F11" s="231"/>
      <c r="G11" s="231"/>
      <c r="H11" s="231"/>
    </row>
    <row r="12" spans="1:8" ht="14.25">
      <c r="A12" s="232" t="s">
        <v>98</v>
      </c>
      <c r="B12" s="153">
        <f>'2.m. Kiadások'!E82</f>
        <v>2731000</v>
      </c>
      <c r="C12" s="153">
        <f>'2.m. Kiadások'!H82</f>
        <v>825000</v>
      </c>
      <c r="D12" s="153">
        <f t="shared" si="0"/>
        <v>3556000</v>
      </c>
      <c r="E12" s="231"/>
      <c r="F12" s="231"/>
      <c r="G12" s="231"/>
      <c r="H12" s="231"/>
    </row>
    <row r="13" spans="1:8" ht="14.25">
      <c r="A13" s="232" t="s">
        <v>99</v>
      </c>
      <c r="B13" s="153">
        <f>'2.m. Kiadások'!E87</f>
        <v>16400592</v>
      </c>
      <c r="C13" s="153"/>
      <c r="D13" s="153">
        <f t="shared" si="0"/>
        <v>16400592</v>
      </c>
      <c r="E13" s="231"/>
      <c r="F13" s="231"/>
      <c r="G13" s="231"/>
      <c r="H13" s="231"/>
    </row>
    <row r="14" spans="1:8" ht="14.25">
      <c r="A14" s="232" t="s">
        <v>100</v>
      </c>
      <c r="B14" s="153">
        <f>'2.m. Kiadások'!E96</f>
        <v>400000</v>
      </c>
      <c r="C14" s="153"/>
      <c r="D14" s="153">
        <f t="shared" si="0"/>
        <v>400000</v>
      </c>
      <c r="E14" s="231"/>
      <c r="F14" s="231"/>
      <c r="G14" s="231"/>
      <c r="H14" s="231"/>
    </row>
    <row r="15" spans="1:8" ht="14.25">
      <c r="A15" s="235" t="s">
        <v>725</v>
      </c>
      <c r="B15" s="153">
        <f>SUM(B6:B14)-B11</f>
        <v>50979212</v>
      </c>
      <c r="C15" s="153">
        <f>SUM(C6:C14)</f>
        <v>32550500</v>
      </c>
      <c r="D15" s="153">
        <f t="shared" si="0"/>
        <v>83529712</v>
      </c>
      <c r="E15" s="231"/>
      <c r="F15" s="231"/>
      <c r="G15" s="231"/>
      <c r="H15" s="231"/>
    </row>
    <row r="16" spans="1:8" ht="14.25">
      <c r="A16" s="235" t="s">
        <v>726</v>
      </c>
      <c r="B16" s="153">
        <f>'2.m. Kiadások'!E121</f>
        <v>24443586</v>
      </c>
      <c r="C16" s="153"/>
      <c r="D16" s="153">
        <f t="shared" si="0"/>
        <v>24443586</v>
      </c>
      <c r="E16" s="231"/>
      <c r="F16" s="231"/>
      <c r="G16" s="231"/>
      <c r="H16" s="231"/>
    </row>
    <row r="17" spans="1:8" ht="14.25">
      <c r="A17" s="236" t="s">
        <v>535</v>
      </c>
      <c r="B17" s="237">
        <f>SUM(B15:B16)</f>
        <v>75422798</v>
      </c>
      <c r="C17" s="237">
        <f>SUM(C15:C16)</f>
        <v>32550500</v>
      </c>
      <c r="D17" s="237">
        <f>SUM(B17:C17)</f>
        <v>107973298</v>
      </c>
      <c r="E17" s="231"/>
      <c r="F17" s="231"/>
      <c r="G17" s="231"/>
      <c r="H17" s="231"/>
    </row>
    <row r="18" spans="1:8" ht="14.25">
      <c r="A18" s="232" t="s">
        <v>727</v>
      </c>
      <c r="B18" s="153">
        <f>'1.m. Bevételek'!E18</f>
        <v>34584374</v>
      </c>
      <c r="C18" s="153"/>
      <c r="D18" s="153">
        <f t="shared" si="0"/>
        <v>34584374</v>
      </c>
      <c r="E18" s="231"/>
      <c r="F18" s="231"/>
      <c r="G18" s="231"/>
      <c r="H18" s="231"/>
    </row>
    <row r="19" spans="1:8" ht="14.25">
      <c r="A19" s="232" t="s">
        <v>728</v>
      </c>
      <c r="B19" s="153">
        <f>'1.m. Bevételek'!E24</f>
        <v>1905000</v>
      </c>
      <c r="C19" s="153"/>
      <c r="D19" s="153">
        <f t="shared" si="0"/>
        <v>1905000</v>
      </c>
      <c r="E19" s="231"/>
      <c r="F19" s="231"/>
      <c r="G19" s="231"/>
      <c r="H19" s="231"/>
    </row>
    <row r="20" spans="1:8" ht="14.25">
      <c r="A20" s="232" t="s">
        <v>729</v>
      </c>
      <c r="B20" s="153">
        <f>'1.m. Bevételek'!E38</f>
        <v>17600000</v>
      </c>
      <c r="C20" s="153"/>
      <c r="D20" s="153">
        <f t="shared" si="0"/>
        <v>17600000</v>
      </c>
      <c r="E20" s="231"/>
      <c r="F20" s="231"/>
      <c r="G20" s="231"/>
      <c r="H20" s="231"/>
    </row>
    <row r="21" spans="1:8" ht="14.25">
      <c r="A21" s="232" t="s">
        <v>730</v>
      </c>
      <c r="B21" s="153">
        <f>'1.m. Bevételek'!E49</f>
        <v>12210545</v>
      </c>
      <c r="C21" s="153">
        <f>'1.m. Bevételek'!H49</f>
        <v>8139000</v>
      </c>
      <c r="D21" s="153">
        <f t="shared" si="0"/>
        <v>20349545</v>
      </c>
      <c r="E21" s="231"/>
      <c r="F21" s="231"/>
      <c r="G21" s="231"/>
      <c r="H21" s="231"/>
    </row>
    <row r="22" spans="1:8" ht="14.25">
      <c r="A22" s="232" t="s">
        <v>731</v>
      </c>
      <c r="B22" s="153">
        <f>'1.m. Bevételek'!C55</f>
        <v>0</v>
      </c>
      <c r="C22" s="153"/>
      <c r="D22" s="153">
        <f t="shared" si="0"/>
        <v>0</v>
      </c>
      <c r="E22" s="231"/>
      <c r="F22" s="231"/>
      <c r="G22" s="231"/>
      <c r="H22" s="231"/>
    </row>
    <row r="23" spans="1:8" ht="14.25">
      <c r="A23" s="232" t="s">
        <v>732</v>
      </c>
      <c r="B23" s="153"/>
      <c r="C23" s="153"/>
      <c r="D23" s="153">
        <f t="shared" si="0"/>
        <v>0</v>
      </c>
      <c r="E23" s="231"/>
      <c r="F23" s="231"/>
      <c r="G23" s="231"/>
      <c r="H23" s="231"/>
    </row>
    <row r="24" spans="1:8" ht="14.25">
      <c r="A24" s="232" t="s">
        <v>733</v>
      </c>
      <c r="B24" s="153">
        <f>'1.m. Bevételek'!E63</f>
        <v>101000</v>
      </c>
      <c r="C24" s="153"/>
      <c r="D24" s="153">
        <f t="shared" si="0"/>
        <v>101000</v>
      </c>
      <c r="E24" s="231"/>
      <c r="F24" s="231"/>
      <c r="G24" s="231"/>
      <c r="H24" s="231"/>
    </row>
    <row r="25" spans="1:8" ht="14.25">
      <c r="A25" s="235" t="s">
        <v>734</v>
      </c>
      <c r="B25" s="153">
        <f>SUM(B18:B24)</f>
        <v>66400919</v>
      </c>
      <c r="C25" s="153">
        <f>SUM(C18:C24)</f>
        <v>8139000</v>
      </c>
      <c r="D25" s="153">
        <f t="shared" si="0"/>
        <v>74539919</v>
      </c>
      <c r="E25" s="231"/>
      <c r="F25" s="231"/>
      <c r="G25" s="231"/>
      <c r="H25" s="231"/>
    </row>
    <row r="26" spans="1:8" s="238" customFormat="1" ht="14.25">
      <c r="A26" s="232" t="s">
        <v>735</v>
      </c>
      <c r="B26" s="153">
        <f>'1.m. Bevételek'!C84</f>
        <v>9021879</v>
      </c>
      <c r="C26" s="153">
        <f>'1.m. Bevételek'!H78</f>
        <v>1189885</v>
      </c>
      <c r="D26" s="153">
        <f t="shared" si="0"/>
        <v>10211764</v>
      </c>
      <c r="E26" s="231"/>
      <c r="F26" s="231"/>
      <c r="G26" s="231"/>
      <c r="H26" s="231"/>
    </row>
    <row r="27" spans="1:8" s="238" customFormat="1" ht="14.25">
      <c r="A27" s="232" t="s">
        <v>736</v>
      </c>
      <c r="B27" s="153"/>
      <c r="C27" s="153">
        <f>'1.m. Bevételek'!H84</f>
        <v>23221615</v>
      </c>
      <c r="D27" s="153">
        <f t="shared" si="0"/>
        <v>23221615</v>
      </c>
      <c r="E27" s="231"/>
      <c r="F27" s="231"/>
      <c r="G27" s="231"/>
      <c r="H27" s="231"/>
    </row>
    <row r="28" spans="1:8" ht="14.25">
      <c r="A28" s="235" t="s">
        <v>737</v>
      </c>
      <c r="B28" s="153">
        <f>SUM(B26:B27)</f>
        <v>9021879</v>
      </c>
      <c r="C28" s="153">
        <f>SUM(C26:C27)</f>
        <v>24411500</v>
      </c>
      <c r="D28" s="153">
        <f t="shared" si="0"/>
        <v>33433379</v>
      </c>
      <c r="E28" s="231"/>
      <c r="F28" s="231"/>
      <c r="G28" s="231"/>
      <c r="H28" s="231"/>
    </row>
    <row r="29" spans="1:8" ht="14.25">
      <c r="A29" s="239" t="s">
        <v>536</v>
      </c>
      <c r="B29" s="240">
        <f>B25+B28</f>
        <v>75422798</v>
      </c>
      <c r="C29" s="240">
        <f>C25+C28</f>
        <v>32550500</v>
      </c>
      <c r="D29" s="240">
        <f>SUM(B29:C29)</f>
        <v>107973298</v>
      </c>
      <c r="E29" s="231"/>
      <c r="F29" s="231"/>
      <c r="G29" s="231"/>
      <c r="H29" s="231"/>
    </row>
    <row r="30" spans="1:8" ht="14.25">
      <c r="A30" s="231"/>
      <c r="C30" s="231"/>
      <c r="D30" s="231"/>
      <c r="E30" s="231"/>
      <c r="F30" s="231"/>
      <c r="G30" s="231"/>
      <c r="H30" s="231"/>
    </row>
    <row r="31" spans="1:8" ht="14.25">
      <c r="A31" s="231"/>
      <c r="B31" s="231"/>
      <c r="C31" s="231"/>
      <c r="D31" s="231"/>
      <c r="E31" s="231"/>
      <c r="F31" s="231"/>
      <c r="G31" s="231"/>
      <c r="H31" s="231"/>
    </row>
    <row r="32" spans="1:8" ht="14.25">
      <c r="A32" s="231"/>
      <c r="B32" s="231"/>
      <c r="C32" s="231"/>
      <c r="D32" s="231"/>
      <c r="E32" s="231"/>
      <c r="F32" s="231"/>
      <c r="G32" s="231"/>
      <c r="H32" s="231"/>
    </row>
    <row r="33" spans="1:8" ht="14.25">
      <c r="A33" s="231"/>
      <c r="B33" s="231"/>
      <c r="C33" s="231"/>
      <c r="D33" s="231"/>
      <c r="E33" s="231"/>
      <c r="F33" s="231"/>
      <c r="G33" s="231"/>
      <c r="H33" s="231"/>
    </row>
    <row r="34" spans="1:8" ht="14.25">
      <c r="A34" s="231"/>
      <c r="B34" s="231"/>
      <c r="C34" s="231"/>
      <c r="D34" s="231"/>
      <c r="E34" s="231"/>
      <c r="F34" s="231"/>
      <c r="G34" s="231"/>
      <c r="H34" s="231"/>
    </row>
    <row r="35" spans="1:8" ht="14.25">
      <c r="A35" s="231"/>
      <c r="B35" s="231"/>
      <c r="C35" s="231"/>
      <c r="D35" s="231"/>
      <c r="E35" s="231"/>
      <c r="F35" s="231"/>
      <c r="G35" s="231"/>
      <c r="H35" s="231"/>
    </row>
    <row r="36" spans="1:8" ht="14.25">
      <c r="A36" s="231"/>
      <c r="B36" s="231"/>
      <c r="C36" s="231"/>
      <c r="D36" s="231"/>
      <c r="E36" s="231"/>
      <c r="F36" s="231"/>
      <c r="G36" s="231"/>
      <c r="H36" s="231"/>
    </row>
    <row r="37" ht="14.25">
      <c r="A37" s="231"/>
    </row>
    <row r="38" ht="14.25">
      <c r="A38" s="231"/>
    </row>
    <row r="39" ht="14.25">
      <c r="A39" s="231"/>
    </row>
    <row r="40" ht="14.25">
      <c r="A40" s="231"/>
    </row>
  </sheetData>
  <sheetProtection/>
  <mergeCells count="1">
    <mergeCell ref="A2:D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8"/>
  <sheetViews>
    <sheetView zoomScalePageLayoutView="0" workbookViewId="0" topLeftCell="A1">
      <selection activeCell="E17" sqref="E17"/>
    </sheetView>
  </sheetViews>
  <sheetFormatPr defaultColWidth="9.140625" defaultRowHeight="15"/>
  <cols>
    <col min="1" max="1" width="8.8515625" style="325" customWidth="1"/>
    <col min="2" max="2" width="46.28125" style="325" customWidth="1"/>
    <col min="3" max="3" width="16.421875" style="325" customWidth="1"/>
    <col min="4" max="4" width="25.28125" style="325" customWidth="1"/>
    <col min="5" max="5" width="30.00390625" style="325" customWidth="1"/>
    <col min="6" max="16384" width="9.140625" style="325" customWidth="1"/>
  </cols>
  <sheetData>
    <row r="1" spans="1:5" ht="15">
      <c r="A1" s="380" t="s">
        <v>862</v>
      </c>
      <c r="B1" s="380"/>
      <c r="C1" s="380"/>
      <c r="D1" s="380"/>
      <c r="E1" s="380"/>
    </row>
    <row r="2" spans="1:5" ht="15">
      <c r="A2" s="380" t="s">
        <v>866</v>
      </c>
      <c r="B2" s="380"/>
      <c r="C2" s="380"/>
      <c r="D2" s="380"/>
      <c r="E2" s="380"/>
    </row>
    <row r="3" ht="12.75">
      <c r="E3" s="328" t="s">
        <v>768</v>
      </c>
    </row>
    <row r="4" spans="1:5" s="326" customFormat="1" ht="120" customHeight="1">
      <c r="A4" s="349" t="s">
        <v>833</v>
      </c>
      <c r="B4" s="349" t="s">
        <v>663</v>
      </c>
      <c r="C4" s="349" t="s">
        <v>53</v>
      </c>
      <c r="D4" s="349" t="s">
        <v>746</v>
      </c>
      <c r="E4" s="349" t="s">
        <v>769</v>
      </c>
    </row>
    <row r="5" spans="1:5" ht="19.5" customHeight="1">
      <c r="A5" s="351">
        <v>13</v>
      </c>
      <c r="B5" s="351" t="s">
        <v>257</v>
      </c>
      <c r="C5" s="359">
        <v>1221971</v>
      </c>
      <c r="D5" s="359">
        <v>1221971</v>
      </c>
      <c r="E5" s="359">
        <v>0</v>
      </c>
    </row>
    <row r="6" spans="1:5" ht="19.5" customHeight="1">
      <c r="A6" s="351">
        <v>14</v>
      </c>
      <c r="B6" s="351" t="s">
        <v>259</v>
      </c>
      <c r="C6" s="359">
        <v>23221615</v>
      </c>
      <c r="D6" s="359">
        <v>0</v>
      </c>
      <c r="E6" s="359">
        <v>23221615</v>
      </c>
    </row>
    <row r="7" spans="1:5" s="358" customFormat="1" ht="19.5" customHeight="1">
      <c r="A7" s="355">
        <v>21</v>
      </c>
      <c r="B7" s="355" t="s">
        <v>807</v>
      </c>
      <c r="C7" s="360">
        <v>24443586</v>
      </c>
      <c r="D7" s="360">
        <v>1221971</v>
      </c>
      <c r="E7" s="360">
        <v>23221615</v>
      </c>
    </row>
    <row r="8" spans="1:5" s="358" customFormat="1" ht="19.5" customHeight="1">
      <c r="A8" s="355">
        <v>30</v>
      </c>
      <c r="B8" s="355" t="s">
        <v>808</v>
      </c>
      <c r="C8" s="360">
        <v>24443586</v>
      </c>
      <c r="D8" s="360">
        <v>1221971</v>
      </c>
      <c r="E8" s="360">
        <v>23221615</v>
      </c>
    </row>
    <row r="9" ht="19.5" customHeight="1"/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4"/>
  <sheetViews>
    <sheetView zoomScalePageLayoutView="0" workbookViewId="0" topLeftCell="A1">
      <selection activeCell="F20" sqref="F20"/>
    </sheetView>
  </sheetViews>
  <sheetFormatPr defaultColWidth="9.140625" defaultRowHeight="15"/>
  <cols>
    <col min="1" max="1" width="86.28125" style="0" customWidth="1"/>
    <col min="2" max="2" width="28.28125" style="0" customWidth="1"/>
    <col min="3" max="3" width="29.140625" style="0" customWidth="1"/>
    <col min="4" max="4" width="18.421875" style="0" customWidth="1"/>
  </cols>
  <sheetData>
    <row r="1" spans="1:4" ht="25.5" customHeight="1">
      <c r="A1" s="377" t="s">
        <v>863</v>
      </c>
      <c r="B1" s="377"/>
      <c r="C1" s="377"/>
      <c r="D1" s="149"/>
    </row>
    <row r="2" spans="1:4" ht="23.25" customHeight="1">
      <c r="A2" s="391" t="s">
        <v>607</v>
      </c>
      <c r="B2" s="392"/>
      <c r="C2" s="392"/>
      <c r="D2" s="392"/>
    </row>
    <row r="3" ht="14.25">
      <c r="A3" s="1"/>
    </row>
    <row r="4" spans="1:4" ht="14.25">
      <c r="A4" s="1"/>
      <c r="D4" s="162" t="s">
        <v>674</v>
      </c>
    </row>
    <row r="5" spans="1:4" ht="51" customHeight="1">
      <c r="A5" s="58" t="s">
        <v>606</v>
      </c>
      <c r="B5" s="59" t="s">
        <v>651</v>
      </c>
      <c r="C5" s="59" t="s">
        <v>652</v>
      </c>
      <c r="D5" s="122" t="s">
        <v>3</v>
      </c>
    </row>
    <row r="6" spans="1:4" ht="15" customHeight="1">
      <c r="A6" s="59" t="s">
        <v>581</v>
      </c>
      <c r="B6" s="60"/>
      <c r="C6" s="60"/>
      <c r="D6" s="29"/>
    </row>
    <row r="7" spans="1:4" ht="15" customHeight="1">
      <c r="A7" s="59" t="s">
        <v>582</v>
      </c>
      <c r="B7" s="60"/>
      <c r="C7" s="60"/>
      <c r="D7" s="29"/>
    </row>
    <row r="8" spans="1:4" ht="15" customHeight="1">
      <c r="A8" s="59" t="s">
        <v>583</v>
      </c>
      <c r="B8" s="60"/>
      <c r="C8" s="60"/>
      <c r="D8" s="29"/>
    </row>
    <row r="9" spans="1:4" ht="15" customHeight="1">
      <c r="A9" s="59" t="s">
        <v>584</v>
      </c>
      <c r="B9" s="60"/>
      <c r="C9" s="60"/>
      <c r="D9" s="29"/>
    </row>
    <row r="10" spans="1:4" ht="15" customHeight="1">
      <c r="A10" s="58" t="s">
        <v>602</v>
      </c>
      <c r="B10" s="60"/>
      <c r="C10" s="60"/>
      <c r="D10" s="29"/>
    </row>
    <row r="11" spans="1:4" ht="15" customHeight="1">
      <c r="A11" s="59" t="s">
        <v>585</v>
      </c>
      <c r="B11" s="60"/>
      <c r="C11" s="60"/>
      <c r="D11" s="29"/>
    </row>
    <row r="12" spans="1:4" ht="33" customHeight="1">
      <c r="A12" s="59" t="s">
        <v>586</v>
      </c>
      <c r="B12" s="60"/>
      <c r="C12" s="60"/>
      <c r="D12" s="29"/>
    </row>
    <row r="13" spans="1:4" ht="15" customHeight="1">
      <c r="A13" s="59" t="s">
        <v>587</v>
      </c>
      <c r="B13" s="60"/>
      <c r="C13" s="60"/>
      <c r="D13" s="29"/>
    </row>
    <row r="14" spans="1:4" ht="15" customHeight="1">
      <c r="A14" s="59" t="s">
        <v>588</v>
      </c>
      <c r="B14" s="60"/>
      <c r="C14" s="60">
        <v>1</v>
      </c>
      <c r="D14" s="150">
        <f>SUM(B14:C14)</f>
        <v>1</v>
      </c>
    </row>
    <row r="15" spans="1:4" ht="15" customHeight="1">
      <c r="A15" s="59" t="s">
        <v>589</v>
      </c>
      <c r="B15" s="60"/>
      <c r="C15" s="60">
        <v>3</v>
      </c>
      <c r="D15" s="150">
        <f>SUM(B15:C15)</f>
        <v>3</v>
      </c>
    </row>
    <row r="16" spans="1:4" ht="15" customHeight="1">
      <c r="A16" s="59" t="s">
        <v>590</v>
      </c>
      <c r="B16" s="60"/>
      <c r="C16" s="60">
        <v>2</v>
      </c>
      <c r="D16" s="150">
        <f>SUM(B16:C16)</f>
        <v>2</v>
      </c>
    </row>
    <row r="17" spans="1:4" ht="15" customHeight="1">
      <c r="A17" s="59" t="s">
        <v>591</v>
      </c>
      <c r="B17" s="60"/>
      <c r="C17" s="60"/>
      <c r="D17" s="150"/>
    </row>
    <row r="18" spans="1:4" ht="15" customHeight="1">
      <c r="A18" s="58" t="s">
        <v>809</v>
      </c>
      <c r="B18" s="60"/>
      <c r="C18" s="60">
        <v>6</v>
      </c>
      <c r="D18" s="150">
        <f>SUM(B18:C18)</f>
        <v>6</v>
      </c>
    </row>
    <row r="19" spans="1:4" ht="24.75" customHeight="1">
      <c r="A19" s="59" t="s">
        <v>592</v>
      </c>
      <c r="B19" s="60">
        <v>1</v>
      </c>
      <c r="C19" s="60"/>
      <c r="D19" s="150">
        <v>1</v>
      </c>
    </row>
    <row r="20" spans="1:4" ht="15" customHeight="1">
      <c r="A20" s="59" t="s">
        <v>593</v>
      </c>
      <c r="B20" s="60"/>
      <c r="C20" s="60"/>
      <c r="D20" s="150"/>
    </row>
    <row r="21" spans="1:4" ht="15" customHeight="1">
      <c r="A21" s="59" t="s">
        <v>594</v>
      </c>
      <c r="B21" s="60"/>
      <c r="C21" s="60"/>
      <c r="D21" s="150"/>
    </row>
    <row r="22" spans="1:4" ht="15" customHeight="1">
      <c r="A22" s="58" t="s">
        <v>603</v>
      </c>
      <c r="B22" s="60">
        <v>1</v>
      </c>
      <c r="C22" s="60"/>
      <c r="D22" s="150">
        <f aca="true" t="shared" si="0" ref="D22:D27">SUM(B22:C22)</f>
        <v>1</v>
      </c>
    </row>
    <row r="23" spans="1:4" ht="15" customHeight="1">
      <c r="A23" s="59" t="s">
        <v>595</v>
      </c>
      <c r="B23" s="60">
        <v>1</v>
      </c>
      <c r="C23" s="60"/>
      <c r="D23" s="150">
        <f t="shared" si="0"/>
        <v>1</v>
      </c>
    </row>
    <row r="24" spans="1:4" ht="15" customHeight="1">
      <c r="A24" s="59" t="s">
        <v>596</v>
      </c>
      <c r="B24" s="60">
        <v>3</v>
      </c>
      <c r="C24" s="60"/>
      <c r="D24" s="150">
        <f t="shared" si="0"/>
        <v>3</v>
      </c>
    </row>
    <row r="25" spans="1:4" ht="24.75" customHeight="1">
      <c r="A25" s="59" t="s">
        <v>597</v>
      </c>
      <c r="B25" s="60">
        <v>1</v>
      </c>
      <c r="C25" s="60"/>
      <c r="D25" s="150">
        <f t="shared" si="0"/>
        <v>1</v>
      </c>
    </row>
    <row r="26" spans="1:4" ht="15" customHeight="1">
      <c r="A26" s="58" t="s">
        <v>604</v>
      </c>
      <c r="B26" s="60">
        <v>5</v>
      </c>
      <c r="C26" s="60"/>
      <c r="D26" s="150">
        <f t="shared" si="0"/>
        <v>5</v>
      </c>
    </row>
    <row r="27" spans="1:4" ht="37.5" customHeight="1">
      <c r="A27" s="58" t="s">
        <v>605</v>
      </c>
      <c r="B27" s="121">
        <v>1</v>
      </c>
      <c r="C27" s="121">
        <v>6</v>
      </c>
      <c r="D27" s="150">
        <f t="shared" si="0"/>
        <v>7</v>
      </c>
    </row>
    <row r="28" spans="1:4" ht="30" customHeight="1">
      <c r="A28" s="59" t="s">
        <v>598</v>
      </c>
      <c r="B28" s="60"/>
      <c r="C28" s="60"/>
      <c r="D28" s="29"/>
    </row>
    <row r="29" spans="1:4" ht="32.25" customHeight="1">
      <c r="A29" s="59" t="s">
        <v>599</v>
      </c>
      <c r="B29" s="60"/>
      <c r="C29" s="60"/>
      <c r="D29" s="29"/>
    </row>
    <row r="30" spans="1:4" ht="33.75" customHeight="1">
      <c r="A30" s="59" t="s">
        <v>600</v>
      </c>
      <c r="B30" s="60"/>
      <c r="C30" s="60"/>
      <c r="D30" s="29"/>
    </row>
    <row r="31" spans="1:4" ht="18.75" customHeight="1">
      <c r="A31" s="59" t="s">
        <v>601</v>
      </c>
      <c r="B31" s="60"/>
      <c r="C31" s="60"/>
      <c r="D31" s="29"/>
    </row>
    <row r="32" spans="1:4" ht="33" customHeight="1">
      <c r="A32" s="58" t="s">
        <v>73</v>
      </c>
      <c r="B32" s="60"/>
      <c r="C32" s="60"/>
      <c r="D32" s="29"/>
    </row>
    <row r="33" spans="1:3" ht="14.25">
      <c r="A33" s="393"/>
      <c r="B33" s="394"/>
      <c r="C33" s="394"/>
    </row>
    <row r="34" spans="1:3" ht="14.25">
      <c r="A34" s="394"/>
      <c r="B34" s="394"/>
      <c r="C34" s="394"/>
    </row>
  </sheetData>
  <sheetProtection/>
  <mergeCells count="4">
    <mergeCell ref="A1:C1"/>
    <mergeCell ref="A2:D2"/>
    <mergeCell ref="A33:C33"/>
    <mergeCell ref="A34:C34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7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8"/>
  <sheetViews>
    <sheetView zoomScalePageLayoutView="0" workbookViewId="0" topLeftCell="A1">
      <selection activeCell="C22" sqref="C22"/>
    </sheetView>
  </sheetViews>
  <sheetFormatPr defaultColWidth="9.140625" defaultRowHeight="15"/>
  <cols>
    <col min="1" max="1" width="64.7109375" style="0" customWidth="1"/>
    <col min="2" max="2" width="9.421875" style="0" customWidth="1"/>
    <col min="3" max="4" width="22.421875" style="0" customWidth="1"/>
    <col min="5" max="5" width="18.7109375" style="0" customWidth="1"/>
  </cols>
  <sheetData>
    <row r="1" spans="1:5" ht="21.75" customHeight="1">
      <c r="A1" s="336" t="s">
        <v>863</v>
      </c>
      <c r="B1" s="336"/>
      <c r="C1" s="336"/>
      <c r="D1" s="337"/>
      <c r="E1" s="338"/>
    </row>
    <row r="2" ht="26.25" customHeight="1">
      <c r="E2" s="162" t="s">
        <v>675</v>
      </c>
    </row>
    <row r="3" spans="1:5" ht="27">
      <c r="A3" s="2" t="s">
        <v>101</v>
      </c>
      <c r="B3" s="3" t="s">
        <v>102</v>
      </c>
      <c r="C3" s="123" t="s">
        <v>810</v>
      </c>
      <c r="D3" s="123" t="s">
        <v>811</v>
      </c>
      <c r="E3" s="122" t="s">
        <v>3</v>
      </c>
    </row>
    <row r="4" spans="1:5" ht="14.25">
      <c r="A4" s="29"/>
      <c r="B4" s="29"/>
      <c r="C4" s="160"/>
      <c r="D4" s="160"/>
      <c r="E4" s="160"/>
    </row>
    <row r="5" spans="1:5" ht="14.25">
      <c r="A5" s="29"/>
      <c r="B5" s="29"/>
      <c r="C5" s="160"/>
      <c r="D5" s="160"/>
      <c r="E5" s="160"/>
    </row>
    <row r="6" spans="1:5" ht="14.25">
      <c r="A6" s="29"/>
      <c r="B6" s="29"/>
      <c r="C6" s="160"/>
      <c r="D6" s="160"/>
      <c r="E6" s="160"/>
    </row>
    <row r="7" spans="1:5" ht="14.25">
      <c r="A7" s="29"/>
      <c r="B7" s="29"/>
      <c r="C7" s="160"/>
      <c r="D7" s="160"/>
      <c r="E7" s="160"/>
    </row>
    <row r="8" spans="1:5" ht="14.25">
      <c r="A8" s="13" t="s">
        <v>204</v>
      </c>
      <c r="B8" s="6" t="s">
        <v>205</v>
      </c>
      <c r="C8" s="160"/>
      <c r="D8" s="160"/>
      <c r="E8" s="160"/>
    </row>
    <row r="9" spans="1:5" ht="14.25">
      <c r="A9" s="13"/>
      <c r="B9" s="6"/>
      <c r="C9" s="160"/>
      <c r="D9" s="160"/>
      <c r="E9" s="160"/>
    </row>
    <row r="10" spans="1:5" ht="14.25">
      <c r="A10" s="13"/>
      <c r="B10" s="6"/>
      <c r="C10" s="160"/>
      <c r="D10" s="160"/>
      <c r="E10" s="160"/>
    </row>
    <row r="11" spans="1:5" ht="14.25">
      <c r="A11" s="13"/>
      <c r="B11" s="6"/>
      <c r="C11" s="160"/>
      <c r="D11" s="160"/>
      <c r="E11" s="160"/>
    </row>
    <row r="12" spans="1:5" ht="14.25">
      <c r="A12" s="13"/>
      <c r="B12" s="6"/>
      <c r="C12" s="160"/>
      <c r="D12" s="160"/>
      <c r="E12" s="160"/>
    </row>
    <row r="13" spans="1:5" ht="14.25">
      <c r="A13" s="13" t="s">
        <v>447</v>
      </c>
      <c r="B13" s="6" t="s">
        <v>206</v>
      </c>
      <c r="C13" s="160"/>
      <c r="D13" s="160"/>
      <c r="E13" s="160"/>
    </row>
    <row r="14" spans="1:5" ht="14.25">
      <c r="A14" s="13"/>
      <c r="B14" s="6"/>
      <c r="C14" s="160"/>
      <c r="D14" s="160"/>
      <c r="E14" s="160"/>
    </row>
    <row r="15" spans="1:5" ht="14.25">
      <c r="A15" s="13"/>
      <c r="B15" s="6"/>
      <c r="C15" s="160"/>
      <c r="D15" s="160"/>
      <c r="E15" s="160"/>
    </row>
    <row r="16" spans="1:5" ht="14.25">
      <c r="A16" s="13"/>
      <c r="B16" s="6"/>
      <c r="C16" s="160"/>
      <c r="D16" s="160"/>
      <c r="E16" s="160"/>
    </row>
    <row r="17" spans="1:5" ht="14.25">
      <c r="A17" s="13"/>
      <c r="B17" s="6"/>
      <c r="C17" s="160"/>
      <c r="D17" s="160"/>
      <c r="E17" s="160"/>
    </row>
    <row r="18" spans="1:5" ht="14.25">
      <c r="A18" s="5" t="s">
        <v>812</v>
      </c>
      <c r="B18" s="6" t="s">
        <v>208</v>
      </c>
      <c r="C18" s="160"/>
      <c r="D18" s="160"/>
      <c r="E18" s="160">
        <f>SUM(C18:D18)</f>
        <v>0</v>
      </c>
    </row>
    <row r="19" spans="1:5" ht="14.25">
      <c r="A19" s="5"/>
      <c r="B19" s="6"/>
      <c r="C19" s="160"/>
      <c r="D19" s="160"/>
      <c r="E19" s="160"/>
    </row>
    <row r="20" spans="1:5" ht="14.25">
      <c r="A20" s="363" t="s">
        <v>875</v>
      </c>
      <c r="B20" s="6"/>
      <c r="C20" s="160">
        <v>1500000</v>
      </c>
      <c r="D20" s="160"/>
      <c r="E20" s="160"/>
    </row>
    <row r="21" spans="1:5" ht="14.25">
      <c r="A21" s="13" t="s">
        <v>867</v>
      </c>
      <c r="B21" s="6"/>
      <c r="C21" s="160">
        <v>400000</v>
      </c>
      <c r="D21" s="160"/>
      <c r="E21" s="160">
        <f aca="true" t="shared" si="0" ref="E21:E36">SUM(C21:D21)</f>
        <v>400000</v>
      </c>
    </row>
    <row r="22" spans="1:5" ht="14.25">
      <c r="A22" s="13" t="s">
        <v>868</v>
      </c>
      <c r="B22" s="6"/>
      <c r="C22" s="160">
        <v>250000</v>
      </c>
      <c r="D22" s="160"/>
      <c r="E22" s="160">
        <f t="shared" si="0"/>
        <v>250000</v>
      </c>
    </row>
    <row r="23" spans="1:5" ht="14.25">
      <c r="A23" s="13" t="s">
        <v>869</v>
      </c>
      <c r="B23" s="6"/>
      <c r="C23" s="160"/>
      <c r="D23" s="160">
        <v>300000</v>
      </c>
      <c r="E23" s="160"/>
    </row>
    <row r="24" spans="1:5" ht="14.25">
      <c r="A24" s="13" t="s">
        <v>870</v>
      </c>
      <c r="B24" s="6"/>
      <c r="C24" s="160"/>
      <c r="D24" s="160">
        <v>250000</v>
      </c>
      <c r="E24" s="160"/>
    </row>
    <row r="25" spans="1:5" ht="14.25">
      <c r="A25" s="13" t="s">
        <v>871</v>
      </c>
      <c r="B25" s="6"/>
      <c r="C25" s="160"/>
      <c r="D25" s="160">
        <v>100000</v>
      </c>
      <c r="E25" s="160"/>
    </row>
    <row r="26" spans="1:5" ht="14.25">
      <c r="A26" s="13" t="s">
        <v>209</v>
      </c>
      <c r="B26" s="6" t="s">
        <v>210</v>
      </c>
      <c r="C26" s="160">
        <f>SUM(C20:C25)</f>
        <v>2150000</v>
      </c>
      <c r="D26" s="160">
        <f>SUM(D23:D25)</f>
        <v>650000</v>
      </c>
      <c r="E26" s="160">
        <f t="shared" si="0"/>
        <v>2800000</v>
      </c>
    </row>
    <row r="27" spans="1:5" ht="14.25">
      <c r="A27" s="13"/>
      <c r="B27" s="6"/>
      <c r="C27" s="160"/>
      <c r="D27" s="160"/>
      <c r="E27" s="160">
        <f t="shared" si="0"/>
        <v>0</v>
      </c>
    </row>
    <row r="28" spans="1:5" ht="14.25">
      <c r="A28" s="13"/>
      <c r="B28" s="6"/>
      <c r="C28" s="160"/>
      <c r="D28" s="160"/>
      <c r="E28" s="160">
        <f t="shared" si="0"/>
        <v>0</v>
      </c>
    </row>
    <row r="29" spans="1:5" ht="14.25">
      <c r="A29" s="13"/>
      <c r="B29" s="6"/>
      <c r="C29" s="160"/>
      <c r="D29" s="160"/>
      <c r="E29" s="160"/>
    </row>
    <row r="30" spans="1:5" ht="14.25">
      <c r="A30" s="13"/>
      <c r="B30" s="6"/>
      <c r="C30" s="160"/>
      <c r="D30" s="160"/>
      <c r="E30" s="160"/>
    </row>
    <row r="31" spans="1:5" ht="14.25">
      <c r="A31" s="13" t="s">
        <v>211</v>
      </c>
      <c r="B31" s="6" t="s">
        <v>212</v>
      </c>
      <c r="C31" s="160"/>
      <c r="D31" s="160"/>
      <c r="E31" s="160">
        <f t="shared" si="0"/>
        <v>0</v>
      </c>
    </row>
    <row r="32" spans="1:5" ht="14.25">
      <c r="A32" s="13"/>
      <c r="B32" s="6"/>
      <c r="C32" s="160"/>
      <c r="D32" s="160"/>
      <c r="E32" s="160">
        <f t="shared" si="0"/>
        <v>0</v>
      </c>
    </row>
    <row r="33" spans="1:5" ht="14.25">
      <c r="A33" s="13"/>
      <c r="B33" s="6"/>
      <c r="C33" s="160"/>
      <c r="D33" s="160"/>
      <c r="E33" s="160">
        <f t="shared" si="0"/>
        <v>0</v>
      </c>
    </row>
    <row r="34" spans="1:5" ht="14.25">
      <c r="A34" s="5" t="s">
        <v>213</v>
      </c>
      <c r="B34" s="6" t="s">
        <v>214</v>
      </c>
      <c r="C34" s="160"/>
      <c r="D34" s="160"/>
      <c r="E34" s="160">
        <f t="shared" si="0"/>
        <v>0</v>
      </c>
    </row>
    <row r="35" spans="1:5" ht="14.25">
      <c r="A35" s="5" t="s">
        <v>215</v>
      </c>
      <c r="B35" s="6" t="s">
        <v>216</v>
      </c>
      <c r="C35" s="160">
        <v>513000</v>
      </c>
      <c r="D35" s="160">
        <v>175000</v>
      </c>
      <c r="E35" s="160">
        <f t="shared" si="0"/>
        <v>688000</v>
      </c>
    </row>
    <row r="36" spans="1:5" ht="15">
      <c r="A36" s="20" t="s">
        <v>448</v>
      </c>
      <c r="B36" s="151" t="s">
        <v>217</v>
      </c>
      <c r="C36" s="174">
        <f>C26+C35</f>
        <v>2663000</v>
      </c>
      <c r="D36" s="174">
        <f>SUM(D26:D35)</f>
        <v>825000</v>
      </c>
      <c r="E36" s="174">
        <f t="shared" si="0"/>
        <v>3488000</v>
      </c>
    </row>
    <row r="37" spans="1:5" ht="15">
      <c r="A37" s="23"/>
      <c r="B37" s="8"/>
      <c r="C37" s="160"/>
      <c r="D37" s="160"/>
      <c r="E37" s="160"/>
    </row>
    <row r="38" spans="1:5" ht="15">
      <c r="A38" s="23"/>
      <c r="B38" s="8"/>
      <c r="C38" s="160"/>
      <c r="D38" s="160"/>
      <c r="E38" s="160"/>
    </row>
    <row r="39" spans="1:5" ht="15">
      <c r="A39" s="23"/>
      <c r="B39" s="8"/>
      <c r="C39" s="160"/>
      <c r="D39" s="160"/>
      <c r="E39" s="160"/>
    </row>
    <row r="40" spans="1:5" ht="15">
      <c r="A40" s="23"/>
      <c r="B40" s="8"/>
      <c r="C40" s="160"/>
      <c r="D40" s="160"/>
      <c r="E40" s="160"/>
    </row>
    <row r="41" spans="1:5" ht="14.25">
      <c r="A41" s="13" t="s">
        <v>813</v>
      </c>
      <c r="B41" s="6" t="s">
        <v>219</v>
      </c>
      <c r="C41" s="160">
        <v>8316935</v>
      </c>
      <c r="D41" s="160"/>
      <c r="E41" s="160">
        <f aca="true" t="shared" si="1" ref="E41:E46">SUM(C41:D41)</f>
        <v>8316935</v>
      </c>
    </row>
    <row r="42" spans="1:5" ht="14.25">
      <c r="A42" s="13" t="s">
        <v>840</v>
      </c>
      <c r="B42" s="6"/>
      <c r="C42" s="160">
        <v>0</v>
      </c>
      <c r="D42" s="160"/>
      <c r="E42" s="160">
        <f t="shared" si="1"/>
        <v>0</v>
      </c>
    </row>
    <row r="43" spans="1:5" ht="14.25">
      <c r="A43" s="13" t="s">
        <v>841</v>
      </c>
      <c r="B43" s="6"/>
      <c r="C43" s="160">
        <v>0</v>
      </c>
      <c r="D43" s="160"/>
      <c r="E43" s="160">
        <f t="shared" si="1"/>
        <v>0</v>
      </c>
    </row>
    <row r="44" spans="1:5" ht="14.25">
      <c r="A44" s="363" t="s">
        <v>872</v>
      </c>
      <c r="B44" s="6"/>
      <c r="C44" s="160">
        <v>2500000</v>
      </c>
      <c r="D44" s="160"/>
      <c r="E44" s="160">
        <f t="shared" si="1"/>
        <v>2500000</v>
      </c>
    </row>
    <row r="45" spans="1:5" ht="14.25">
      <c r="A45" s="363" t="s">
        <v>873</v>
      </c>
      <c r="B45" s="6"/>
      <c r="C45" s="160">
        <v>1096255</v>
      </c>
      <c r="D45" s="160"/>
      <c r="E45" s="160">
        <f t="shared" si="1"/>
        <v>1096255</v>
      </c>
    </row>
    <row r="46" spans="1:5" ht="14.25">
      <c r="A46" s="363" t="s">
        <v>874</v>
      </c>
      <c r="C46" s="364">
        <v>1000000</v>
      </c>
      <c r="E46" s="364">
        <f t="shared" si="1"/>
        <v>1000000</v>
      </c>
    </row>
    <row r="48" spans="1:5" ht="14.25">
      <c r="A48" s="13" t="s">
        <v>842</v>
      </c>
      <c r="B48" s="6" t="s">
        <v>219</v>
      </c>
      <c r="C48" s="160">
        <f>SUM(C41:C46)</f>
        <v>12913190</v>
      </c>
      <c r="D48" s="160"/>
      <c r="E48" s="160">
        <f>SUM(C48:D48)</f>
        <v>12913190</v>
      </c>
    </row>
    <row r="49" spans="1:5" ht="14.25">
      <c r="A49" s="13" t="s">
        <v>220</v>
      </c>
      <c r="B49" s="6" t="s">
        <v>221</v>
      </c>
      <c r="C49" s="160"/>
      <c r="D49" s="160"/>
      <c r="E49" s="160"/>
    </row>
    <row r="50" spans="1:5" ht="14.25">
      <c r="A50" s="13"/>
      <c r="B50" s="6"/>
      <c r="C50" s="160"/>
      <c r="D50" s="160"/>
      <c r="E50" s="160"/>
    </row>
    <row r="51" spans="1:5" ht="14.25">
      <c r="A51" s="13"/>
      <c r="B51" s="6"/>
      <c r="C51" s="160"/>
      <c r="D51" s="160"/>
      <c r="E51" s="160"/>
    </row>
    <row r="52" spans="1:5" ht="14.25">
      <c r="A52" s="13" t="s">
        <v>222</v>
      </c>
      <c r="B52" s="6" t="s">
        <v>223</v>
      </c>
      <c r="C52" s="160"/>
      <c r="D52" s="160"/>
      <c r="E52" s="160"/>
    </row>
    <row r="53" spans="1:5" ht="14.25">
      <c r="A53" s="13" t="s">
        <v>224</v>
      </c>
      <c r="B53" s="6" t="s">
        <v>225</v>
      </c>
      <c r="C53" s="160">
        <v>3487402</v>
      </c>
      <c r="D53" s="160"/>
      <c r="E53" s="160">
        <f>SUM(C53:D53)</f>
        <v>3487402</v>
      </c>
    </row>
    <row r="54" spans="1:5" ht="15">
      <c r="A54" s="20" t="s">
        <v>449</v>
      </c>
      <c r="B54" s="9" t="s">
        <v>226</v>
      </c>
      <c r="C54" s="174">
        <f>SUM(C48:C53)</f>
        <v>16400592</v>
      </c>
      <c r="D54" s="174"/>
      <c r="E54" s="174">
        <f>SUM(C54:D54)</f>
        <v>16400592</v>
      </c>
    </row>
    <row r="55" spans="3:5" ht="14.25">
      <c r="C55" s="159"/>
      <c r="D55" s="159"/>
      <c r="E55" s="159"/>
    </row>
    <row r="57" spans="1:4" ht="14.25">
      <c r="A57" s="280"/>
      <c r="B57" s="280"/>
      <c r="C57" s="280"/>
      <c r="D57" s="280"/>
    </row>
    <row r="58" spans="1:4" ht="14.25">
      <c r="A58" s="280"/>
      <c r="B58" s="280"/>
      <c r="C58" s="280"/>
      <c r="D58" s="280"/>
    </row>
    <row r="59" spans="1:4" ht="14.25">
      <c r="A59" s="280"/>
      <c r="B59" s="280"/>
      <c r="C59" s="280"/>
      <c r="D59" s="280"/>
    </row>
    <row r="60" spans="1:4" ht="14.25">
      <c r="A60" s="280"/>
      <c r="B60" s="280"/>
      <c r="C60" s="280"/>
      <c r="D60" s="280"/>
    </row>
    <row r="61" spans="1:4" ht="14.25">
      <c r="A61" s="280"/>
      <c r="B61" s="280"/>
      <c r="C61" s="280"/>
      <c r="D61" s="280"/>
    </row>
    <row r="62" spans="1:4" ht="14.25">
      <c r="A62" s="280"/>
      <c r="B62" s="280"/>
      <c r="C62" s="280"/>
      <c r="D62" s="280"/>
    </row>
    <row r="63" spans="1:4" ht="14.25">
      <c r="A63" s="280"/>
      <c r="B63" s="280"/>
      <c r="C63" s="280"/>
      <c r="D63" s="280"/>
    </row>
    <row r="64" spans="1:4" ht="14.25">
      <c r="A64" s="280"/>
      <c r="B64" s="280"/>
      <c r="C64" s="280"/>
      <c r="D64" s="280"/>
    </row>
    <row r="65" spans="1:4" ht="14.25">
      <c r="A65" s="280"/>
      <c r="B65" s="280"/>
      <c r="C65" s="280"/>
      <c r="D65" s="280"/>
    </row>
    <row r="66" spans="1:4" ht="14.25">
      <c r="A66" s="280"/>
      <c r="B66" s="280"/>
      <c r="C66" s="280"/>
      <c r="D66" s="280"/>
    </row>
    <row r="67" spans="1:4" ht="14.25">
      <c r="A67" s="280"/>
      <c r="B67" s="280"/>
      <c r="C67" s="280"/>
      <c r="D67" s="280"/>
    </row>
    <row r="68" spans="1:4" ht="14.25">
      <c r="A68" s="280"/>
      <c r="B68" s="280"/>
      <c r="C68" s="280"/>
      <c r="D68" s="280"/>
    </row>
    <row r="69" spans="1:4" ht="14.25">
      <c r="A69" s="280"/>
      <c r="B69" s="280"/>
      <c r="C69" s="280"/>
      <c r="D69" s="280"/>
    </row>
    <row r="70" spans="1:4" ht="14.25">
      <c r="A70" s="280"/>
      <c r="B70" s="280"/>
      <c r="C70" s="280"/>
      <c r="D70" s="280"/>
    </row>
    <row r="71" spans="1:4" ht="14.25">
      <c r="A71" s="280"/>
      <c r="B71" s="280"/>
      <c r="C71" s="280"/>
      <c r="D71" s="280"/>
    </row>
    <row r="72" spans="1:4" ht="14.25">
      <c r="A72" s="280"/>
      <c r="B72" s="280"/>
      <c r="C72" s="280"/>
      <c r="D72" s="280"/>
    </row>
    <row r="73" spans="1:4" ht="14.25">
      <c r="A73" s="280"/>
      <c r="B73" s="280"/>
      <c r="C73" s="280"/>
      <c r="D73" s="280"/>
    </row>
    <row r="74" spans="1:4" ht="14.25">
      <c r="A74" s="280"/>
      <c r="B74" s="280"/>
      <c r="C74" s="280"/>
      <c r="D74" s="280"/>
    </row>
    <row r="75" spans="1:4" ht="14.25">
      <c r="A75" s="280"/>
      <c r="B75" s="280"/>
      <c r="C75" s="280"/>
      <c r="D75" s="280"/>
    </row>
    <row r="76" spans="1:4" ht="14.25">
      <c r="A76" s="280"/>
      <c r="B76" s="280"/>
      <c r="C76" s="280"/>
      <c r="D76" s="280"/>
    </row>
    <row r="77" spans="1:4" ht="14.25">
      <c r="A77" s="280"/>
      <c r="B77" s="280"/>
      <c r="C77" s="280"/>
      <c r="D77" s="280"/>
    </row>
    <row r="78" spans="1:4" ht="14.25">
      <c r="A78" s="280"/>
      <c r="B78" s="280"/>
      <c r="C78" s="280"/>
      <c r="D78" s="280"/>
    </row>
    <row r="79" spans="1:4" ht="14.25">
      <c r="A79" s="280"/>
      <c r="B79" s="280"/>
      <c r="C79" s="280"/>
      <c r="D79" s="280"/>
    </row>
    <row r="80" spans="1:4" ht="14.25">
      <c r="A80" s="280"/>
      <c r="B80" s="280"/>
      <c r="C80" s="280"/>
      <c r="D80" s="280"/>
    </row>
    <row r="81" spans="1:4" ht="14.25">
      <c r="A81" s="280"/>
      <c r="B81" s="280"/>
      <c r="C81" s="280"/>
      <c r="D81" s="280"/>
    </row>
    <row r="82" spans="1:4" ht="14.25">
      <c r="A82" s="280"/>
      <c r="B82" s="280"/>
      <c r="C82" s="280"/>
      <c r="D82" s="280"/>
    </row>
    <row r="83" spans="1:4" ht="14.25">
      <c r="A83" s="280"/>
      <c r="B83" s="280"/>
      <c r="C83" s="280"/>
      <c r="D83" s="280"/>
    </row>
    <row r="84" spans="1:4" ht="14.25">
      <c r="A84" s="280"/>
      <c r="B84" s="280"/>
      <c r="C84" s="280"/>
      <c r="D84" s="280"/>
    </row>
    <row r="85" spans="1:4" ht="14.25">
      <c r="A85" s="280"/>
      <c r="B85" s="280"/>
      <c r="C85" s="280"/>
      <c r="D85" s="280"/>
    </row>
    <row r="86" spans="1:4" ht="14.25">
      <c r="A86" s="280"/>
      <c r="B86" s="280"/>
      <c r="C86" s="280"/>
      <c r="D86" s="280"/>
    </row>
    <row r="87" spans="1:4" ht="14.25">
      <c r="A87" s="280"/>
      <c r="B87" s="280"/>
      <c r="C87" s="280"/>
      <c r="D87" s="280"/>
    </row>
    <row r="88" spans="1:4" ht="14.25">
      <c r="A88" s="280"/>
      <c r="B88" s="280"/>
      <c r="C88" s="280"/>
      <c r="D88" s="280"/>
    </row>
    <row r="89" spans="1:4" ht="14.25">
      <c r="A89" s="280"/>
      <c r="B89" s="280"/>
      <c r="C89" s="280"/>
      <c r="D89" s="280"/>
    </row>
    <row r="90" spans="1:4" ht="14.25">
      <c r="A90" s="280"/>
      <c r="B90" s="280"/>
      <c r="C90" s="280"/>
      <c r="D90" s="280"/>
    </row>
    <row r="91" spans="1:4" ht="14.25">
      <c r="A91" s="280"/>
      <c r="B91" s="280"/>
      <c r="C91" s="280"/>
      <c r="D91" s="280"/>
    </row>
    <row r="92" spans="1:4" ht="14.25">
      <c r="A92" s="280"/>
      <c r="B92" s="280"/>
      <c r="C92" s="280"/>
      <c r="D92" s="280"/>
    </row>
    <row r="93" spans="1:4" ht="14.25">
      <c r="A93" s="280"/>
      <c r="B93" s="280"/>
      <c r="C93" s="280"/>
      <c r="D93" s="280"/>
    </row>
    <row r="94" spans="1:4" ht="14.25">
      <c r="A94" s="280"/>
      <c r="B94" s="280"/>
      <c r="C94" s="280"/>
      <c r="D94" s="280"/>
    </row>
    <row r="95" spans="1:4" ht="14.25">
      <c r="A95" s="280"/>
      <c r="B95" s="280"/>
      <c r="C95" s="280"/>
      <c r="D95" s="280"/>
    </row>
    <row r="96" spans="1:4" ht="14.25">
      <c r="A96" s="280"/>
      <c r="B96" s="280"/>
      <c r="C96" s="280"/>
      <c r="D96" s="280"/>
    </row>
    <row r="97" spans="1:4" ht="14.25">
      <c r="A97" s="280"/>
      <c r="B97" s="280"/>
      <c r="C97" s="280"/>
      <c r="D97" s="280"/>
    </row>
    <row r="98" spans="1:4" ht="14.25">
      <c r="A98" s="280"/>
      <c r="B98" s="280"/>
      <c r="C98" s="280"/>
      <c r="D98" s="280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6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5"/>
  <sheetViews>
    <sheetView zoomScalePageLayoutView="0" workbookViewId="0" topLeftCell="A1">
      <selection activeCell="K13" sqref="K13"/>
    </sheetView>
  </sheetViews>
  <sheetFormatPr defaultColWidth="9.140625" defaultRowHeight="15"/>
  <cols>
    <col min="1" max="1" width="36.421875" style="0" customWidth="1"/>
    <col min="2" max="2" width="10.140625" style="0" customWidth="1"/>
    <col min="3" max="3" width="18.8515625" style="0" customWidth="1"/>
    <col min="4" max="4" width="17.28125" style="0" customWidth="1"/>
    <col min="5" max="5" width="17.7109375" style="0" customWidth="1"/>
  </cols>
  <sheetData>
    <row r="1" spans="1:5" ht="24" customHeight="1">
      <c r="A1" s="218" t="s">
        <v>863</v>
      </c>
      <c r="B1" s="218"/>
      <c r="C1" s="218"/>
      <c r="D1" s="218"/>
      <c r="E1" s="218"/>
    </row>
    <row r="2" spans="1:5" ht="23.25" customHeight="1">
      <c r="A2" s="391" t="s">
        <v>815</v>
      </c>
      <c r="B2" s="395"/>
      <c r="C2" s="395"/>
      <c r="D2" s="395"/>
      <c r="E2" s="395"/>
    </row>
    <row r="3" ht="18">
      <c r="A3" s="50"/>
    </row>
    <row r="4" ht="14.25">
      <c r="E4" s="162" t="s">
        <v>676</v>
      </c>
    </row>
    <row r="5" spans="1:5" ht="27">
      <c r="A5" s="2" t="s">
        <v>101</v>
      </c>
      <c r="B5" s="3" t="s">
        <v>102</v>
      </c>
      <c r="C5" s="62" t="s">
        <v>1</v>
      </c>
      <c r="D5" s="62" t="s">
        <v>2</v>
      </c>
      <c r="E5" s="71" t="s">
        <v>3</v>
      </c>
    </row>
    <row r="6" spans="1:5" ht="14.25">
      <c r="A6" s="29"/>
      <c r="B6" s="29"/>
      <c r="C6" s="29"/>
      <c r="D6" s="29"/>
      <c r="E6" s="29"/>
    </row>
    <row r="7" spans="1:5" ht="14.25">
      <c r="A7" s="29"/>
      <c r="B7" s="29"/>
      <c r="C7" s="29"/>
      <c r="D7" s="29"/>
      <c r="E7" s="29"/>
    </row>
    <row r="8" spans="1:5" ht="14.25">
      <c r="A8" s="29"/>
      <c r="B8" s="29"/>
      <c r="C8" s="29"/>
      <c r="D8" s="29"/>
      <c r="E8" s="29"/>
    </row>
    <row r="9" spans="1:5" ht="14.25">
      <c r="A9" s="29"/>
      <c r="B9" s="29"/>
      <c r="C9" s="29"/>
      <c r="D9" s="29"/>
      <c r="E9" s="29"/>
    </row>
    <row r="10" spans="1:5" ht="14.25">
      <c r="A10" s="15" t="s">
        <v>662</v>
      </c>
      <c r="B10" s="8" t="s">
        <v>202</v>
      </c>
      <c r="C10" s="217">
        <v>1000000</v>
      </c>
      <c r="D10" s="160">
        <v>0</v>
      </c>
      <c r="E10" s="160">
        <f>SUM(C10:D10)</f>
        <v>1000000</v>
      </c>
    </row>
    <row r="11" spans="1:5" ht="14.25">
      <c r="A11" s="15"/>
      <c r="B11" s="8"/>
      <c r="C11" s="29"/>
      <c r="D11" s="29"/>
      <c r="E11" s="29"/>
    </row>
    <row r="12" spans="1:5" ht="14.25">
      <c r="A12" s="15"/>
      <c r="B12" s="8"/>
      <c r="C12" s="29"/>
      <c r="D12" s="29"/>
      <c r="E12" s="29"/>
    </row>
    <row r="13" spans="1:5" ht="14.25">
      <c r="A13" s="15"/>
      <c r="B13" s="8"/>
      <c r="C13" s="29"/>
      <c r="D13" s="29"/>
      <c r="E13" s="29"/>
    </row>
    <row r="14" spans="1:5" ht="14.25">
      <c r="A14" s="15"/>
      <c r="B14" s="8"/>
      <c r="C14" s="29"/>
      <c r="D14" s="29"/>
      <c r="E14" s="29"/>
    </row>
    <row r="15" spans="1:5" ht="14.25">
      <c r="A15" s="15" t="s">
        <v>661</v>
      </c>
      <c r="B15" s="8" t="s">
        <v>202</v>
      </c>
      <c r="C15" s="29">
        <v>0</v>
      </c>
      <c r="D15" s="29">
        <v>0</v>
      </c>
      <c r="E15" s="29">
        <v>0</v>
      </c>
    </row>
  </sheetData>
  <sheetProtection/>
  <mergeCells count="1">
    <mergeCell ref="A2:E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4"/>
  <sheetViews>
    <sheetView zoomScalePageLayoutView="0" workbookViewId="0" topLeftCell="A1">
      <selection activeCell="C19" sqref="C19"/>
    </sheetView>
  </sheetViews>
  <sheetFormatPr defaultColWidth="9.140625" defaultRowHeight="15"/>
  <cols>
    <col min="1" max="1" width="64.28125" style="0" customWidth="1"/>
    <col min="3" max="3" width="18.140625" style="0" customWidth="1"/>
    <col min="4" max="4" width="21.57421875" style="0" customWidth="1"/>
    <col min="5" max="5" width="21.8515625" style="0" customWidth="1"/>
    <col min="6" max="7" width="19.57421875" style="0" customWidth="1"/>
    <col min="8" max="8" width="16.421875" style="0" customWidth="1"/>
    <col min="9" max="9" width="16.28125" style="0" customWidth="1"/>
    <col min="10" max="10" width="30.140625" style="0" customWidth="1"/>
  </cols>
  <sheetData>
    <row r="1" spans="1:10" ht="30" customHeight="1">
      <c r="A1" s="377" t="s">
        <v>863</v>
      </c>
      <c r="B1" s="377"/>
      <c r="C1" s="377"/>
      <c r="D1" s="377"/>
      <c r="E1" s="377"/>
      <c r="F1" s="377"/>
      <c r="G1" s="377"/>
      <c r="H1" s="149"/>
      <c r="I1" s="149"/>
      <c r="J1" s="149"/>
    </row>
    <row r="2" spans="1:10" ht="46.5" customHeight="1">
      <c r="A2" s="391" t="s">
        <v>816</v>
      </c>
      <c r="B2" s="395"/>
      <c r="C2" s="395"/>
      <c r="D2" s="395"/>
      <c r="E2" s="395"/>
      <c r="F2" s="395"/>
      <c r="G2" s="395"/>
      <c r="H2" s="395"/>
      <c r="I2" s="395"/>
      <c r="J2" s="395"/>
    </row>
    <row r="3" spans="1:10" ht="16.5" customHeight="1">
      <c r="A3" s="69"/>
      <c r="B3" s="70"/>
      <c r="C3" s="70"/>
      <c r="D3" s="70"/>
      <c r="E3" s="70"/>
      <c r="F3" s="70"/>
      <c r="G3" s="70"/>
      <c r="H3" s="70"/>
      <c r="I3" s="70"/>
      <c r="J3" s="70"/>
    </row>
    <row r="4" spans="1:10" ht="14.25">
      <c r="A4" s="4" t="s">
        <v>1</v>
      </c>
      <c r="J4" s="162" t="s">
        <v>677</v>
      </c>
    </row>
    <row r="5" spans="1:10" ht="61.5" customHeight="1">
      <c r="A5" s="2" t="s">
        <v>101</v>
      </c>
      <c r="B5" s="3" t="s">
        <v>102</v>
      </c>
      <c r="C5" s="62" t="s">
        <v>664</v>
      </c>
      <c r="D5" s="62" t="s">
        <v>667</v>
      </c>
      <c r="E5" s="62" t="s">
        <v>668</v>
      </c>
      <c r="F5" s="62" t="s">
        <v>669</v>
      </c>
      <c r="G5" s="62" t="s">
        <v>672</v>
      </c>
      <c r="H5" s="62" t="s">
        <v>665</v>
      </c>
      <c r="I5" s="62" t="s">
        <v>666</v>
      </c>
      <c r="J5" s="62" t="s">
        <v>670</v>
      </c>
    </row>
    <row r="6" spans="1:10" ht="24">
      <c r="A6" s="43"/>
      <c r="B6" s="43"/>
      <c r="C6" s="43"/>
      <c r="D6" s="43"/>
      <c r="E6" s="43"/>
      <c r="F6" s="66" t="s">
        <v>673</v>
      </c>
      <c r="G6" s="65"/>
      <c r="H6" s="43"/>
      <c r="I6" s="43"/>
      <c r="J6" s="43"/>
    </row>
    <row r="7" spans="1:10" ht="14.25">
      <c r="A7" s="43"/>
      <c r="B7" s="43"/>
      <c r="C7" s="43"/>
      <c r="D7" s="43"/>
      <c r="E7" s="43"/>
      <c r="F7" s="43"/>
      <c r="G7" s="43"/>
      <c r="H7" s="43"/>
      <c r="I7" s="43"/>
      <c r="J7" s="43"/>
    </row>
    <row r="8" spans="1:10" ht="14.25">
      <c r="A8" s="43"/>
      <c r="B8" s="43"/>
      <c r="C8" s="43"/>
      <c r="D8" s="43"/>
      <c r="E8" s="43"/>
      <c r="F8" s="43"/>
      <c r="G8" s="43"/>
      <c r="H8" s="43"/>
      <c r="I8" s="43"/>
      <c r="J8" s="43"/>
    </row>
    <row r="9" spans="1:10" ht="14.25">
      <c r="A9" s="43"/>
      <c r="B9" s="43"/>
      <c r="C9" s="43"/>
      <c r="D9" s="43"/>
      <c r="E9" s="43"/>
      <c r="F9" s="43"/>
      <c r="G9" s="43"/>
      <c r="H9" s="43"/>
      <c r="I9" s="43"/>
      <c r="J9" s="43"/>
    </row>
    <row r="10" spans="1:10" ht="14.25">
      <c r="A10" s="13" t="s">
        <v>204</v>
      </c>
      <c r="B10" s="6" t="s">
        <v>205</v>
      </c>
      <c r="C10" s="43"/>
      <c r="D10" s="43"/>
      <c r="E10" s="43"/>
      <c r="F10" s="43"/>
      <c r="G10" s="43"/>
      <c r="H10" s="43"/>
      <c r="I10" s="43"/>
      <c r="J10" s="43"/>
    </row>
    <row r="11" spans="1:10" ht="14.25">
      <c r="A11" s="13"/>
      <c r="B11" s="6"/>
      <c r="C11" s="43"/>
      <c r="D11" s="43"/>
      <c r="E11" s="43"/>
      <c r="F11" s="43"/>
      <c r="G11" s="43"/>
      <c r="H11" s="43"/>
      <c r="I11" s="43"/>
      <c r="J11" s="43"/>
    </row>
    <row r="12" spans="1:10" ht="14.25">
      <c r="A12" s="13"/>
      <c r="B12" s="6"/>
      <c r="C12" s="43"/>
      <c r="D12" s="43"/>
      <c r="E12" s="43"/>
      <c r="F12" s="43"/>
      <c r="G12" s="43"/>
      <c r="H12" s="43"/>
      <c r="I12" s="43"/>
      <c r="J12" s="43"/>
    </row>
    <row r="13" spans="1:10" ht="14.25">
      <c r="A13" s="13"/>
      <c r="B13" s="6"/>
      <c r="C13" s="43"/>
      <c r="D13" s="43"/>
      <c r="E13" s="43"/>
      <c r="F13" s="43"/>
      <c r="G13" s="43"/>
      <c r="H13" s="43"/>
      <c r="I13" s="43"/>
      <c r="J13" s="43"/>
    </row>
    <row r="14" spans="1:10" ht="14.25">
      <c r="A14" s="13"/>
      <c r="B14" s="6"/>
      <c r="C14" s="43"/>
      <c r="D14" s="43"/>
      <c r="E14" s="43"/>
      <c r="F14" s="43"/>
      <c r="G14" s="43"/>
      <c r="H14" s="43"/>
      <c r="I14" s="43"/>
      <c r="J14" s="43"/>
    </row>
    <row r="15" spans="1:10" ht="14.25">
      <c r="A15" s="13" t="s">
        <v>447</v>
      </c>
      <c r="B15" s="6" t="s">
        <v>206</v>
      </c>
      <c r="C15" s="43"/>
      <c r="D15" s="43"/>
      <c r="E15" s="43"/>
      <c r="F15" s="43"/>
      <c r="G15" s="43"/>
      <c r="H15" s="43"/>
      <c r="I15" s="43"/>
      <c r="J15" s="43"/>
    </row>
    <row r="16" spans="1:10" ht="14.25">
      <c r="A16" s="13"/>
      <c r="B16" s="6"/>
      <c r="C16" s="43"/>
      <c r="D16" s="43"/>
      <c r="E16" s="43"/>
      <c r="F16" s="43"/>
      <c r="G16" s="43"/>
      <c r="H16" s="43"/>
      <c r="I16" s="43"/>
      <c r="J16" s="43"/>
    </row>
    <row r="17" spans="1:10" ht="14.25">
      <c r="A17" s="13"/>
      <c r="B17" s="6"/>
      <c r="C17" s="43"/>
      <c r="D17" s="43"/>
      <c r="E17" s="43"/>
      <c r="F17" s="43"/>
      <c r="G17" s="43"/>
      <c r="H17" s="43"/>
      <c r="I17" s="43"/>
      <c r="J17" s="43"/>
    </row>
    <row r="18" spans="1:10" ht="14.25">
      <c r="A18" s="13"/>
      <c r="B18" s="6"/>
      <c r="C18" s="43"/>
      <c r="D18" s="43"/>
      <c r="E18" s="43"/>
      <c r="F18" s="43"/>
      <c r="G18" s="43"/>
      <c r="H18" s="43"/>
      <c r="I18" s="43"/>
      <c r="J18" s="43"/>
    </row>
    <row r="19" spans="1:10" ht="14.25">
      <c r="A19" s="13"/>
      <c r="B19" s="6"/>
      <c r="C19" s="43"/>
      <c r="D19" s="43"/>
      <c r="E19" s="43"/>
      <c r="F19" s="43"/>
      <c r="G19" s="43"/>
      <c r="H19" s="43"/>
      <c r="I19" s="43"/>
      <c r="J19" s="43"/>
    </row>
    <row r="20" spans="1:10" ht="14.25">
      <c r="A20" s="5" t="s">
        <v>207</v>
      </c>
      <c r="B20" s="6" t="s">
        <v>208</v>
      </c>
      <c r="C20" s="43"/>
      <c r="D20" s="43"/>
      <c r="E20" s="43"/>
      <c r="F20" s="43"/>
      <c r="G20" s="43"/>
      <c r="H20" s="43"/>
      <c r="I20" s="43"/>
      <c r="J20" s="43"/>
    </row>
    <row r="21" spans="1:10" ht="14.25">
      <c r="A21" s="5"/>
      <c r="B21" s="6"/>
      <c r="C21" s="43"/>
      <c r="D21" s="43"/>
      <c r="E21" s="43"/>
      <c r="F21" s="43"/>
      <c r="G21" s="43"/>
      <c r="H21" s="43"/>
      <c r="I21" s="43"/>
      <c r="J21" s="43"/>
    </row>
    <row r="22" spans="1:10" ht="14.25">
      <c r="A22" s="5"/>
      <c r="B22" s="6"/>
      <c r="C22" s="43"/>
      <c r="D22" s="43"/>
      <c r="E22" s="43"/>
      <c r="F22" s="43"/>
      <c r="G22" s="43"/>
      <c r="H22" s="43"/>
      <c r="I22" s="43"/>
      <c r="J22" s="43"/>
    </row>
    <row r="23" spans="1:10" ht="14.25">
      <c r="A23" s="13" t="s">
        <v>209</v>
      </c>
      <c r="B23" s="6" t="s">
        <v>210</v>
      </c>
      <c r="C23" s="43"/>
      <c r="D23" s="43"/>
      <c r="E23" s="43"/>
      <c r="F23" s="43"/>
      <c r="G23" s="43"/>
      <c r="H23" s="43"/>
      <c r="I23" s="43"/>
      <c r="J23" s="43"/>
    </row>
    <row r="24" spans="1:10" ht="14.25">
      <c r="A24" s="13"/>
      <c r="B24" s="6"/>
      <c r="C24" s="43"/>
      <c r="D24" s="43"/>
      <c r="E24" s="43"/>
      <c r="F24" s="43"/>
      <c r="G24" s="43"/>
      <c r="H24" s="43"/>
      <c r="I24" s="43"/>
      <c r="J24" s="43"/>
    </row>
    <row r="25" spans="1:10" ht="14.25">
      <c r="A25" s="13"/>
      <c r="B25" s="6"/>
      <c r="C25" s="43"/>
      <c r="D25" s="43"/>
      <c r="E25" s="43"/>
      <c r="F25" s="43"/>
      <c r="G25" s="43"/>
      <c r="H25" s="43"/>
      <c r="I25" s="43"/>
      <c r="J25" s="43"/>
    </row>
    <row r="26" spans="1:10" ht="14.25">
      <c r="A26" s="13" t="s">
        <v>211</v>
      </c>
      <c r="B26" s="6" t="s">
        <v>212</v>
      </c>
      <c r="C26" s="43"/>
      <c r="D26" s="43"/>
      <c r="E26" s="43"/>
      <c r="F26" s="43"/>
      <c r="G26" s="43"/>
      <c r="H26" s="43"/>
      <c r="I26" s="43"/>
      <c r="J26" s="43"/>
    </row>
    <row r="27" spans="1:10" ht="14.25">
      <c r="A27" s="13"/>
      <c r="B27" s="6"/>
      <c r="C27" s="43"/>
      <c r="D27" s="43"/>
      <c r="E27" s="43"/>
      <c r="F27" s="43"/>
      <c r="G27" s="43"/>
      <c r="H27" s="43"/>
      <c r="I27" s="43"/>
      <c r="J27" s="43"/>
    </row>
    <row r="28" spans="1:10" ht="14.25">
      <c r="A28" s="13"/>
      <c r="B28" s="6"/>
      <c r="C28" s="43"/>
      <c r="D28" s="43"/>
      <c r="E28" s="43"/>
      <c r="F28" s="43"/>
      <c r="G28" s="43"/>
      <c r="H28" s="43"/>
      <c r="I28" s="43"/>
      <c r="J28" s="43"/>
    </row>
    <row r="29" spans="1:10" ht="14.25">
      <c r="A29" s="5" t="s">
        <v>213</v>
      </c>
      <c r="B29" s="6" t="s">
        <v>214</v>
      </c>
      <c r="C29" s="43"/>
      <c r="D29" s="43"/>
      <c r="E29" s="43"/>
      <c r="F29" s="43"/>
      <c r="G29" s="43"/>
      <c r="H29" s="43"/>
      <c r="I29" s="43"/>
      <c r="J29" s="43"/>
    </row>
    <row r="30" spans="1:10" ht="14.25">
      <c r="A30" s="5" t="s">
        <v>215</v>
      </c>
      <c r="B30" s="6" t="s">
        <v>216</v>
      </c>
      <c r="C30" s="43"/>
      <c r="D30" s="43"/>
      <c r="E30" s="43"/>
      <c r="F30" s="43"/>
      <c r="G30" s="43"/>
      <c r="H30" s="43"/>
      <c r="I30" s="43"/>
      <c r="J30" s="43"/>
    </row>
    <row r="31" spans="1:10" ht="15">
      <c r="A31" s="20" t="s">
        <v>448</v>
      </c>
      <c r="B31" s="9" t="s">
        <v>217</v>
      </c>
      <c r="C31" s="43"/>
      <c r="D31" s="43"/>
      <c r="E31" s="43"/>
      <c r="F31" s="43"/>
      <c r="G31" s="43"/>
      <c r="H31" s="43"/>
      <c r="I31" s="43"/>
      <c r="J31" s="43"/>
    </row>
    <row r="32" spans="1:10" ht="15">
      <c r="A32" s="23"/>
      <c r="B32" s="8"/>
      <c r="C32" s="43"/>
      <c r="D32" s="43"/>
      <c r="E32" s="43"/>
      <c r="F32" s="43"/>
      <c r="G32" s="43"/>
      <c r="H32" s="43"/>
      <c r="I32" s="43"/>
      <c r="J32" s="43"/>
    </row>
    <row r="33" spans="1:10" ht="15">
      <c r="A33" s="23"/>
      <c r="B33" s="8"/>
      <c r="C33" s="43"/>
      <c r="D33" s="43"/>
      <c r="E33" s="43"/>
      <c r="F33" s="43"/>
      <c r="G33" s="43"/>
      <c r="H33" s="43"/>
      <c r="I33" s="43"/>
      <c r="J33" s="43"/>
    </row>
    <row r="34" spans="1:10" ht="15">
      <c r="A34" s="23"/>
      <c r="B34" s="8"/>
      <c r="C34" s="43"/>
      <c r="D34" s="43"/>
      <c r="E34" s="43"/>
      <c r="F34" s="43"/>
      <c r="G34" s="43"/>
      <c r="H34" s="43"/>
      <c r="I34" s="43"/>
      <c r="J34" s="43"/>
    </row>
    <row r="35" spans="1:10" ht="15">
      <c r="A35" s="23"/>
      <c r="B35" s="8"/>
      <c r="C35" s="43"/>
      <c r="D35" s="43"/>
      <c r="E35" s="43"/>
      <c r="F35" s="43"/>
      <c r="G35" s="43"/>
      <c r="H35" s="43"/>
      <c r="I35" s="43"/>
      <c r="J35" s="43"/>
    </row>
    <row r="36" spans="1:10" ht="14.25">
      <c r="A36" s="13" t="s">
        <v>218</v>
      </c>
      <c r="B36" s="6" t="s">
        <v>219</v>
      </c>
      <c r="C36" s="43"/>
      <c r="D36" s="43"/>
      <c r="E36" s="43"/>
      <c r="F36" s="43"/>
      <c r="G36" s="43"/>
      <c r="H36" s="43"/>
      <c r="I36" s="43"/>
      <c r="J36" s="43"/>
    </row>
    <row r="37" spans="1:10" ht="14.25">
      <c r="A37" s="13"/>
      <c r="B37" s="6"/>
      <c r="C37" s="43"/>
      <c r="D37" s="43"/>
      <c r="E37" s="43"/>
      <c r="F37" s="43"/>
      <c r="G37" s="43"/>
      <c r="H37" s="43"/>
      <c r="I37" s="43"/>
      <c r="J37" s="43"/>
    </row>
    <row r="38" spans="1:10" ht="14.25">
      <c r="A38" s="13"/>
      <c r="B38" s="6"/>
      <c r="C38" s="43"/>
      <c r="D38" s="43"/>
      <c r="E38" s="43"/>
      <c r="F38" s="43"/>
      <c r="G38" s="43"/>
      <c r="H38" s="43"/>
      <c r="I38" s="43"/>
      <c r="J38" s="43"/>
    </row>
    <row r="39" spans="1:10" ht="14.25">
      <c r="A39" s="13"/>
      <c r="B39" s="6"/>
      <c r="C39" s="43"/>
      <c r="D39" s="43"/>
      <c r="E39" s="43"/>
      <c r="F39" s="43"/>
      <c r="G39" s="43"/>
      <c r="H39" s="43"/>
      <c r="I39" s="43"/>
      <c r="J39" s="43"/>
    </row>
    <row r="40" spans="1:10" ht="14.25">
      <c r="A40" s="13"/>
      <c r="B40" s="6"/>
      <c r="C40" s="43"/>
      <c r="D40" s="43"/>
      <c r="E40" s="43"/>
      <c r="F40" s="43"/>
      <c r="G40" s="43"/>
      <c r="H40" s="43"/>
      <c r="I40" s="43"/>
      <c r="J40" s="43"/>
    </row>
    <row r="41" spans="1:10" ht="14.25">
      <c r="A41" s="13" t="s">
        <v>220</v>
      </c>
      <c r="B41" s="6" t="s">
        <v>221</v>
      </c>
      <c r="C41" s="43"/>
      <c r="D41" s="43"/>
      <c r="E41" s="43"/>
      <c r="F41" s="43"/>
      <c r="G41" s="43"/>
      <c r="H41" s="43"/>
      <c r="I41" s="43"/>
      <c r="J41" s="43"/>
    </row>
    <row r="42" spans="1:10" ht="14.25">
      <c r="A42" s="13"/>
      <c r="B42" s="6"/>
      <c r="C42" s="43"/>
      <c r="D42" s="43"/>
      <c r="E42" s="43"/>
      <c r="F42" s="43"/>
      <c r="G42" s="43"/>
      <c r="H42" s="43"/>
      <c r="I42" s="43"/>
      <c r="J42" s="43"/>
    </row>
    <row r="43" spans="1:10" ht="14.25">
      <c r="A43" s="13"/>
      <c r="B43" s="6"/>
      <c r="C43" s="43"/>
      <c r="D43" s="43"/>
      <c r="E43" s="43"/>
      <c r="F43" s="43"/>
      <c r="G43" s="43"/>
      <c r="H43" s="43"/>
      <c r="I43" s="43"/>
      <c r="J43" s="43"/>
    </row>
    <row r="44" spans="1:10" ht="14.25">
      <c r="A44" s="13"/>
      <c r="B44" s="6"/>
      <c r="C44" s="43"/>
      <c r="D44" s="43"/>
      <c r="E44" s="43"/>
      <c r="F44" s="43"/>
      <c r="G44" s="43"/>
      <c r="H44" s="43"/>
      <c r="I44" s="43"/>
      <c r="J44" s="43"/>
    </row>
    <row r="45" spans="1:10" ht="14.25">
      <c r="A45" s="13"/>
      <c r="B45" s="6"/>
      <c r="C45" s="43"/>
      <c r="D45" s="43"/>
      <c r="E45" s="43"/>
      <c r="F45" s="43"/>
      <c r="G45" s="43"/>
      <c r="H45" s="43"/>
      <c r="I45" s="43"/>
      <c r="J45" s="43"/>
    </row>
    <row r="46" spans="1:10" ht="14.25">
      <c r="A46" s="13" t="s">
        <v>222</v>
      </c>
      <c r="B46" s="6" t="s">
        <v>223</v>
      </c>
      <c r="C46" s="43"/>
      <c r="D46" s="43"/>
      <c r="E46" s="43"/>
      <c r="F46" s="43"/>
      <c r="G46" s="43"/>
      <c r="H46" s="43"/>
      <c r="I46" s="43"/>
      <c r="J46" s="43"/>
    </row>
    <row r="47" spans="1:10" ht="14.25">
      <c r="A47" s="13" t="s">
        <v>224</v>
      </c>
      <c r="B47" s="6" t="s">
        <v>225</v>
      </c>
      <c r="C47" s="43"/>
      <c r="D47" s="43"/>
      <c r="E47" s="43"/>
      <c r="F47" s="43"/>
      <c r="G47" s="43"/>
      <c r="H47" s="43"/>
      <c r="I47" s="43"/>
      <c r="J47" s="43"/>
    </row>
    <row r="48" spans="1:10" ht="15">
      <c r="A48" s="20" t="s">
        <v>449</v>
      </c>
      <c r="B48" s="9" t="s">
        <v>226</v>
      </c>
      <c r="C48" s="43"/>
      <c r="D48" s="43"/>
      <c r="E48" s="43"/>
      <c r="F48" s="43"/>
      <c r="G48" s="43"/>
      <c r="H48" s="43"/>
      <c r="I48" s="43"/>
      <c r="J48" s="43"/>
    </row>
    <row r="49" spans="1:10" ht="62.25">
      <c r="A49" s="111" t="s">
        <v>80</v>
      </c>
      <c r="B49" s="29"/>
      <c r="C49" s="29"/>
      <c r="D49" s="29"/>
      <c r="E49" s="29"/>
      <c r="F49" s="29"/>
      <c r="G49" s="29"/>
      <c r="H49" s="29"/>
      <c r="I49" s="29"/>
      <c r="J49" s="29"/>
    </row>
    <row r="50" spans="1:10" ht="14.25">
      <c r="A50" s="62" t="s">
        <v>81</v>
      </c>
      <c r="B50" s="29"/>
      <c r="C50" s="29"/>
      <c r="D50" s="29"/>
      <c r="E50" s="29"/>
      <c r="F50" s="29"/>
      <c r="G50" s="29"/>
      <c r="H50" s="29"/>
      <c r="I50" s="29"/>
      <c r="J50" s="29"/>
    </row>
    <row r="51" spans="1:10" ht="14.25">
      <c r="A51" s="62" t="s">
        <v>81</v>
      </c>
      <c r="B51" s="29"/>
      <c r="C51" s="29"/>
      <c r="D51" s="29"/>
      <c r="E51" s="29"/>
      <c r="F51" s="29"/>
      <c r="G51" s="29"/>
      <c r="H51" s="29"/>
      <c r="I51" s="29"/>
      <c r="J51" s="29"/>
    </row>
    <row r="52" spans="1:10" ht="14.25">
      <c r="A52" s="62" t="s">
        <v>81</v>
      </c>
      <c r="B52" s="29"/>
      <c r="C52" s="29"/>
      <c r="D52" s="29"/>
      <c r="E52" s="29"/>
      <c r="F52" s="29"/>
      <c r="G52" s="29"/>
      <c r="H52" s="29"/>
      <c r="I52" s="29"/>
      <c r="J52" s="29"/>
    </row>
    <row r="53" spans="1:10" ht="14.25">
      <c r="A53" s="25"/>
      <c r="B53" s="25"/>
      <c r="C53" s="25"/>
      <c r="D53" s="25"/>
      <c r="E53" s="25"/>
      <c r="F53" s="25"/>
      <c r="G53" s="25"/>
      <c r="H53" s="25"/>
      <c r="I53" s="25"/>
      <c r="J53" s="25"/>
    </row>
    <row r="54" spans="1:10" ht="14.25">
      <c r="A54" s="25"/>
      <c r="B54" s="25"/>
      <c r="C54" s="25"/>
      <c r="D54" s="25"/>
      <c r="E54" s="25"/>
      <c r="F54" s="25"/>
      <c r="G54" s="25"/>
      <c r="H54" s="25"/>
      <c r="I54" s="25"/>
      <c r="J54" s="25"/>
    </row>
    <row r="55" ht="14.25">
      <c r="A55" s="107" t="s">
        <v>79</v>
      </c>
    </row>
    <row r="56" ht="14.25">
      <c r="A56" s="110"/>
    </row>
    <row r="57" ht="26.25">
      <c r="A57" s="108" t="s">
        <v>87</v>
      </c>
    </row>
    <row r="58" ht="52.5">
      <c r="A58" s="108" t="s">
        <v>74</v>
      </c>
    </row>
    <row r="59" ht="26.25">
      <c r="A59" s="108" t="s">
        <v>75</v>
      </c>
    </row>
    <row r="60" ht="26.25">
      <c r="A60" s="108" t="s">
        <v>76</v>
      </c>
    </row>
    <row r="61" ht="39">
      <c r="A61" s="108" t="s">
        <v>77</v>
      </c>
    </row>
    <row r="62" ht="26.25">
      <c r="A62" s="108" t="s">
        <v>78</v>
      </c>
    </row>
    <row r="63" ht="39">
      <c r="A63" s="108" t="s">
        <v>88</v>
      </c>
    </row>
    <row r="64" ht="52.5">
      <c r="A64" s="109" t="s">
        <v>89</v>
      </c>
    </row>
  </sheetData>
  <sheetProtection/>
  <mergeCells count="2">
    <mergeCell ref="A2:J2"/>
    <mergeCell ref="A1:G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52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zoomScalePageLayoutView="0" workbookViewId="0" topLeftCell="A10">
      <selection activeCell="D21" sqref="D21"/>
    </sheetView>
  </sheetViews>
  <sheetFormatPr defaultColWidth="9.140625" defaultRowHeight="15"/>
  <cols>
    <col min="1" max="1" width="64.140625" style="0" customWidth="1"/>
    <col min="2" max="2" width="15.421875" style="0" customWidth="1"/>
    <col min="3" max="3" width="14.7109375" style="0" customWidth="1"/>
    <col min="4" max="4" width="13.28125" style="0" customWidth="1"/>
    <col min="5" max="5" width="23.140625" style="0" customWidth="1"/>
    <col min="6" max="6" width="14.28125" style="0" customWidth="1"/>
    <col min="7" max="7" width="15.28125" style="0" customWidth="1"/>
    <col min="8" max="8" width="17.00390625" style="0" customWidth="1"/>
    <col min="9" max="9" width="16.28125" style="0" customWidth="1"/>
  </cols>
  <sheetData>
    <row r="1" spans="1:8" ht="25.5" customHeight="1">
      <c r="A1" s="377" t="s">
        <v>863</v>
      </c>
      <c r="B1" s="377"/>
      <c r="C1" s="377"/>
      <c r="D1" s="377"/>
      <c r="E1" s="377"/>
      <c r="F1" s="377"/>
      <c r="G1" s="149"/>
      <c r="H1" s="149"/>
    </row>
    <row r="2" spans="1:8" ht="82.5" customHeight="1">
      <c r="A2" s="391" t="s">
        <v>817</v>
      </c>
      <c r="B2" s="396"/>
      <c r="C2" s="396"/>
      <c r="D2" s="396"/>
      <c r="E2" s="396"/>
      <c r="F2" s="396"/>
      <c r="G2" s="396"/>
      <c r="H2" s="396"/>
    </row>
    <row r="3" spans="1:8" ht="20.25" customHeight="1">
      <c r="A3" s="67"/>
      <c r="B3" s="68"/>
      <c r="C3" s="68"/>
      <c r="D3" s="68"/>
      <c r="E3" s="68"/>
      <c r="F3" s="68"/>
      <c r="G3" s="68"/>
      <c r="H3" s="68"/>
    </row>
    <row r="4" spans="1:5" ht="14.25">
      <c r="A4" s="4" t="s">
        <v>1</v>
      </c>
      <c r="E4" s="162" t="s">
        <v>678</v>
      </c>
    </row>
    <row r="5" spans="1:9" ht="86.25" customHeight="1">
      <c r="A5" s="2" t="s">
        <v>101</v>
      </c>
      <c r="B5" s="3" t="s">
        <v>102</v>
      </c>
      <c r="C5" s="62" t="s">
        <v>665</v>
      </c>
      <c r="D5" s="62" t="s">
        <v>666</v>
      </c>
      <c r="E5" s="62" t="s">
        <v>671</v>
      </c>
      <c r="F5" s="112"/>
      <c r="G5" s="113"/>
      <c r="H5" s="113"/>
      <c r="I5" s="113"/>
    </row>
    <row r="6" spans="1:9" ht="14.25">
      <c r="A6" s="21" t="s">
        <v>529</v>
      </c>
      <c r="B6" s="5" t="s">
        <v>367</v>
      </c>
      <c r="C6" s="43"/>
      <c r="D6" s="43"/>
      <c r="E6" s="65"/>
      <c r="F6" s="114"/>
      <c r="G6" s="4"/>
      <c r="H6" s="4"/>
      <c r="I6" s="4"/>
    </row>
    <row r="7" spans="1:9" ht="14.25">
      <c r="A7" s="55" t="s">
        <v>240</v>
      </c>
      <c r="B7" s="55" t="s">
        <v>367</v>
      </c>
      <c r="C7" s="43"/>
      <c r="D7" s="43"/>
      <c r="E7" s="43"/>
      <c r="F7" s="114"/>
      <c r="G7" s="4"/>
      <c r="H7" s="4"/>
      <c r="I7" s="4"/>
    </row>
    <row r="8" spans="1:9" ht="26.25">
      <c r="A8" s="12" t="s">
        <v>368</v>
      </c>
      <c r="B8" s="5" t="s">
        <v>369</v>
      </c>
      <c r="C8" s="43"/>
      <c r="D8" s="43"/>
      <c r="E8" s="43"/>
      <c r="F8" s="114"/>
      <c r="G8" s="4"/>
      <c r="H8" s="4"/>
      <c r="I8" s="4"/>
    </row>
    <row r="9" spans="1:9" ht="14.25">
      <c r="A9" s="21" t="s">
        <v>577</v>
      </c>
      <c r="B9" s="5" t="s">
        <v>370</v>
      </c>
      <c r="C9" s="43"/>
      <c r="D9" s="43"/>
      <c r="E9" s="43"/>
      <c r="F9" s="114"/>
      <c r="G9" s="4"/>
      <c r="H9" s="4"/>
      <c r="I9" s="4"/>
    </row>
    <row r="10" spans="1:9" ht="14.25">
      <c r="A10" s="55" t="s">
        <v>240</v>
      </c>
      <c r="B10" s="55" t="s">
        <v>370</v>
      </c>
      <c r="C10" s="43"/>
      <c r="D10" s="43"/>
      <c r="E10" s="43"/>
      <c r="F10" s="114"/>
      <c r="G10" s="4"/>
      <c r="H10" s="4"/>
      <c r="I10" s="4"/>
    </row>
    <row r="11" spans="1:9" ht="14.25">
      <c r="A11" s="11" t="s">
        <v>548</v>
      </c>
      <c r="B11" s="7" t="s">
        <v>371</v>
      </c>
      <c r="C11" s="43"/>
      <c r="D11" s="43"/>
      <c r="E11" s="43"/>
      <c r="F11" s="114"/>
      <c r="G11" s="4"/>
      <c r="H11" s="4"/>
      <c r="I11" s="4"/>
    </row>
    <row r="12" spans="1:9" ht="14.25">
      <c r="A12" s="12" t="s">
        <v>578</v>
      </c>
      <c r="B12" s="5" t="s">
        <v>372</v>
      </c>
      <c r="C12" s="43"/>
      <c r="D12" s="43"/>
      <c r="E12" s="43"/>
      <c r="F12" s="114"/>
      <c r="G12" s="4"/>
      <c r="H12" s="4"/>
      <c r="I12" s="4"/>
    </row>
    <row r="13" spans="1:9" ht="14.25">
      <c r="A13" s="55" t="s">
        <v>248</v>
      </c>
      <c r="B13" s="55" t="s">
        <v>372</v>
      </c>
      <c r="C13" s="43"/>
      <c r="D13" s="43"/>
      <c r="E13" s="43"/>
      <c r="F13" s="114"/>
      <c r="G13" s="4"/>
      <c r="H13" s="4"/>
      <c r="I13" s="4"/>
    </row>
    <row r="14" spans="1:9" ht="14.25">
      <c r="A14" s="21" t="s">
        <v>373</v>
      </c>
      <c r="B14" s="5" t="s">
        <v>374</v>
      </c>
      <c r="C14" s="43"/>
      <c r="D14" s="43"/>
      <c r="E14" s="43"/>
      <c r="F14" s="114"/>
      <c r="G14" s="4"/>
      <c r="H14" s="4"/>
      <c r="I14" s="4"/>
    </row>
    <row r="15" spans="1:9" ht="14.25">
      <c r="A15" s="13" t="s">
        <v>579</v>
      </c>
      <c r="B15" s="5" t="s">
        <v>375</v>
      </c>
      <c r="C15" s="29"/>
      <c r="D15" s="29"/>
      <c r="E15" s="29"/>
      <c r="F15" s="115"/>
      <c r="G15" s="25"/>
      <c r="H15" s="25"/>
      <c r="I15" s="25"/>
    </row>
    <row r="16" spans="1:9" ht="14.25">
      <c r="A16" s="55" t="s">
        <v>249</v>
      </c>
      <c r="B16" s="55" t="s">
        <v>375</v>
      </c>
      <c r="C16" s="29"/>
      <c r="D16" s="29"/>
      <c r="E16" s="29"/>
      <c r="F16" s="115"/>
      <c r="G16" s="25"/>
      <c r="H16" s="25"/>
      <c r="I16" s="25"/>
    </row>
    <row r="17" spans="1:9" ht="14.25">
      <c r="A17" s="21" t="s">
        <v>376</v>
      </c>
      <c r="B17" s="5" t="s">
        <v>377</v>
      </c>
      <c r="C17" s="29"/>
      <c r="D17" s="29"/>
      <c r="E17" s="29"/>
      <c r="F17" s="115"/>
      <c r="G17" s="25"/>
      <c r="H17" s="25"/>
      <c r="I17" s="25"/>
    </row>
    <row r="18" spans="1:9" ht="14.25">
      <c r="A18" s="22" t="s">
        <v>549</v>
      </c>
      <c r="B18" s="7" t="s">
        <v>378</v>
      </c>
      <c r="C18" s="29"/>
      <c r="D18" s="29"/>
      <c r="E18" s="29"/>
      <c r="F18" s="115"/>
      <c r="G18" s="25"/>
      <c r="H18" s="25"/>
      <c r="I18" s="25"/>
    </row>
    <row r="19" spans="1:9" ht="14.25">
      <c r="A19" s="12" t="s">
        <v>393</v>
      </c>
      <c r="B19" s="5" t="s">
        <v>394</v>
      </c>
      <c r="C19" s="29"/>
      <c r="D19" s="29"/>
      <c r="E19" s="29"/>
      <c r="F19" s="115"/>
      <c r="G19" s="25"/>
      <c r="H19" s="25"/>
      <c r="I19" s="25"/>
    </row>
    <row r="20" spans="1:9" ht="14.25">
      <c r="A20" s="13" t="s">
        <v>395</v>
      </c>
      <c r="B20" s="5" t="s">
        <v>396</v>
      </c>
      <c r="C20" s="29"/>
      <c r="D20" s="29"/>
      <c r="E20" s="29"/>
      <c r="F20" s="115"/>
      <c r="G20" s="25"/>
      <c r="H20" s="25"/>
      <c r="I20" s="25"/>
    </row>
    <row r="21" spans="1:9" ht="14.25">
      <c r="A21" s="21" t="s">
        <v>397</v>
      </c>
      <c r="B21" s="5" t="s">
        <v>398</v>
      </c>
      <c r="C21" s="29"/>
      <c r="D21" s="29"/>
      <c r="E21" s="29"/>
      <c r="F21" s="115"/>
      <c r="G21" s="25"/>
      <c r="H21" s="25"/>
      <c r="I21" s="25"/>
    </row>
    <row r="22" spans="1:9" ht="14.25">
      <c r="A22" s="21" t="s">
        <v>534</v>
      </c>
      <c r="B22" s="5" t="s">
        <v>399</v>
      </c>
      <c r="C22" s="29"/>
      <c r="D22" s="29"/>
      <c r="E22" s="29"/>
      <c r="F22" s="115"/>
      <c r="G22" s="25"/>
      <c r="H22" s="25"/>
      <c r="I22" s="25"/>
    </row>
    <row r="23" spans="1:9" ht="14.25">
      <c r="A23" s="55" t="s">
        <v>274</v>
      </c>
      <c r="B23" s="55" t="s">
        <v>399</v>
      </c>
      <c r="C23" s="29"/>
      <c r="D23" s="29"/>
      <c r="E23" s="29"/>
      <c r="F23" s="115"/>
      <c r="G23" s="25"/>
      <c r="H23" s="25"/>
      <c r="I23" s="25"/>
    </row>
    <row r="24" spans="1:9" ht="14.25">
      <c r="A24" s="55" t="s">
        <v>275</v>
      </c>
      <c r="B24" s="55" t="s">
        <v>399</v>
      </c>
      <c r="C24" s="29"/>
      <c r="D24" s="29"/>
      <c r="E24" s="29"/>
      <c r="F24" s="115"/>
      <c r="G24" s="25"/>
      <c r="H24" s="25"/>
      <c r="I24" s="25"/>
    </row>
    <row r="25" spans="1:9" ht="14.25">
      <c r="A25" s="56" t="s">
        <v>276</v>
      </c>
      <c r="B25" s="56" t="s">
        <v>399</v>
      </c>
      <c r="C25" s="29"/>
      <c r="D25" s="29"/>
      <c r="E25" s="29"/>
      <c r="F25" s="115"/>
      <c r="G25" s="25"/>
      <c r="H25" s="25"/>
      <c r="I25" s="25"/>
    </row>
    <row r="26" spans="1:9" ht="14.25">
      <c r="A26" s="57" t="s">
        <v>552</v>
      </c>
      <c r="B26" s="40" t="s">
        <v>400</v>
      </c>
      <c r="C26" s="29"/>
      <c r="D26" s="29"/>
      <c r="E26" s="29"/>
      <c r="F26" s="115"/>
      <c r="G26" s="25"/>
      <c r="H26" s="25"/>
      <c r="I26" s="25"/>
    </row>
    <row r="27" spans="1:2" ht="14.25">
      <c r="A27" s="103"/>
      <c r="B27" s="104"/>
    </row>
    <row r="28" spans="1:8" ht="47.25" customHeight="1">
      <c r="A28" s="2" t="s">
        <v>101</v>
      </c>
      <c r="B28" s="3" t="s">
        <v>102</v>
      </c>
      <c r="C28" s="123" t="s">
        <v>697</v>
      </c>
      <c r="D28" s="123" t="s">
        <v>846</v>
      </c>
      <c r="E28" s="123" t="s">
        <v>847</v>
      </c>
      <c r="F28" s="123" t="s">
        <v>878</v>
      </c>
      <c r="G28" s="29"/>
      <c r="H28" s="29"/>
    </row>
    <row r="29" spans="1:8" ht="27">
      <c r="A29" s="122" t="s">
        <v>65</v>
      </c>
      <c r="B29" s="330"/>
      <c r="C29" s="160"/>
      <c r="D29" s="160"/>
      <c r="E29" s="160"/>
      <c r="F29" s="160"/>
      <c r="G29" s="160"/>
      <c r="H29" s="160"/>
    </row>
    <row r="30" spans="1:8" ht="14.25">
      <c r="A30" s="123" t="s">
        <v>85</v>
      </c>
      <c r="B30" s="330"/>
      <c r="C30" s="160"/>
      <c r="D30" s="160"/>
      <c r="E30" s="160"/>
      <c r="F30" s="160"/>
      <c r="G30" s="160"/>
      <c r="H30" s="160"/>
    </row>
    <row r="31" spans="1:8" ht="39.75">
      <c r="A31" s="123" t="s">
        <v>60</v>
      </c>
      <c r="B31" s="330"/>
      <c r="C31" s="160"/>
      <c r="D31" s="160"/>
      <c r="E31" s="160"/>
      <c r="F31" s="160"/>
      <c r="G31" s="160"/>
      <c r="H31" s="160"/>
    </row>
    <row r="32" spans="1:8" ht="14.25">
      <c r="A32" s="123" t="s">
        <v>61</v>
      </c>
      <c r="B32" s="330"/>
      <c r="C32" s="160"/>
      <c r="D32" s="160"/>
      <c r="E32" s="160"/>
      <c r="F32" s="160"/>
      <c r="G32" s="160"/>
      <c r="H32" s="160"/>
    </row>
    <row r="33" spans="1:8" ht="30.75" customHeight="1">
      <c r="A33" s="123" t="s">
        <v>62</v>
      </c>
      <c r="B33" s="330"/>
      <c r="C33" s="160"/>
      <c r="D33" s="160"/>
      <c r="E33" s="160"/>
      <c r="F33" s="160"/>
      <c r="G33" s="160"/>
      <c r="H33" s="160"/>
    </row>
    <row r="34" spans="1:8" ht="14.25">
      <c r="A34" s="123" t="s">
        <v>86</v>
      </c>
      <c r="B34" s="330"/>
      <c r="C34" s="160"/>
      <c r="D34" s="160"/>
      <c r="E34" s="160"/>
      <c r="F34" s="160"/>
      <c r="G34" s="160"/>
      <c r="H34" s="160"/>
    </row>
    <row r="35" spans="1:8" ht="21" customHeight="1">
      <c r="A35" s="123" t="s">
        <v>84</v>
      </c>
      <c r="B35" s="330"/>
      <c r="C35" s="160"/>
      <c r="D35" s="160"/>
      <c r="E35" s="160"/>
      <c r="F35" s="160"/>
      <c r="G35" s="160"/>
      <c r="H35" s="160"/>
    </row>
    <row r="36" spans="1:8" ht="14.25">
      <c r="A36" s="22" t="s">
        <v>40</v>
      </c>
      <c r="B36" s="330"/>
      <c r="C36" s="160"/>
      <c r="D36" s="160"/>
      <c r="E36" s="160"/>
      <c r="F36" s="160"/>
      <c r="G36" s="160"/>
      <c r="H36" s="160"/>
    </row>
    <row r="37" spans="1:2" ht="14.25">
      <c r="A37" s="103"/>
      <c r="B37" s="104"/>
    </row>
    <row r="38" spans="1:2" ht="14.25">
      <c r="A38" s="103"/>
      <c r="B38" s="104"/>
    </row>
    <row r="39" spans="1:5" ht="14.25">
      <c r="A39" s="397" t="s">
        <v>82</v>
      </c>
      <c r="B39" s="397"/>
      <c r="C39" s="397"/>
      <c r="D39" s="397"/>
      <c r="E39" s="397"/>
    </row>
    <row r="40" spans="1:5" ht="14.25">
      <c r="A40" s="397"/>
      <c r="B40" s="397"/>
      <c r="C40" s="397"/>
      <c r="D40" s="397"/>
      <c r="E40" s="397"/>
    </row>
    <row r="41" spans="1:5" ht="27.75" customHeight="1">
      <c r="A41" s="397"/>
      <c r="B41" s="397"/>
      <c r="C41" s="397"/>
      <c r="D41" s="397"/>
      <c r="E41" s="397"/>
    </row>
    <row r="42" spans="1:2" ht="14.25">
      <c r="A42" s="103"/>
      <c r="B42" s="104"/>
    </row>
  </sheetData>
  <sheetProtection/>
  <mergeCells count="3">
    <mergeCell ref="A2:H2"/>
    <mergeCell ref="A39:E41"/>
    <mergeCell ref="A1:F1"/>
  </mergeCells>
  <hyperlinks>
    <hyperlink ref="A18" r:id="rId1" display="http://njt.hu/cgi_bin/njt_doc.cgi?docid=142896.245143#foot4"/>
  </hyperlink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60"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PageLayoutView="0" workbookViewId="0" topLeftCell="A1">
      <selection activeCell="B41" sqref="B41"/>
    </sheetView>
  </sheetViews>
  <sheetFormatPr defaultColWidth="9.140625" defaultRowHeight="15"/>
  <cols>
    <col min="1" max="1" width="83.28125" style="0" customWidth="1"/>
    <col min="2" max="2" width="19.57421875" style="159" customWidth="1"/>
    <col min="7" max="7" width="11.421875" style="0" customWidth="1"/>
    <col min="9" max="9" width="9.8515625" style="0" bestFit="1" customWidth="1"/>
  </cols>
  <sheetData>
    <row r="1" spans="1:2" ht="27" customHeight="1">
      <c r="A1" s="399" t="s">
        <v>862</v>
      </c>
      <c r="B1" s="395"/>
    </row>
    <row r="2" spans="1:4" ht="71.25" customHeight="1">
      <c r="A2" s="398" t="s">
        <v>818</v>
      </c>
      <c r="B2" s="398"/>
      <c r="C2" s="73"/>
      <c r="D2" s="73"/>
    </row>
    <row r="3" spans="1:4" ht="24" customHeight="1">
      <c r="A3" s="69"/>
      <c r="B3" s="339"/>
      <c r="C3" s="73"/>
      <c r="D3" s="73"/>
    </row>
    <row r="4" spans="1:2" ht="22.5" customHeight="1">
      <c r="A4" s="4" t="s">
        <v>1</v>
      </c>
      <c r="B4" s="223" t="s">
        <v>679</v>
      </c>
    </row>
    <row r="6" spans="1:2" ht="39.75" customHeight="1">
      <c r="A6" s="342" t="s">
        <v>860</v>
      </c>
      <c r="B6" s="340" t="s">
        <v>10</v>
      </c>
    </row>
    <row r="7" spans="1:2" ht="14.25">
      <c r="A7" s="43" t="s">
        <v>93</v>
      </c>
      <c r="B7" s="152"/>
    </row>
    <row r="8" spans="1:2" ht="14.25">
      <c r="A8" s="74" t="s">
        <v>94</v>
      </c>
      <c r="B8" s="152"/>
    </row>
    <row r="9" spans="1:2" ht="14.25">
      <c r="A9" s="43" t="s">
        <v>95</v>
      </c>
      <c r="B9" s="152"/>
    </row>
    <row r="10" spans="1:2" ht="14.25">
      <c r="A10" s="43" t="s">
        <v>96</v>
      </c>
      <c r="B10" s="152"/>
    </row>
    <row r="11" spans="1:2" ht="14.25">
      <c r="A11" s="43" t="s">
        <v>97</v>
      </c>
      <c r="B11" s="152"/>
    </row>
    <row r="12" spans="1:2" ht="14.25">
      <c r="A12" s="43" t="s">
        <v>98</v>
      </c>
      <c r="B12" s="152">
        <v>317500</v>
      </c>
    </row>
    <row r="13" spans="1:2" ht="14.25">
      <c r="A13" s="43" t="s">
        <v>99</v>
      </c>
      <c r="B13" s="152"/>
    </row>
    <row r="14" spans="1:2" ht="14.25">
      <c r="A14" s="43" t="s">
        <v>100</v>
      </c>
      <c r="B14" s="152"/>
    </row>
    <row r="15" spans="1:2" ht="14.25">
      <c r="A15" s="72" t="s">
        <v>13</v>
      </c>
      <c r="B15" s="341">
        <f>SUM(B13:B14)</f>
        <v>0</v>
      </c>
    </row>
    <row r="16" spans="1:2" ht="27">
      <c r="A16" s="75" t="s">
        <v>5</v>
      </c>
      <c r="B16" s="152"/>
    </row>
    <row r="17" spans="1:2" ht="27">
      <c r="A17" s="75" t="s">
        <v>6</v>
      </c>
      <c r="B17" s="152">
        <v>215721</v>
      </c>
    </row>
    <row r="18" spans="1:2" ht="14.25">
      <c r="A18" s="76" t="s">
        <v>7</v>
      </c>
      <c r="B18" s="152"/>
    </row>
    <row r="19" spans="1:2" ht="14.25">
      <c r="A19" s="76" t="s">
        <v>8</v>
      </c>
      <c r="B19" s="152"/>
    </row>
    <row r="20" spans="1:2" ht="14.25">
      <c r="A20" s="43" t="s">
        <v>11</v>
      </c>
      <c r="B20" s="152">
        <v>101779</v>
      </c>
    </row>
    <row r="21" spans="1:2" ht="14.25">
      <c r="A21" s="51" t="s">
        <v>9</v>
      </c>
      <c r="B21" s="152">
        <f>SUM(B16:B20)</f>
        <v>317500</v>
      </c>
    </row>
    <row r="22" spans="1:2" ht="30.75">
      <c r="A22" s="77" t="s">
        <v>12</v>
      </c>
      <c r="B22" s="343"/>
    </row>
    <row r="23" spans="1:2" ht="15">
      <c r="A23" s="45" t="s">
        <v>580</v>
      </c>
      <c r="B23" s="314">
        <f>SUM(B21:B22)</f>
        <v>317500</v>
      </c>
    </row>
    <row r="26" spans="1:2" ht="39.75" customHeight="1">
      <c r="A26" s="342" t="s">
        <v>859</v>
      </c>
      <c r="B26" s="340" t="s">
        <v>10</v>
      </c>
    </row>
    <row r="27" spans="1:2" ht="14.25">
      <c r="A27" s="43" t="s">
        <v>93</v>
      </c>
      <c r="B27" s="152"/>
    </row>
    <row r="28" spans="1:2" ht="14.25">
      <c r="A28" s="74" t="s">
        <v>94</v>
      </c>
      <c r="B28" s="152"/>
    </row>
    <row r="29" spans="1:2" ht="14.25">
      <c r="A29" s="43" t="s">
        <v>95</v>
      </c>
      <c r="B29" s="152"/>
    </row>
    <row r="30" spans="1:2" ht="14.25">
      <c r="A30" s="43" t="s">
        <v>96</v>
      </c>
      <c r="B30" s="152"/>
    </row>
    <row r="31" spans="1:2" ht="14.25">
      <c r="A31" s="43" t="s">
        <v>97</v>
      </c>
      <c r="B31" s="152"/>
    </row>
    <row r="32" spans="1:2" ht="14.25">
      <c r="A32" s="43" t="s">
        <v>98</v>
      </c>
      <c r="B32" s="152">
        <v>317500</v>
      </c>
    </row>
    <row r="33" spans="1:2" ht="14.25">
      <c r="A33" s="43" t="s">
        <v>99</v>
      </c>
      <c r="B33" s="152">
        <v>0</v>
      </c>
    </row>
    <row r="34" spans="1:2" ht="14.25">
      <c r="A34" s="43" t="s">
        <v>100</v>
      </c>
      <c r="B34" s="152"/>
    </row>
    <row r="35" spans="1:2" ht="14.25">
      <c r="A35" s="72" t="s">
        <v>13</v>
      </c>
      <c r="B35" s="341">
        <f>SUM(B33:B34)</f>
        <v>0</v>
      </c>
    </row>
    <row r="36" spans="1:9" ht="27">
      <c r="A36" s="75" t="s">
        <v>5</v>
      </c>
      <c r="B36" s="152"/>
      <c r="I36" s="159"/>
    </row>
    <row r="37" spans="1:2" ht="27">
      <c r="A37" s="75" t="s">
        <v>6</v>
      </c>
      <c r="B37" s="152">
        <v>215721</v>
      </c>
    </row>
    <row r="38" spans="1:2" ht="14.25">
      <c r="A38" s="76" t="s">
        <v>7</v>
      </c>
      <c r="B38" s="152"/>
    </row>
    <row r="39" spans="1:2" ht="14.25">
      <c r="A39" s="76" t="s">
        <v>8</v>
      </c>
      <c r="B39" s="152"/>
    </row>
    <row r="40" spans="1:2" ht="14.25">
      <c r="A40" s="43" t="s">
        <v>11</v>
      </c>
      <c r="B40" s="152">
        <v>101779</v>
      </c>
    </row>
    <row r="41" spans="1:2" ht="14.25">
      <c r="A41" s="51" t="s">
        <v>9</v>
      </c>
      <c r="B41" s="152">
        <f>SUM(B37:B40)</f>
        <v>317500</v>
      </c>
    </row>
    <row r="42" spans="1:2" ht="30.75">
      <c r="A42" s="77" t="s">
        <v>12</v>
      </c>
      <c r="B42" s="343"/>
    </row>
    <row r="43" spans="1:2" ht="15">
      <c r="A43" s="45" t="s">
        <v>580</v>
      </c>
      <c r="B43" s="314">
        <f>SUM(B41:B42)</f>
        <v>317500</v>
      </c>
    </row>
  </sheetData>
  <sheetProtection/>
  <mergeCells count="2">
    <mergeCell ref="A2:B2"/>
    <mergeCell ref="A1:B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9"/>
  <sheetViews>
    <sheetView zoomScalePageLayoutView="0" workbookViewId="0" topLeftCell="A13">
      <selection activeCell="C26" sqref="C26"/>
    </sheetView>
  </sheetViews>
  <sheetFormatPr defaultColWidth="9.140625" defaultRowHeight="15"/>
  <cols>
    <col min="1" max="1" width="64.57421875" style="0" customWidth="1"/>
    <col min="2" max="2" width="11.00390625" style="0" customWidth="1"/>
    <col min="3" max="3" width="33.8515625" style="0" customWidth="1"/>
    <col min="4" max="4" width="35.57421875" style="0" customWidth="1"/>
  </cols>
  <sheetData>
    <row r="1" spans="1:4" ht="22.5" customHeight="1">
      <c r="A1" s="399" t="s">
        <v>879</v>
      </c>
      <c r="B1" s="395"/>
      <c r="C1" s="395"/>
      <c r="D1" s="395"/>
    </row>
    <row r="2" spans="1:4" ht="48.75" customHeight="1">
      <c r="A2" s="391" t="s">
        <v>828</v>
      </c>
      <c r="B2" s="395"/>
      <c r="C2" s="395"/>
      <c r="D2" s="400"/>
    </row>
    <row r="3" spans="1:3" ht="21" customHeight="1">
      <c r="A3" s="69"/>
      <c r="B3" s="70"/>
      <c r="C3" s="70"/>
    </row>
    <row r="4" spans="1:4" ht="14.25">
      <c r="A4" s="4" t="s">
        <v>1</v>
      </c>
      <c r="D4" s="162" t="s">
        <v>680</v>
      </c>
    </row>
    <row r="5" spans="1:4" ht="26.25">
      <c r="A5" s="44" t="s">
        <v>663</v>
      </c>
      <c r="B5" s="3" t="s">
        <v>102</v>
      </c>
      <c r="C5" s="88" t="s">
        <v>42</v>
      </c>
      <c r="D5" s="88" t="s">
        <v>44</v>
      </c>
    </row>
    <row r="6" spans="1:4" ht="14.25">
      <c r="A6" s="12" t="s">
        <v>457</v>
      </c>
      <c r="B6" s="5" t="s">
        <v>239</v>
      </c>
      <c r="C6" s="29"/>
      <c r="D6" s="29"/>
    </row>
    <row r="7" spans="1:4" ht="14.25">
      <c r="A7" s="19" t="s">
        <v>240</v>
      </c>
      <c r="B7" s="19" t="s">
        <v>239</v>
      </c>
      <c r="C7" s="29"/>
      <c r="D7" s="29"/>
    </row>
    <row r="8" spans="1:4" ht="14.25">
      <c r="A8" s="19" t="s">
        <v>241</v>
      </c>
      <c r="B8" s="19" t="s">
        <v>239</v>
      </c>
      <c r="C8" s="29"/>
      <c r="D8" s="29"/>
    </row>
    <row r="9" spans="1:4" ht="26.25">
      <c r="A9" s="12" t="s">
        <v>242</v>
      </c>
      <c r="B9" s="5" t="s">
        <v>243</v>
      </c>
      <c r="C9" s="29"/>
      <c r="D9" s="29"/>
    </row>
    <row r="10" spans="1:4" ht="14.25">
      <c r="A10" s="12" t="s">
        <v>456</v>
      </c>
      <c r="B10" s="5" t="s">
        <v>244</v>
      </c>
      <c r="C10" s="29"/>
      <c r="D10" s="29"/>
    </row>
    <row r="11" spans="1:4" ht="14.25">
      <c r="A11" s="19" t="s">
        <v>240</v>
      </c>
      <c r="B11" s="19" t="s">
        <v>244</v>
      </c>
      <c r="C11" s="29"/>
      <c r="D11" s="29"/>
    </row>
    <row r="12" spans="1:4" ht="14.25">
      <c r="A12" s="19" t="s">
        <v>241</v>
      </c>
      <c r="B12" s="19" t="s">
        <v>245</v>
      </c>
      <c r="C12" s="29"/>
      <c r="D12" s="29"/>
    </row>
    <row r="13" spans="1:4" ht="14.25">
      <c r="A13" s="11" t="s">
        <v>455</v>
      </c>
      <c r="B13" s="7" t="s">
        <v>246</v>
      </c>
      <c r="C13" s="29"/>
      <c r="D13" s="29"/>
    </row>
    <row r="14" spans="1:4" ht="14.25">
      <c r="A14" s="21" t="s">
        <v>460</v>
      </c>
      <c r="B14" s="5" t="s">
        <v>247</v>
      </c>
      <c r="C14" s="29"/>
      <c r="D14" s="29"/>
    </row>
    <row r="15" spans="1:4" ht="14.25">
      <c r="A15" s="19" t="s">
        <v>248</v>
      </c>
      <c r="B15" s="19" t="s">
        <v>247</v>
      </c>
      <c r="C15" s="29"/>
      <c r="D15" s="29"/>
    </row>
    <row r="16" spans="1:4" ht="14.25">
      <c r="A16" s="19" t="s">
        <v>249</v>
      </c>
      <c r="B16" s="19" t="s">
        <v>247</v>
      </c>
      <c r="C16" s="29"/>
      <c r="D16" s="29"/>
    </row>
    <row r="17" spans="1:4" ht="14.25">
      <c r="A17" s="21" t="s">
        <v>461</v>
      </c>
      <c r="B17" s="5" t="s">
        <v>250</v>
      </c>
      <c r="C17" s="29"/>
      <c r="D17" s="29"/>
    </row>
    <row r="18" spans="1:4" ht="14.25">
      <c r="A18" s="19" t="s">
        <v>241</v>
      </c>
      <c r="B18" s="19" t="s">
        <v>250</v>
      </c>
      <c r="C18" s="29"/>
      <c r="D18" s="29"/>
    </row>
    <row r="19" spans="1:4" ht="14.25">
      <c r="A19" s="13" t="s">
        <v>251</v>
      </c>
      <c r="B19" s="5" t="s">
        <v>252</v>
      </c>
      <c r="C19" s="29"/>
      <c r="D19" s="29"/>
    </row>
    <row r="20" spans="1:4" ht="14.25">
      <c r="A20" s="13" t="s">
        <v>462</v>
      </c>
      <c r="B20" s="5" t="s">
        <v>253</v>
      </c>
      <c r="C20" s="29"/>
      <c r="D20" s="29"/>
    </row>
    <row r="21" spans="1:4" ht="14.25">
      <c r="A21" s="19" t="s">
        <v>249</v>
      </c>
      <c r="B21" s="19" t="s">
        <v>253</v>
      </c>
      <c r="C21" s="29"/>
      <c r="D21" s="29"/>
    </row>
    <row r="22" spans="1:4" ht="14.25">
      <c r="A22" s="19" t="s">
        <v>241</v>
      </c>
      <c r="B22" s="19" t="s">
        <v>253</v>
      </c>
      <c r="C22" s="29"/>
      <c r="D22" s="29"/>
    </row>
    <row r="23" spans="1:4" ht="14.25">
      <c r="A23" s="22" t="s">
        <v>458</v>
      </c>
      <c r="B23" s="7" t="s">
        <v>254</v>
      </c>
      <c r="C23" s="29"/>
      <c r="D23" s="29"/>
    </row>
    <row r="24" spans="1:4" ht="14.25">
      <c r="A24" s="21" t="s">
        <v>255</v>
      </c>
      <c r="B24" s="5" t="s">
        <v>256</v>
      </c>
      <c r="C24" s="29"/>
      <c r="D24" s="29"/>
    </row>
    <row r="25" spans="1:4" ht="14.25">
      <c r="A25" s="21" t="s">
        <v>257</v>
      </c>
      <c r="B25" s="5" t="s">
        <v>258</v>
      </c>
      <c r="C25" s="160">
        <v>1221971</v>
      </c>
      <c r="D25" s="29"/>
    </row>
    <row r="26" spans="1:4" ht="14.25">
      <c r="A26" s="21" t="s">
        <v>261</v>
      </c>
      <c r="B26" s="5" t="s">
        <v>262</v>
      </c>
      <c r="C26" s="160"/>
      <c r="D26" s="29"/>
    </row>
    <row r="27" spans="1:4" ht="14.25">
      <c r="A27" s="21" t="s">
        <v>263</v>
      </c>
      <c r="B27" s="5" t="s">
        <v>264</v>
      </c>
      <c r="C27" s="160"/>
      <c r="D27" s="29"/>
    </row>
    <row r="28" spans="1:4" ht="14.25">
      <c r="A28" s="21" t="s">
        <v>265</v>
      </c>
      <c r="B28" s="5" t="s">
        <v>266</v>
      </c>
      <c r="C28" s="160"/>
      <c r="D28" s="29"/>
    </row>
    <row r="29" spans="1:4" ht="14.25">
      <c r="A29" s="47" t="s">
        <v>459</v>
      </c>
      <c r="B29" s="48" t="s">
        <v>267</v>
      </c>
      <c r="C29" s="160">
        <f>SUM(C25:C28)</f>
        <v>1221971</v>
      </c>
      <c r="D29" s="29"/>
    </row>
    <row r="30" spans="1:4" ht="14.25">
      <c r="A30" s="21" t="s">
        <v>268</v>
      </c>
      <c r="B30" s="5" t="s">
        <v>269</v>
      </c>
      <c r="C30" s="29"/>
      <c r="D30" s="29"/>
    </row>
    <row r="31" spans="1:4" ht="14.25">
      <c r="A31" s="12" t="s">
        <v>270</v>
      </c>
      <c r="B31" s="5" t="s">
        <v>271</v>
      </c>
      <c r="C31" s="29"/>
      <c r="D31" s="29"/>
    </row>
    <row r="32" spans="1:4" ht="14.25">
      <c r="A32" s="21" t="s">
        <v>463</v>
      </c>
      <c r="B32" s="5" t="s">
        <v>272</v>
      </c>
      <c r="C32" s="29"/>
      <c r="D32" s="29"/>
    </row>
    <row r="33" spans="1:4" ht="14.25">
      <c r="A33" s="19" t="s">
        <v>241</v>
      </c>
      <c r="B33" s="19" t="s">
        <v>272</v>
      </c>
      <c r="C33" s="29"/>
      <c r="D33" s="29"/>
    </row>
    <row r="34" spans="1:4" ht="14.25">
      <c r="A34" s="21" t="s">
        <v>464</v>
      </c>
      <c r="B34" s="5" t="s">
        <v>273</v>
      </c>
      <c r="C34" s="29"/>
      <c r="D34" s="29"/>
    </row>
    <row r="35" spans="1:4" ht="14.25">
      <c r="A35" s="19" t="s">
        <v>274</v>
      </c>
      <c r="B35" s="19" t="s">
        <v>273</v>
      </c>
      <c r="C35" s="29"/>
      <c r="D35" s="29"/>
    </row>
    <row r="36" spans="1:4" ht="14.25">
      <c r="A36" s="19" t="s">
        <v>275</v>
      </c>
      <c r="B36" s="19" t="s">
        <v>273</v>
      </c>
      <c r="C36" s="29"/>
      <c r="D36" s="29"/>
    </row>
    <row r="37" spans="1:4" ht="14.25">
      <c r="A37" s="19" t="s">
        <v>276</v>
      </c>
      <c r="B37" s="19" t="s">
        <v>273</v>
      </c>
      <c r="C37" s="29"/>
      <c r="D37" s="29"/>
    </row>
    <row r="38" spans="1:4" ht="14.25">
      <c r="A38" s="19" t="s">
        <v>241</v>
      </c>
      <c r="B38" s="19" t="s">
        <v>273</v>
      </c>
      <c r="C38" s="29"/>
      <c r="D38" s="29"/>
    </row>
    <row r="39" spans="1:4" ht="14.25">
      <c r="A39" s="47" t="s">
        <v>465</v>
      </c>
      <c r="B39" s="48" t="s">
        <v>277</v>
      </c>
      <c r="C39" s="29"/>
      <c r="D39" s="29"/>
    </row>
    <row r="42" spans="1:4" ht="26.25">
      <c r="A42" s="44" t="s">
        <v>663</v>
      </c>
      <c r="B42" s="3" t="s">
        <v>102</v>
      </c>
      <c r="C42" s="88" t="s">
        <v>42</v>
      </c>
      <c r="D42" s="88" t="s">
        <v>43</v>
      </c>
    </row>
    <row r="43" spans="1:4" ht="14.25">
      <c r="A43" s="21" t="s">
        <v>529</v>
      </c>
      <c r="B43" s="5" t="s">
        <v>367</v>
      </c>
      <c r="C43" s="29"/>
      <c r="D43" s="29"/>
    </row>
    <row r="44" spans="1:4" ht="14.25">
      <c r="A44" s="55" t="s">
        <v>240</v>
      </c>
      <c r="B44" s="55" t="s">
        <v>367</v>
      </c>
      <c r="C44" s="29"/>
      <c r="D44" s="29"/>
    </row>
    <row r="45" spans="1:4" ht="14.25">
      <c r="A45" s="12" t="s">
        <v>368</v>
      </c>
      <c r="B45" s="5" t="s">
        <v>369</v>
      </c>
      <c r="C45" s="29"/>
      <c r="D45" s="29"/>
    </row>
    <row r="46" spans="1:4" ht="14.25">
      <c r="A46" s="21" t="s">
        <v>577</v>
      </c>
      <c r="B46" s="5" t="s">
        <v>370</v>
      </c>
      <c r="C46" s="29"/>
      <c r="D46" s="29"/>
    </row>
    <row r="47" spans="1:4" ht="14.25">
      <c r="A47" s="55" t="s">
        <v>240</v>
      </c>
      <c r="B47" s="55" t="s">
        <v>370</v>
      </c>
      <c r="C47" s="29"/>
      <c r="D47" s="29"/>
    </row>
    <row r="48" spans="1:4" ht="14.25">
      <c r="A48" s="11" t="s">
        <v>548</v>
      </c>
      <c r="B48" s="7" t="s">
        <v>371</v>
      </c>
      <c r="C48" s="29"/>
      <c r="D48" s="29"/>
    </row>
    <row r="49" spans="1:4" ht="14.25">
      <c r="A49" s="12" t="s">
        <v>578</v>
      </c>
      <c r="B49" s="5" t="s">
        <v>372</v>
      </c>
      <c r="C49" s="29"/>
      <c r="D49" s="29"/>
    </row>
    <row r="50" spans="1:4" ht="14.25">
      <c r="A50" s="55" t="s">
        <v>248</v>
      </c>
      <c r="B50" s="55" t="s">
        <v>372</v>
      </c>
      <c r="C50" s="29"/>
      <c r="D50" s="29"/>
    </row>
    <row r="51" spans="1:4" ht="14.25">
      <c r="A51" s="21" t="s">
        <v>373</v>
      </c>
      <c r="B51" s="5" t="s">
        <v>374</v>
      </c>
      <c r="C51" s="29"/>
      <c r="D51" s="29"/>
    </row>
    <row r="52" spans="1:4" ht="14.25">
      <c r="A52" s="13" t="s">
        <v>579</v>
      </c>
      <c r="B52" s="5" t="s">
        <v>375</v>
      </c>
      <c r="C52" s="29"/>
      <c r="D52" s="29"/>
    </row>
    <row r="53" spans="1:4" ht="14.25">
      <c r="A53" s="55" t="s">
        <v>249</v>
      </c>
      <c r="B53" s="55" t="s">
        <v>375</v>
      </c>
      <c r="C53" s="29"/>
      <c r="D53" s="29"/>
    </row>
    <row r="54" spans="1:4" ht="14.25">
      <c r="A54" s="21" t="s">
        <v>376</v>
      </c>
      <c r="B54" s="5" t="s">
        <v>377</v>
      </c>
      <c r="C54" s="29"/>
      <c r="D54" s="29"/>
    </row>
    <row r="55" spans="1:4" ht="14.25">
      <c r="A55" s="22" t="s">
        <v>549</v>
      </c>
      <c r="B55" s="7" t="s">
        <v>378</v>
      </c>
      <c r="C55" s="29"/>
      <c r="D55" s="29"/>
    </row>
    <row r="56" spans="1:4" ht="14.25">
      <c r="A56" s="22" t="s">
        <v>382</v>
      </c>
      <c r="B56" s="7" t="s">
        <v>383</v>
      </c>
      <c r="C56" s="29"/>
      <c r="D56" s="29"/>
    </row>
    <row r="57" spans="1:4" ht="14.25">
      <c r="A57" s="22" t="s">
        <v>384</v>
      </c>
      <c r="B57" s="7" t="s">
        <v>385</v>
      </c>
      <c r="C57" s="29"/>
      <c r="D57" s="29"/>
    </row>
    <row r="58" spans="1:4" ht="14.25">
      <c r="A58" s="22" t="s">
        <v>388</v>
      </c>
      <c r="B58" s="7" t="s">
        <v>389</v>
      </c>
      <c r="C58" s="29"/>
      <c r="D58" s="29"/>
    </row>
    <row r="59" spans="1:4" ht="14.25">
      <c r="A59" s="11" t="s">
        <v>0</v>
      </c>
      <c r="B59" s="7" t="s">
        <v>390</v>
      </c>
      <c r="C59" s="29"/>
      <c r="D59" s="29"/>
    </row>
    <row r="60" spans="1:4" ht="14.25">
      <c r="A60" s="15" t="s">
        <v>391</v>
      </c>
      <c r="B60" s="7" t="s">
        <v>390</v>
      </c>
      <c r="C60" s="29"/>
      <c r="D60" s="29"/>
    </row>
    <row r="61" spans="1:4" ht="14.25">
      <c r="A61" s="90" t="s">
        <v>551</v>
      </c>
      <c r="B61" s="48" t="s">
        <v>392</v>
      </c>
      <c r="C61" s="29"/>
      <c r="D61" s="29"/>
    </row>
    <row r="62" spans="1:4" ht="14.25">
      <c r="A62" s="12" t="s">
        <v>393</v>
      </c>
      <c r="B62" s="5" t="s">
        <v>394</v>
      </c>
      <c r="C62" s="29"/>
      <c r="D62" s="29"/>
    </row>
    <row r="63" spans="1:4" ht="14.25">
      <c r="A63" s="13" t="s">
        <v>395</v>
      </c>
      <c r="B63" s="5" t="s">
        <v>396</v>
      </c>
      <c r="C63" s="29"/>
      <c r="D63" s="29"/>
    </row>
    <row r="64" spans="1:4" ht="14.25">
      <c r="A64" s="21" t="s">
        <v>397</v>
      </c>
      <c r="B64" s="5" t="s">
        <v>398</v>
      </c>
      <c r="C64" s="29"/>
      <c r="D64" s="29"/>
    </row>
    <row r="65" spans="1:4" ht="14.25">
      <c r="A65" s="21" t="s">
        <v>534</v>
      </c>
      <c r="B65" s="5" t="s">
        <v>399</v>
      </c>
      <c r="C65" s="29"/>
      <c r="D65" s="29"/>
    </row>
    <row r="66" spans="1:4" ht="14.25">
      <c r="A66" s="55" t="s">
        <v>274</v>
      </c>
      <c r="B66" s="55" t="s">
        <v>399</v>
      </c>
      <c r="C66" s="29"/>
      <c r="D66" s="29"/>
    </row>
    <row r="67" spans="1:4" ht="14.25">
      <c r="A67" s="55" t="s">
        <v>275</v>
      </c>
      <c r="B67" s="55" t="s">
        <v>399</v>
      </c>
      <c r="C67" s="29"/>
      <c r="D67" s="29"/>
    </row>
    <row r="68" spans="1:4" ht="14.25">
      <c r="A68" s="56" t="s">
        <v>276</v>
      </c>
      <c r="B68" s="56" t="s">
        <v>399</v>
      </c>
      <c r="C68" s="29"/>
      <c r="D68" s="29"/>
    </row>
    <row r="69" spans="1:4" ht="14.25">
      <c r="A69" s="47" t="s">
        <v>552</v>
      </c>
      <c r="B69" s="48" t="s">
        <v>400</v>
      </c>
      <c r="C69" s="29"/>
      <c r="D69" s="29"/>
    </row>
  </sheetData>
  <sheetProtection/>
  <mergeCells count="2">
    <mergeCell ref="A1:D1"/>
    <mergeCell ref="A2:D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61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"/>
  <sheetViews>
    <sheetView zoomScalePageLayoutView="0" workbookViewId="0" topLeftCell="A1">
      <selection activeCell="C23" sqref="C23"/>
    </sheetView>
  </sheetViews>
  <sheetFormatPr defaultColWidth="9.140625" defaultRowHeight="15"/>
  <cols>
    <col min="1" max="1" width="78.421875" style="0" customWidth="1"/>
    <col min="2" max="2" width="14.57421875" style="0" customWidth="1"/>
    <col min="3" max="3" width="23.7109375" style="0" customWidth="1"/>
    <col min="4" max="4" width="19.57421875" style="0" customWidth="1"/>
  </cols>
  <sheetData>
    <row r="1" spans="1:4" ht="23.25" customHeight="1">
      <c r="A1" s="377" t="s">
        <v>863</v>
      </c>
      <c r="B1" s="377"/>
      <c r="C1" s="377"/>
      <c r="D1" s="124"/>
    </row>
    <row r="2" spans="1:4" ht="25.5" customHeight="1">
      <c r="A2" s="401" t="s">
        <v>829</v>
      </c>
      <c r="B2" s="395"/>
      <c r="C2" s="395"/>
      <c r="D2" s="395"/>
    </row>
    <row r="3" spans="1:4" ht="21.75" customHeight="1">
      <c r="A3" s="89"/>
      <c r="B3" s="70"/>
      <c r="C3" s="70"/>
      <c r="D3" s="70"/>
    </row>
    <row r="4" spans="1:4" ht="20.25" customHeight="1">
      <c r="A4" s="4" t="s">
        <v>1</v>
      </c>
      <c r="D4" s="162" t="s">
        <v>681</v>
      </c>
    </row>
    <row r="5" spans="1:4" ht="14.25">
      <c r="A5" s="44" t="s">
        <v>663</v>
      </c>
      <c r="B5" s="3" t="s">
        <v>102</v>
      </c>
      <c r="C5" s="86" t="s">
        <v>38</v>
      </c>
      <c r="D5" s="44" t="s">
        <v>39</v>
      </c>
    </row>
    <row r="6" spans="1:4" ht="26.25" customHeight="1">
      <c r="A6" s="87" t="s">
        <v>36</v>
      </c>
      <c r="B6" s="5" t="s">
        <v>260</v>
      </c>
      <c r="C6" s="160">
        <v>23221615</v>
      </c>
      <c r="D6" s="160">
        <f>SUM(C6)</f>
        <v>23221615</v>
      </c>
    </row>
    <row r="7" spans="1:4" ht="26.25" customHeight="1">
      <c r="A7" s="87" t="s">
        <v>37</v>
      </c>
      <c r="B7" s="5" t="s">
        <v>260</v>
      </c>
      <c r="C7" s="160"/>
      <c r="D7" s="160"/>
    </row>
    <row r="8" spans="1:4" ht="22.5" customHeight="1">
      <c r="A8" s="44" t="s">
        <v>40</v>
      </c>
      <c r="B8" s="44"/>
      <c r="C8" s="160">
        <f>SUM(C6:C7)</f>
        <v>23221615</v>
      </c>
      <c r="D8" s="160">
        <f>SUM(D6:D7)</f>
        <v>23221615</v>
      </c>
    </row>
  </sheetData>
  <sheetProtection/>
  <mergeCells count="2">
    <mergeCell ref="A2:D2"/>
    <mergeCell ref="A1:C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98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9"/>
  <sheetViews>
    <sheetView zoomScalePageLayoutView="0" workbookViewId="0" topLeftCell="A1">
      <selection activeCell="G13" sqref="G13"/>
    </sheetView>
  </sheetViews>
  <sheetFormatPr defaultColWidth="9.140625" defaultRowHeight="15"/>
  <cols>
    <col min="1" max="1" width="100.00390625" style="0" customWidth="1"/>
    <col min="3" max="3" width="17.00390625" style="0" customWidth="1"/>
  </cols>
  <sheetData>
    <row r="1" spans="1:3" ht="28.5" customHeight="1">
      <c r="A1" s="399" t="s">
        <v>880</v>
      </c>
      <c r="B1" s="395"/>
      <c r="C1" s="395"/>
    </row>
    <row r="2" spans="1:3" ht="26.25" customHeight="1">
      <c r="A2" s="391" t="s">
        <v>819</v>
      </c>
      <c r="B2" s="396"/>
      <c r="C2" s="396"/>
    </row>
    <row r="3" spans="1:3" ht="18.75" customHeight="1">
      <c r="A3" s="89"/>
      <c r="B3" s="91"/>
      <c r="C3" s="91"/>
    </row>
    <row r="4" spans="1:3" ht="23.25" customHeight="1">
      <c r="A4" s="4" t="s">
        <v>1</v>
      </c>
      <c r="C4" s="162" t="s">
        <v>682</v>
      </c>
    </row>
    <row r="5" spans="1:3" ht="26.25">
      <c r="A5" s="44" t="s">
        <v>663</v>
      </c>
      <c r="B5" s="3" t="s">
        <v>102</v>
      </c>
      <c r="C5" s="88" t="s">
        <v>41</v>
      </c>
    </row>
    <row r="6" spans="1:3" ht="14.25">
      <c r="A6" s="12" t="s">
        <v>412</v>
      </c>
      <c r="B6" s="6" t="s">
        <v>181</v>
      </c>
      <c r="C6" s="160"/>
    </row>
    <row r="7" spans="1:3" ht="14.25">
      <c r="A7" s="12" t="s">
        <v>413</v>
      </c>
      <c r="B7" s="6" t="s">
        <v>181</v>
      </c>
      <c r="C7" s="160"/>
    </row>
    <row r="8" spans="1:3" ht="14.25">
      <c r="A8" s="12" t="s">
        <v>414</v>
      </c>
      <c r="B8" s="6" t="s">
        <v>181</v>
      </c>
      <c r="C8" s="160"/>
    </row>
    <row r="9" spans="1:3" ht="14.25">
      <c r="A9" s="12" t="s">
        <v>415</v>
      </c>
      <c r="B9" s="6" t="s">
        <v>181</v>
      </c>
      <c r="C9" s="160"/>
    </row>
    <row r="10" spans="1:3" ht="14.25">
      <c r="A10" s="13" t="s">
        <v>416</v>
      </c>
      <c r="B10" s="6" t="s">
        <v>181</v>
      </c>
      <c r="C10" s="160"/>
    </row>
    <row r="11" spans="1:3" ht="14.25">
      <c r="A11" s="13" t="s">
        <v>417</v>
      </c>
      <c r="B11" s="6" t="s">
        <v>181</v>
      </c>
      <c r="C11" s="160"/>
    </row>
    <row r="12" spans="1:3" ht="14.25">
      <c r="A12" s="15" t="s">
        <v>48</v>
      </c>
      <c r="B12" s="14" t="s">
        <v>181</v>
      </c>
      <c r="C12" s="160"/>
    </row>
    <row r="13" spans="1:3" ht="14.25">
      <c r="A13" s="12" t="s">
        <v>418</v>
      </c>
      <c r="B13" s="6" t="s">
        <v>182</v>
      </c>
      <c r="C13" s="160"/>
    </row>
    <row r="14" spans="1:3" ht="14.25">
      <c r="A14" s="16" t="s">
        <v>47</v>
      </c>
      <c r="B14" s="14" t="s">
        <v>182</v>
      </c>
      <c r="C14" s="160"/>
    </row>
    <row r="15" spans="1:3" ht="14.25">
      <c r="A15" s="12" t="s">
        <v>419</v>
      </c>
      <c r="B15" s="6" t="s">
        <v>183</v>
      </c>
      <c r="C15" s="160"/>
    </row>
    <row r="16" spans="1:3" ht="14.25">
      <c r="A16" s="12" t="s">
        <v>420</v>
      </c>
      <c r="B16" s="6" t="s">
        <v>183</v>
      </c>
      <c r="C16" s="160"/>
    </row>
    <row r="17" spans="1:3" ht="14.25">
      <c r="A17" s="13" t="s">
        <v>421</v>
      </c>
      <c r="B17" s="6" t="s">
        <v>183</v>
      </c>
      <c r="C17" s="160"/>
    </row>
    <row r="18" spans="1:3" ht="14.25">
      <c r="A18" s="13" t="s">
        <v>422</v>
      </c>
      <c r="B18" s="6" t="s">
        <v>183</v>
      </c>
      <c r="C18" s="160"/>
    </row>
    <row r="19" spans="1:3" ht="14.25">
      <c r="A19" s="13" t="s">
        <v>423</v>
      </c>
      <c r="B19" s="6" t="s">
        <v>183</v>
      </c>
      <c r="C19" s="160"/>
    </row>
    <row r="20" spans="1:3" ht="26.25">
      <c r="A20" s="17" t="s">
        <v>424</v>
      </c>
      <c r="B20" s="6" t="s">
        <v>183</v>
      </c>
      <c r="C20" s="160"/>
    </row>
    <row r="21" spans="1:3" ht="14.25">
      <c r="A21" s="11" t="s">
        <v>46</v>
      </c>
      <c r="B21" s="14" t="s">
        <v>183</v>
      </c>
      <c r="C21" s="160"/>
    </row>
    <row r="22" spans="1:3" ht="14.25">
      <c r="A22" s="12" t="s">
        <v>425</v>
      </c>
      <c r="B22" s="6" t="s">
        <v>184</v>
      </c>
      <c r="C22" s="160"/>
    </row>
    <row r="23" spans="1:3" ht="14.25">
      <c r="A23" s="12" t="s">
        <v>426</v>
      </c>
      <c r="B23" s="6" t="s">
        <v>184</v>
      </c>
      <c r="C23" s="160"/>
    </row>
    <row r="24" spans="1:3" ht="14.25">
      <c r="A24" s="11" t="s">
        <v>45</v>
      </c>
      <c r="B24" s="8" t="s">
        <v>184</v>
      </c>
      <c r="C24" s="160"/>
    </row>
    <row r="25" spans="1:3" ht="14.25">
      <c r="A25" s="12" t="s">
        <v>427</v>
      </c>
      <c r="B25" s="6" t="s">
        <v>185</v>
      </c>
      <c r="C25" s="160"/>
    </row>
    <row r="26" spans="1:3" ht="14.25">
      <c r="A26" s="12" t="s">
        <v>428</v>
      </c>
      <c r="B26" s="6" t="s">
        <v>185</v>
      </c>
      <c r="C26" s="160"/>
    </row>
    <row r="27" spans="1:3" ht="14.25">
      <c r="A27" s="13" t="s">
        <v>429</v>
      </c>
      <c r="B27" s="6" t="s">
        <v>185</v>
      </c>
      <c r="C27" s="160"/>
    </row>
    <row r="28" spans="1:3" ht="14.25">
      <c r="A28" s="13" t="s">
        <v>430</v>
      </c>
      <c r="B28" s="6" t="s">
        <v>185</v>
      </c>
      <c r="C28" s="160"/>
    </row>
    <row r="29" spans="1:3" ht="14.25">
      <c r="A29" s="13" t="s">
        <v>431</v>
      </c>
      <c r="B29" s="6" t="s">
        <v>185</v>
      </c>
      <c r="C29" s="160">
        <v>2690000</v>
      </c>
    </row>
    <row r="30" spans="1:3" ht="14.25">
      <c r="A30" s="13" t="s">
        <v>432</v>
      </c>
      <c r="B30" s="6" t="s">
        <v>185</v>
      </c>
      <c r="C30" s="160"/>
    </row>
    <row r="31" spans="1:3" ht="14.25">
      <c r="A31" s="13" t="s">
        <v>433</v>
      </c>
      <c r="B31" s="6" t="s">
        <v>185</v>
      </c>
      <c r="C31" s="160"/>
    </row>
    <row r="32" spans="1:3" ht="14.25">
      <c r="A32" s="13" t="s">
        <v>434</v>
      </c>
      <c r="B32" s="6" t="s">
        <v>185</v>
      </c>
      <c r="C32" s="160"/>
    </row>
    <row r="33" spans="1:3" ht="14.25">
      <c r="A33" s="13" t="s">
        <v>435</v>
      </c>
      <c r="B33" s="6" t="s">
        <v>185</v>
      </c>
      <c r="C33" s="160"/>
    </row>
    <row r="34" spans="1:3" ht="14.25">
      <c r="A34" s="13" t="s">
        <v>436</v>
      </c>
      <c r="B34" s="6" t="s">
        <v>185</v>
      </c>
      <c r="C34" s="160"/>
    </row>
    <row r="35" spans="1:3" ht="26.25">
      <c r="A35" s="13" t="s">
        <v>437</v>
      </c>
      <c r="B35" s="6" t="s">
        <v>185</v>
      </c>
      <c r="C35" s="160"/>
    </row>
    <row r="36" spans="1:3" ht="26.25">
      <c r="A36" s="13" t="s">
        <v>438</v>
      </c>
      <c r="B36" s="6" t="s">
        <v>185</v>
      </c>
      <c r="C36" s="160"/>
    </row>
    <row r="37" spans="1:3" ht="14.25">
      <c r="A37" s="11" t="s">
        <v>439</v>
      </c>
      <c r="B37" s="14" t="s">
        <v>185</v>
      </c>
      <c r="C37" s="160">
        <v>2690000</v>
      </c>
    </row>
    <row r="38" spans="1:3" ht="15">
      <c r="A38" s="18" t="s">
        <v>440</v>
      </c>
      <c r="B38" s="151" t="s">
        <v>186</v>
      </c>
      <c r="C38" s="331">
        <f>SUM(C37)</f>
        <v>2690000</v>
      </c>
    </row>
    <row r="39" ht="14.25">
      <c r="E39" s="1"/>
    </row>
  </sheetData>
  <sheetProtection/>
  <mergeCells count="2">
    <mergeCell ref="A1:C1"/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2"/>
  <sheetViews>
    <sheetView zoomScalePageLayoutView="0" workbookViewId="0" topLeftCell="B1">
      <selection activeCell="I67" sqref="I67:I92"/>
    </sheetView>
  </sheetViews>
  <sheetFormatPr defaultColWidth="9.140625" defaultRowHeight="15"/>
  <cols>
    <col min="1" max="1" width="92.57421875" style="125" customWidth="1"/>
    <col min="2" max="2" width="12.00390625" style="125" customWidth="1"/>
    <col min="3" max="3" width="16.421875" style="125" customWidth="1"/>
    <col min="4" max="4" width="16.00390625" style="125" customWidth="1"/>
    <col min="5" max="5" width="17.8515625" style="125" customWidth="1"/>
    <col min="6" max="6" width="16.421875" style="125" customWidth="1"/>
    <col min="7" max="7" width="16.00390625" style="125" customWidth="1"/>
    <col min="8" max="9" width="15.28125" style="125" bestFit="1" customWidth="1"/>
    <col min="10" max="16384" width="9.140625" style="125" customWidth="1"/>
  </cols>
  <sheetData>
    <row r="1" spans="1:5" ht="27" customHeight="1">
      <c r="A1" s="377" t="s">
        <v>861</v>
      </c>
      <c r="B1" s="377"/>
      <c r="C1" s="377"/>
      <c r="D1" s="377"/>
      <c r="E1" s="377"/>
    </row>
    <row r="2" spans="1:5" ht="23.25" customHeight="1">
      <c r="A2" s="376" t="s">
        <v>763</v>
      </c>
      <c r="B2" s="378"/>
      <c r="C2" s="378"/>
      <c r="D2" s="378"/>
      <c r="E2" s="379"/>
    </row>
    <row r="3" ht="18">
      <c r="A3" s="241"/>
    </row>
    <row r="4" ht="14.25">
      <c r="I4" s="162" t="s">
        <v>738</v>
      </c>
    </row>
    <row r="5" spans="1:9" s="243" customFormat="1" ht="39">
      <c r="A5" s="142" t="s">
        <v>101</v>
      </c>
      <c r="B5" s="143" t="s">
        <v>49</v>
      </c>
      <c r="C5" s="242" t="s">
        <v>739</v>
      </c>
      <c r="D5" s="242" t="s">
        <v>740</v>
      </c>
      <c r="E5" s="242" t="s">
        <v>741</v>
      </c>
      <c r="F5" s="242" t="s">
        <v>739</v>
      </c>
      <c r="G5" s="242" t="s">
        <v>740</v>
      </c>
      <c r="H5" s="242" t="s">
        <v>742</v>
      </c>
      <c r="I5" s="242" t="s">
        <v>39</v>
      </c>
    </row>
    <row r="6" spans="1:9" ht="15" customHeight="1">
      <c r="A6" s="126" t="s">
        <v>281</v>
      </c>
      <c r="B6" s="128" t="s">
        <v>282</v>
      </c>
      <c r="C6" s="172">
        <v>13931693</v>
      </c>
      <c r="D6" s="172"/>
      <c r="E6" s="172">
        <f>SUM(C6:D6)</f>
        <v>13931693</v>
      </c>
      <c r="F6" s="172"/>
      <c r="G6" s="172"/>
      <c r="H6" s="172"/>
      <c r="I6" s="172">
        <f>E6+H6</f>
        <v>13931693</v>
      </c>
    </row>
    <row r="7" spans="1:9" ht="15" customHeight="1">
      <c r="A7" s="127" t="s">
        <v>283</v>
      </c>
      <c r="B7" s="128" t="s">
        <v>284</v>
      </c>
      <c r="C7" s="172">
        <v>12425618</v>
      </c>
      <c r="D7" s="172"/>
      <c r="E7" s="172">
        <f>SUM(C7:D7)</f>
        <v>12425618</v>
      </c>
      <c r="F7" s="172"/>
      <c r="G7" s="172"/>
      <c r="H7" s="172"/>
      <c r="I7" s="172">
        <f>E7+H7</f>
        <v>12425618</v>
      </c>
    </row>
    <row r="8" spans="1:9" ht="15" customHeight="1">
      <c r="A8" s="127" t="s">
        <v>285</v>
      </c>
      <c r="B8" s="128" t="s">
        <v>286</v>
      </c>
      <c r="C8" s="172">
        <v>6415063</v>
      </c>
      <c r="D8" s="172"/>
      <c r="E8" s="172">
        <f>SUM(C8:D8)</f>
        <v>6415063</v>
      </c>
      <c r="F8" s="172"/>
      <c r="G8" s="172"/>
      <c r="H8" s="172"/>
      <c r="I8" s="172">
        <f>E8+H8</f>
        <v>6415063</v>
      </c>
    </row>
    <row r="9" spans="1:9" ht="15" customHeight="1">
      <c r="A9" s="127" t="s">
        <v>287</v>
      </c>
      <c r="B9" s="128" t="s">
        <v>288</v>
      </c>
      <c r="C9" s="172">
        <v>1800000</v>
      </c>
      <c r="D9" s="172"/>
      <c r="E9" s="172">
        <f>SUM(C9:D9)</f>
        <v>1800000</v>
      </c>
      <c r="F9" s="172"/>
      <c r="G9" s="172"/>
      <c r="H9" s="172"/>
      <c r="I9" s="172">
        <f>E9+H9</f>
        <v>1800000</v>
      </c>
    </row>
    <row r="10" spans="1:9" ht="15" customHeight="1">
      <c r="A10" s="127" t="s">
        <v>289</v>
      </c>
      <c r="B10" s="128" t="s">
        <v>290</v>
      </c>
      <c r="C10" s="172"/>
      <c r="D10" s="172"/>
      <c r="E10" s="172"/>
      <c r="F10" s="172"/>
      <c r="G10" s="172"/>
      <c r="H10" s="172"/>
      <c r="I10" s="172"/>
    </row>
    <row r="11" spans="1:9" ht="15" customHeight="1">
      <c r="A11" s="127" t="s">
        <v>291</v>
      </c>
      <c r="B11" s="128" t="s">
        <v>292</v>
      </c>
      <c r="C11" s="172"/>
      <c r="D11" s="172"/>
      <c r="E11" s="172">
        <f>SUM(C11:D11)</f>
        <v>0</v>
      </c>
      <c r="F11" s="172"/>
      <c r="G11" s="172"/>
      <c r="H11" s="172"/>
      <c r="I11" s="172">
        <f>E11+H11</f>
        <v>0</v>
      </c>
    </row>
    <row r="12" spans="1:9" ht="15" customHeight="1">
      <c r="A12" s="129" t="s">
        <v>537</v>
      </c>
      <c r="B12" s="144" t="s">
        <v>293</v>
      </c>
      <c r="C12" s="172">
        <f>SUM(C6:C11)</f>
        <v>34572374</v>
      </c>
      <c r="D12" s="172"/>
      <c r="E12" s="172">
        <f>SUM(C12:D12)</f>
        <v>34572374</v>
      </c>
      <c r="F12" s="172"/>
      <c r="G12" s="172"/>
      <c r="H12" s="172"/>
      <c r="I12" s="172">
        <f>E12+H12</f>
        <v>34572374</v>
      </c>
    </row>
    <row r="13" spans="1:9" ht="15" customHeight="1">
      <c r="A13" s="127" t="s">
        <v>294</v>
      </c>
      <c r="B13" s="128" t="s">
        <v>295</v>
      </c>
      <c r="C13" s="172"/>
      <c r="D13" s="172"/>
      <c r="E13" s="172"/>
      <c r="F13" s="172"/>
      <c r="G13" s="172"/>
      <c r="H13" s="172"/>
      <c r="I13" s="172"/>
    </row>
    <row r="14" spans="1:9" ht="15" customHeight="1">
      <c r="A14" s="127" t="s">
        <v>296</v>
      </c>
      <c r="B14" s="128" t="s">
        <v>297</v>
      </c>
      <c r="C14" s="172"/>
      <c r="D14" s="172"/>
      <c r="E14" s="172"/>
      <c r="F14" s="172"/>
      <c r="G14" s="172"/>
      <c r="H14" s="172"/>
      <c r="I14" s="172"/>
    </row>
    <row r="15" spans="1:9" ht="15" customHeight="1">
      <c r="A15" s="127" t="s">
        <v>500</v>
      </c>
      <c r="B15" s="128" t="s">
        <v>298</v>
      </c>
      <c r="C15" s="172"/>
      <c r="D15" s="172"/>
      <c r="E15" s="172"/>
      <c r="F15" s="172"/>
      <c r="G15" s="172"/>
      <c r="H15" s="172"/>
      <c r="I15" s="172"/>
    </row>
    <row r="16" spans="1:9" ht="15" customHeight="1">
      <c r="A16" s="127" t="s">
        <v>501</v>
      </c>
      <c r="B16" s="128" t="s">
        <v>299</v>
      </c>
      <c r="C16" s="172"/>
      <c r="D16" s="172"/>
      <c r="E16" s="172"/>
      <c r="F16" s="172"/>
      <c r="G16" s="172"/>
      <c r="H16" s="172"/>
      <c r="I16" s="172"/>
    </row>
    <row r="17" spans="1:9" ht="15" customHeight="1">
      <c r="A17" s="127" t="s">
        <v>502</v>
      </c>
      <c r="B17" s="128" t="s">
        <v>300</v>
      </c>
      <c r="C17" s="172">
        <v>12000</v>
      </c>
      <c r="D17" s="172"/>
      <c r="E17" s="172">
        <v>12000</v>
      </c>
      <c r="F17" s="172"/>
      <c r="G17" s="172"/>
      <c r="H17" s="172"/>
      <c r="I17" s="172">
        <f>E17+H17</f>
        <v>12000</v>
      </c>
    </row>
    <row r="18" spans="1:9" ht="15" customHeight="1">
      <c r="A18" s="130" t="s">
        <v>538</v>
      </c>
      <c r="B18" s="133" t="s">
        <v>301</v>
      </c>
      <c r="C18" s="172">
        <f>C12+C17</f>
        <v>34584374</v>
      </c>
      <c r="D18" s="172"/>
      <c r="E18" s="172">
        <f aca="true" t="shared" si="0" ref="E18:E24">SUM(C18:D18)</f>
        <v>34584374</v>
      </c>
      <c r="F18" s="172"/>
      <c r="G18" s="172"/>
      <c r="H18" s="172"/>
      <c r="I18" s="172">
        <f>E18+H18</f>
        <v>34584374</v>
      </c>
    </row>
    <row r="19" spans="1:9" ht="15" customHeight="1">
      <c r="A19" s="127" t="s">
        <v>302</v>
      </c>
      <c r="B19" s="128" t="s">
        <v>303</v>
      </c>
      <c r="C19" s="172">
        <v>1905000</v>
      </c>
      <c r="D19" s="172"/>
      <c r="E19" s="172">
        <f t="shared" si="0"/>
        <v>1905000</v>
      </c>
      <c r="F19" s="172"/>
      <c r="G19" s="172"/>
      <c r="H19" s="172"/>
      <c r="I19" s="172">
        <f>E19+H19</f>
        <v>1905000</v>
      </c>
    </row>
    <row r="20" spans="1:9" ht="19.5" customHeight="1">
      <c r="A20" s="127" t="s">
        <v>304</v>
      </c>
      <c r="B20" s="128" t="s">
        <v>305</v>
      </c>
      <c r="C20" s="172"/>
      <c r="D20" s="172"/>
      <c r="E20" s="172">
        <f t="shared" si="0"/>
        <v>0</v>
      </c>
      <c r="F20" s="172"/>
      <c r="G20" s="172"/>
      <c r="H20" s="172"/>
      <c r="I20" s="172"/>
    </row>
    <row r="21" spans="1:9" ht="19.5" customHeight="1">
      <c r="A21" s="127" t="s">
        <v>503</v>
      </c>
      <c r="B21" s="128" t="s">
        <v>306</v>
      </c>
      <c r="C21" s="172"/>
      <c r="D21" s="172"/>
      <c r="E21" s="172">
        <f t="shared" si="0"/>
        <v>0</v>
      </c>
      <c r="F21" s="172"/>
      <c r="G21" s="172"/>
      <c r="H21" s="172"/>
      <c r="I21" s="172">
        <v>192000</v>
      </c>
    </row>
    <row r="22" spans="1:9" ht="19.5" customHeight="1">
      <c r="A22" s="127" t="s">
        <v>504</v>
      </c>
      <c r="B22" s="128" t="s">
        <v>307</v>
      </c>
      <c r="C22" s="172"/>
      <c r="D22" s="172"/>
      <c r="E22" s="172">
        <f t="shared" si="0"/>
        <v>0</v>
      </c>
      <c r="F22" s="172"/>
      <c r="G22" s="172"/>
      <c r="H22" s="172"/>
      <c r="I22" s="172"/>
    </row>
    <row r="23" spans="1:9" ht="15" customHeight="1">
      <c r="A23" s="127" t="s">
        <v>505</v>
      </c>
      <c r="B23" s="128" t="s">
        <v>308</v>
      </c>
      <c r="C23" s="172"/>
      <c r="D23" s="172"/>
      <c r="E23" s="172">
        <f t="shared" si="0"/>
        <v>0</v>
      </c>
      <c r="F23" s="172"/>
      <c r="G23" s="172"/>
      <c r="H23" s="172"/>
      <c r="I23" s="172">
        <f>E23+H23</f>
        <v>0</v>
      </c>
    </row>
    <row r="24" spans="1:9" ht="15" customHeight="1">
      <c r="A24" s="130" t="s">
        <v>539</v>
      </c>
      <c r="B24" s="133" t="s">
        <v>309</v>
      </c>
      <c r="C24" s="172">
        <f>SUM(C19:C23)</f>
        <v>1905000</v>
      </c>
      <c r="D24" s="172"/>
      <c r="E24" s="172">
        <f t="shared" si="0"/>
        <v>1905000</v>
      </c>
      <c r="F24" s="172"/>
      <c r="G24" s="172"/>
      <c r="H24" s="172"/>
      <c r="I24" s="172">
        <f>E24+H24</f>
        <v>1905000</v>
      </c>
    </row>
    <row r="25" spans="1:9" ht="15" customHeight="1">
      <c r="A25" s="127" t="s">
        <v>506</v>
      </c>
      <c r="B25" s="128" t="s">
        <v>310</v>
      </c>
      <c r="C25" s="172"/>
      <c r="D25" s="172"/>
      <c r="E25" s="172"/>
      <c r="F25" s="172"/>
      <c r="G25" s="172"/>
      <c r="H25" s="172"/>
      <c r="I25" s="172"/>
    </row>
    <row r="26" spans="1:9" ht="15" customHeight="1">
      <c r="A26" s="127" t="s">
        <v>507</v>
      </c>
      <c r="B26" s="128" t="s">
        <v>311</v>
      </c>
      <c r="C26" s="172"/>
      <c r="D26" s="172"/>
      <c r="E26" s="172"/>
      <c r="F26" s="172"/>
      <c r="G26" s="172"/>
      <c r="H26" s="172"/>
      <c r="I26" s="172"/>
    </row>
    <row r="27" spans="1:9" ht="15" customHeight="1">
      <c r="A27" s="129" t="s">
        <v>540</v>
      </c>
      <c r="B27" s="144" t="s">
        <v>312</v>
      </c>
      <c r="C27" s="172"/>
      <c r="D27" s="172"/>
      <c r="E27" s="172"/>
      <c r="F27" s="172"/>
      <c r="G27" s="172"/>
      <c r="H27" s="172"/>
      <c r="I27" s="172"/>
    </row>
    <row r="28" spans="1:9" ht="15" customHeight="1">
      <c r="A28" s="127" t="s">
        <v>508</v>
      </c>
      <c r="B28" s="128" t="s">
        <v>313</v>
      </c>
      <c r="C28" s="172"/>
      <c r="D28" s="172"/>
      <c r="E28" s="172"/>
      <c r="F28" s="172"/>
      <c r="G28" s="172"/>
      <c r="H28" s="172"/>
      <c r="I28" s="172"/>
    </row>
    <row r="29" spans="1:9" ht="15" customHeight="1">
      <c r="A29" s="127" t="s">
        <v>509</v>
      </c>
      <c r="B29" s="128" t="s">
        <v>314</v>
      </c>
      <c r="C29" s="172"/>
      <c r="D29" s="172"/>
      <c r="E29" s="172"/>
      <c r="F29" s="172"/>
      <c r="G29" s="172"/>
      <c r="H29" s="172"/>
      <c r="I29" s="172"/>
    </row>
    <row r="30" spans="1:9" ht="15" customHeight="1">
      <c r="A30" s="127" t="s">
        <v>510</v>
      </c>
      <c r="B30" s="128" t="s">
        <v>315</v>
      </c>
      <c r="C30" s="172">
        <v>6400000</v>
      </c>
      <c r="D30" s="172"/>
      <c r="E30" s="172">
        <f>SUM(C30:D30)</f>
        <v>6400000</v>
      </c>
      <c r="F30" s="172"/>
      <c r="G30" s="172"/>
      <c r="H30" s="172"/>
      <c r="I30" s="172">
        <f>E30+H30</f>
        <v>6400000</v>
      </c>
    </row>
    <row r="31" spans="1:9" ht="15" customHeight="1">
      <c r="A31" s="127" t="s">
        <v>511</v>
      </c>
      <c r="B31" s="128" t="s">
        <v>316</v>
      </c>
      <c r="C31" s="172">
        <v>6000000</v>
      </c>
      <c r="D31" s="172"/>
      <c r="E31" s="172">
        <f>SUM(C31:D31)</f>
        <v>6000000</v>
      </c>
      <c r="F31" s="172"/>
      <c r="G31" s="172"/>
      <c r="H31" s="172"/>
      <c r="I31" s="172">
        <f>E31+H31</f>
        <v>6000000</v>
      </c>
    </row>
    <row r="32" spans="1:9" ht="15" customHeight="1">
      <c r="A32" s="127" t="s">
        <v>512</v>
      </c>
      <c r="B32" s="128" t="s">
        <v>319</v>
      </c>
      <c r="C32" s="172"/>
      <c r="D32" s="172"/>
      <c r="E32" s="172"/>
      <c r="F32" s="172"/>
      <c r="G32" s="172"/>
      <c r="H32" s="172"/>
      <c r="I32" s="172"/>
    </row>
    <row r="33" spans="1:9" ht="15" customHeight="1">
      <c r="A33" s="127" t="s">
        <v>320</v>
      </c>
      <c r="B33" s="128" t="s">
        <v>321</v>
      </c>
      <c r="C33" s="172"/>
      <c r="D33" s="172"/>
      <c r="E33" s="172"/>
      <c r="F33" s="172"/>
      <c r="G33" s="172"/>
      <c r="H33" s="172"/>
      <c r="I33" s="172"/>
    </row>
    <row r="34" spans="1:9" ht="15" customHeight="1">
      <c r="A34" s="127" t="s">
        <v>513</v>
      </c>
      <c r="B34" s="128" t="s">
        <v>322</v>
      </c>
      <c r="C34" s="172">
        <v>1200000</v>
      </c>
      <c r="D34" s="172"/>
      <c r="E34" s="172">
        <f>SUM(C34:D34)</f>
        <v>1200000</v>
      </c>
      <c r="F34" s="172"/>
      <c r="G34" s="172"/>
      <c r="H34" s="172"/>
      <c r="I34" s="172">
        <f>E34+H34</f>
        <v>1200000</v>
      </c>
    </row>
    <row r="35" spans="1:9" ht="15" customHeight="1">
      <c r="A35" s="127" t="s">
        <v>514</v>
      </c>
      <c r="B35" s="128" t="s">
        <v>327</v>
      </c>
      <c r="C35" s="172">
        <v>4000000</v>
      </c>
      <c r="D35" s="172"/>
      <c r="E35" s="172">
        <f>SUM(C35:D35)</f>
        <v>4000000</v>
      </c>
      <c r="F35" s="172"/>
      <c r="G35" s="172"/>
      <c r="H35" s="172"/>
      <c r="I35" s="172">
        <f>E35+H35</f>
        <v>4000000</v>
      </c>
    </row>
    <row r="36" spans="1:9" ht="15" customHeight="1">
      <c r="A36" s="129" t="s">
        <v>541</v>
      </c>
      <c r="B36" s="144" t="s">
        <v>330</v>
      </c>
      <c r="C36" s="172">
        <f>C31+C32+C33+C34+C35</f>
        <v>11200000</v>
      </c>
      <c r="D36" s="172"/>
      <c r="E36" s="172">
        <f>SUM(C36:D36)</f>
        <v>11200000</v>
      </c>
      <c r="F36" s="172"/>
      <c r="G36" s="172"/>
      <c r="H36" s="172"/>
      <c r="I36" s="172">
        <v>8900000</v>
      </c>
    </row>
    <row r="37" spans="1:9" ht="15" customHeight="1">
      <c r="A37" s="127" t="s">
        <v>515</v>
      </c>
      <c r="B37" s="128" t="s">
        <v>331</v>
      </c>
      <c r="C37" s="172"/>
      <c r="D37" s="172"/>
      <c r="E37" s="172">
        <f>SUM(C37:D37)</f>
        <v>0</v>
      </c>
      <c r="F37" s="172"/>
      <c r="G37" s="172"/>
      <c r="H37" s="172"/>
      <c r="I37" s="172"/>
    </row>
    <row r="38" spans="1:9" ht="15" customHeight="1">
      <c r="A38" s="130" t="s">
        <v>542</v>
      </c>
      <c r="B38" s="133" t="s">
        <v>332</v>
      </c>
      <c r="C38" s="172">
        <f>C27+C30+C36+C37</f>
        <v>17600000</v>
      </c>
      <c r="D38" s="172">
        <f aca="true" t="shared" si="1" ref="D38:I38">D27+D30+D36+D37</f>
        <v>0</v>
      </c>
      <c r="E38" s="172">
        <f t="shared" si="1"/>
        <v>17600000</v>
      </c>
      <c r="F38" s="172">
        <f t="shared" si="1"/>
        <v>0</v>
      </c>
      <c r="G38" s="172">
        <f t="shared" si="1"/>
        <v>0</v>
      </c>
      <c r="H38" s="172">
        <f t="shared" si="1"/>
        <v>0</v>
      </c>
      <c r="I38" s="172">
        <f t="shared" si="1"/>
        <v>15300000</v>
      </c>
    </row>
    <row r="39" spans="1:9" ht="15" customHeight="1">
      <c r="A39" s="131" t="s">
        <v>333</v>
      </c>
      <c r="B39" s="128" t="s">
        <v>334</v>
      </c>
      <c r="C39" s="172"/>
      <c r="D39" s="172"/>
      <c r="E39" s="172"/>
      <c r="F39" s="172"/>
      <c r="G39" s="172"/>
      <c r="H39" s="172"/>
      <c r="I39" s="172"/>
    </row>
    <row r="40" spans="1:9" ht="15" customHeight="1">
      <c r="A40" s="131" t="s">
        <v>516</v>
      </c>
      <c r="B40" s="128" t="s">
        <v>335</v>
      </c>
      <c r="C40" s="172">
        <v>9528545</v>
      </c>
      <c r="D40" s="172"/>
      <c r="E40" s="172">
        <f>SUM(C40:D40)</f>
        <v>9528545</v>
      </c>
      <c r="F40" s="172">
        <v>2204000</v>
      </c>
      <c r="G40" s="172"/>
      <c r="H40" s="172">
        <f>SUM(F40:G40)</f>
        <v>2204000</v>
      </c>
      <c r="I40" s="172">
        <f>E40+H40</f>
        <v>11732545</v>
      </c>
    </row>
    <row r="41" spans="1:9" ht="15" customHeight="1">
      <c r="A41" s="131" t="s">
        <v>517</v>
      </c>
      <c r="B41" s="128" t="s">
        <v>336</v>
      </c>
      <c r="C41" s="172"/>
      <c r="D41" s="172"/>
      <c r="E41" s="172">
        <f aca="true" t="shared" si="2" ref="E41:E47">SUM(C41:D41)</f>
        <v>0</v>
      </c>
      <c r="F41" s="172"/>
      <c r="G41" s="172"/>
      <c r="H41" s="172"/>
      <c r="I41" s="172">
        <f>E41+H41</f>
        <v>0</v>
      </c>
    </row>
    <row r="42" spans="1:9" ht="15" customHeight="1">
      <c r="A42" s="131" t="s">
        <v>518</v>
      </c>
      <c r="B42" s="128" t="s">
        <v>337</v>
      </c>
      <c r="C42" s="172"/>
      <c r="D42" s="172"/>
      <c r="E42" s="172">
        <f t="shared" si="2"/>
        <v>0</v>
      </c>
      <c r="F42" s="172"/>
      <c r="G42" s="172"/>
      <c r="H42" s="172"/>
      <c r="I42" s="172">
        <f>E42+H42</f>
        <v>0</v>
      </c>
    </row>
    <row r="43" spans="1:9" ht="15" customHeight="1">
      <c r="A43" s="131" t="s">
        <v>338</v>
      </c>
      <c r="B43" s="128" t="s">
        <v>339</v>
      </c>
      <c r="C43" s="172"/>
      <c r="D43" s="172"/>
      <c r="E43" s="172">
        <f t="shared" si="2"/>
        <v>0</v>
      </c>
      <c r="F43" s="172">
        <v>4200000</v>
      </c>
      <c r="G43" s="172"/>
      <c r="H43" s="172">
        <f>SUM(F43:G43)</f>
        <v>4200000</v>
      </c>
      <c r="I43" s="172">
        <f>E43+H43</f>
        <v>4200000</v>
      </c>
    </row>
    <row r="44" spans="1:9" ht="15" customHeight="1">
      <c r="A44" s="131" t="s">
        <v>340</v>
      </c>
      <c r="B44" s="128" t="s">
        <v>341</v>
      </c>
      <c r="C44" s="172">
        <v>2130000</v>
      </c>
      <c r="D44" s="172"/>
      <c r="E44" s="172">
        <f t="shared" si="2"/>
        <v>2130000</v>
      </c>
      <c r="F44" s="172">
        <v>1729000</v>
      </c>
      <c r="G44" s="172"/>
      <c r="H44" s="172">
        <f>SUM(F44:G44)</f>
        <v>1729000</v>
      </c>
      <c r="I44" s="172">
        <f>E44+H44</f>
        <v>3859000</v>
      </c>
    </row>
    <row r="45" spans="1:9" ht="15" customHeight="1">
      <c r="A45" s="131" t="s">
        <v>342</v>
      </c>
      <c r="B45" s="128" t="s">
        <v>343</v>
      </c>
      <c r="C45" s="172"/>
      <c r="D45" s="172"/>
      <c r="E45" s="172">
        <f t="shared" si="2"/>
        <v>0</v>
      </c>
      <c r="F45" s="172"/>
      <c r="G45" s="172"/>
      <c r="H45" s="172"/>
      <c r="I45" s="172"/>
    </row>
    <row r="46" spans="1:9" ht="15" customHeight="1">
      <c r="A46" s="131" t="s">
        <v>519</v>
      </c>
      <c r="B46" s="128" t="s">
        <v>344</v>
      </c>
      <c r="C46" s="172">
        <v>152000</v>
      </c>
      <c r="D46" s="172"/>
      <c r="E46" s="172">
        <f t="shared" si="2"/>
        <v>152000</v>
      </c>
      <c r="F46" s="172">
        <v>5000</v>
      </c>
      <c r="G46" s="172"/>
      <c r="H46" s="172">
        <v>5000</v>
      </c>
      <c r="I46" s="172">
        <v>152000</v>
      </c>
    </row>
    <row r="47" spans="1:9" ht="15" customHeight="1">
      <c r="A47" s="131" t="s">
        <v>520</v>
      </c>
      <c r="B47" s="128" t="s">
        <v>345</v>
      </c>
      <c r="C47" s="172"/>
      <c r="D47" s="172"/>
      <c r="E47" s="172">
        <f t="shared" si="2"/>
        <v>0</v>
      </c>
      <c r="F47" s="172"/>
      <c r="G47" s="172"/>
      <c r="H47" s="172"/>
      <c r="I47" s="172"/>
    </row>
    <row r="48" spans="1:9" ht="15" customHeight="1">
      <c r="A48" s="131" t="s">
        <v>521</v>
      </c>
      <c r="B48" s="128" t="s">
        <v>346</v>
      </c>
      <c r="C48" s="172">
        <v>400000</v>
      </c>
      <c r="D48" s="172"/>
      <c r="E48" s="172">
        <f>SUM(C48:D48)</f>
        <v>400000</v>
      </c>
      <c r="F48" s="172">
        <v>1000</v>
      </c>
      <c r="G48" s="172"/>
      <c r="H48" s="172">
        <v>1000</v>
      </c>
      <c r="I48" s="172">
        <f>E48+H48</f>
        <v>401000</v>
      </c>
    </row>
    <row r="49" spans="1:9" ht="15" customHeight="1">
      <c r="A49" s="132" t="s">
        <v>543</v>
      </c>
      <c r="B49" s="133" t="s">
        <v>347</v>
      </c>
      <c r="C49" s="172">
        <f>SUM(C39:C48)</f>
        <v>12210545</v>
      </c>
      <c r="D49" s="172"/>
      <c r="E49" s="172">
        <f>SUM(C49:D49)</f>
        <v>12210545</v>
      </c>
      <c r="F49" s="172">
        <f>SUM(F39:F48)</f>
        <v>8139000</v>
      </c>
      <c r="G49" s="172"/>
      <c r="H49" s="172">
        <f>SUM(F49:G49)</f>
        <v>8139000</v>
      </c>
      <c r="I49" s="172">
        <f>E49+H49</f>
        <v>20349545</v>
      </c>
    </row>
    <row r="50" spans="1:9" ht="15" customHeight="1">
      <c r="A50" s="131" t="s">
        <v>522</v>
      </c>
      <c r="B50" s="128"/>
      <c r="C50" s="172"/>
      <c r="D50" s="172"/>
      <c r="E50" s="172"/>
      <c r="F50" s="172"/>
      <c r="G50" s="172"/>
      <c r="H50" s="172"/>
      <c r="I50" s="172"/>
    </row>
    <row r="51" spans="1:9" ht="15" customHeight="1">
      <c r="A51" s="131" t="s">
        <v>523</v>
      </c>
      <c r="B51" s="128" t="s">
        <v>349</v>
      </c>
      <c r="C51" s="172"/>
      <c r="D51" s="172"/>
      <c r="E51" s="172"/>
      <c r="F51" s="172"/>
      <c r="G51" s="172"/>
      <c r="H51" s="172"/>
      <c r="I51" s="172"/>
    </row>
    <row r="52" spans="1:9" ht="15" customHeight="1">
      <c r="A52" s="131" t="s">
        <v>350</v>
      </c>
      <c r="B52" s="128" t="s">
        <v>351</v>
      </c>
      <c r="C52" s="172"/>
      <c r="D52" s="172"/>
      <c r="E52" s="172"/>
      <c r="F52" s="172"/>
      <c r="G52" s="172"/>
      <c r="H52" s="172"/>
      <c r="I52" s="172"/>
    </row>
    <row r="53" spans="1:9" ht="15" customHeight="1">
      <c r="A53" s="131" t="s">
        <v>524</v>
      </c>
      <c r="B53" s="128" t="s">
        <v>352</v>
      </c>
      <c r="C53" s="172"/>
      <c r="D53" s="172"/>
      <c r="E53" s="172"/>
      <c r="F53" s="172"/>
      <c r="G53" s="172"/>
      <c r="H53" s="172"/>
      <c r="I53" s="172"/>
    </row>
    <row r="54" spans="1:9" ht="15" customHeight="1">
      <c r="A54" s="131" t="s">
        <v>353</v>
      </c>
      <c r="B54" s="128" t="s">
        <v>354</v>
      </c>
      <c r="C54" s="172"/>
      <c r="D54" s="172"/>
      <c r="E54" s="172"/>
      <c r="F54" s="172"/>
      <c r="G54" s="172"/>
      <c r="H54" s="172"/>
      <c r="I54" s="172"/>
    </row>
    <row r="55" spans="1:9" ht="15" customHeight="1">
      <c r="A55" s="130" t="s">
        <v>544</v>
      </c>
      <c r="B55" s="133" t="s">
        <v>355</v>
      </c>
      <c r="C55" s="172"/>
      <c r="D55" s="172"/>
      <c r="E55" s="172"/>
      <c r="F55" s="172"/>
      <c r="G55" s="172"/>
      <c r="H55" s="172"/>
      <c r="I55" s="172"/>
    </row>
    <row r="56" spans="1:9" ht="15" customHeight="1">
      <c r="A56" s="131" t="s">
        <v>356</v>
      </c>
      <c r="B56" s="128" t="s">
        <v>357</v>
      </c>
      <c r="C56" s="172"/>
      <c r="D56" s="172"/>
      <c r="E56" s="172"/>
      <c r="F56" s="172"/>
      <c r="G56" s="172"/>
      <c r="H56" s="172"/>
      <c r="I56" s="172"/>
    </row>
    <row r="57" spans="1:9" ht="15" customHeight="1">
      <c r="A57" s="127" t="s">
        <v>525</v>
      </c>
      <c r="B57" s="128" t="s">
        <v>358</v>
      </c>
      <c r="C57" s="172"/>
      <c r="D57" s="172"/>
      <c r="E57" s="172"/>
      <c r="F57" s="172"/>
      <c r="G57" s="172"/>
      <c r="H57" s="172"/>
      <c r="I57" s="172"/>
    </row>
    <row r="58" spans="1:9" ht="15" customHeight="1">
      <c r="A58" s="131" t="s">
        <v>526</v>
      </c>
      <c r="B58" s="128" t="s">
        <v>359</v>
      </c>
      <c r="C58" s="172"/>
      <c r="D58" s="172"/>
      <c r="E58" s="172"/>
      <c r="F58" s="172"/>
      <c r="G58" s="172"/>
      <c r="H58" s="172"/>
      <c r="I58" s="172"/>
    </row>
    <row r="59" spans="1:9" ht="15" customHeight="1">
      <c r="A59" s="130" t="s">
        <v>545</v>
      </c>
      <c r="B59" s="133" t="s">
        <v>360</v>
      </c>
      <c r="C59" s="172"/>
      <c r="D59" s="172"/>
      <c r="E59" s="172"/>
      <c r="F59" s="172"/>
      <c r="G59" s="172"/>
      <c r="H59" s="172"/>
      <c r="I59" s="172"/>
    </row>
    <row r="60" spans="1:9" ht="24.75" customHeight="1">
      <c r="A60" s="131" t="s">
        <v>361</v>
      </c>
      <c r="B60" s="128" t="s">
        <v>362</v>
      </c>
      <c r="C60" s="172"/>
      <c r="D60" s="172"/>
      <c r="E60" s="172"/>
      <c r="F60" s="172"/>
      <c r="G60" s="172"/>
      <c r="H60" s="172"/>
      <c r="I60" s="172"/>
    </row>
    <row r="61" spans="1:9" ht="24.75" customHeight="1">
      <c r="A61" s="127" t="s">
        <v>527</v>
      </c>
      <c r="B61" s="128" t="s">
        <v>363</v>
      </c>
      <c r="C61" s="172">
        <v>101000</v>
      </c>
      <c r="D61" s="172"/>
      <c r="E61" s="172">
        <f>SUM(C61:D61)</f>
        <v>101000</v>
      </c>
      <c r="F61" s="172"/>
      <c r="G61" s="172"/>
      <c r="H61" s="172"/>
      <c r="I61" s="172">
        <f>E61+H61</f>
        <v>101000</v>
      </c>
    </row>
    <row r="62" spans="1:9" ht="15" customHeight="1">
      <c r="A62" s="131" t="s">
        <v>528</v>
      </c>
      <c r="B62" s="128" t="s">
        <v>364</v>
      </c>
      <c r="C62" s="172"/>
      <c r="D62" s="172"/>
      <c r="E62" s="172">
        <f>SUM(C62:D62)</f>
        <v>0</v>
      </c>
      <c r="F62" s="172"/>
      <c r="G62" s="172"/>
      <c r="H62" s="172"/>
      <c r="I62" s="172">
        <f>E62+H62</f>
        <v>0</v>
      </c>
    </row>
    <row r="63" spans="1:9" ht="15" customHeight="1">
      <c r="A63" s="130" t="s">
        <v>547</v>
      </c>
      <c r="B63" s="133" t="s">
        <v>365</v>
      </c>
      <c r="C63" s="172">
        <f>SUM(C61:C62)</f>
        <v>101000</v>
      </c>
      <c r="D63" s="172"/>
      <c r="E63" s="172">
        <f>SUM(C63:D63)</f>
        <v>101000</v>
      </c>
      <c r="F63" s="172"/>
      <c r="G63" s="172"/>
      <c r="H63" s="172"/>
      <c r="I63" s="172">
        <f>E63+H63</f>
        <v>101000</v>
      </c>
    </row>
    <row r="64" spans="1:9" ht="15">
      <c r="A64" s="145" t="s">
        <v>546</v>
      </c>
      <c r="B64" s="134" t="s">
        <v>366</v>
      </c>
      <c r="C64" s="172">
        <f>C18+C24+C38+C49+C63</f>
        <v>66400919</v>
      </c>
      <c r="D64" s="172"/>
      <c r="E64" s="172">
        <f>SUM(C64:D64)</f>
        <v>66400919</v>
      </c>
      <c r="F64" s="172">
        <f>F18+F24+F38+F49+F55+F59+F63</f>
        <v>8139000</v>
      </c>
      <c r="G64" s="172"/>
      <c r="H64" s="172">
        <f>SUM(F64:G64)</f>
        <v>8139000</v>
      </c>
      <c r="I64" s="172">
        <f>E64+H64</f>
        <v>74539919</v>
      </c>
    </row>
    <row r="65" spans="1:9" ht="15">
      <c r="A65" s="146" t="s">
        <v>657</v>
      </c>
      <c r="B65" s="146"/>
      <c r="C65" s="375">
        <f>C18+C38+C49-'2.m. Kiadások'!C74</f>
        <v>35637299</v>
      </c>
      <c r="D65" s="375">
        <f>D18+D38+D49-'2.m. Kiadások'!D74</f>
        <v>-2690000</v>
      </c>
      <c r="E65" s="375">
        <f>E18+E38+E49-'2.m. Kiadások'!E74</f>
        <v>32947299</v>
      </c>
      <c r="F65" s="375">
        <f>F18+F38+F49-'2.m. Kiadások'!F74</f>
        <v>-23586500</v>
      </c>
      <c r="G65" s="375">
        <f>G18+G38+G49-'2.m. Kiadások'!G74</f>
        <v>0</v>
      </c>
      <c r="H65" s="375">
        <f>H18+H38+H49-'2.m. Kiadások'!H74</f>
        <v>-23586500</v>
      </c>
      <c r="I65" s="375">
        <f>I18+I38+I49-'2.m. Kiadások'!I74</f>
        <v>7060799</v>
      </c>
    </row>
    <row r="66" spans="1:9" ht="15">
      <c r="A66" s="146" t="s">
        <v>658</v>
      </c>
      <c r="B66" s="146"/>
      <c r="C66" s="375">
        <f>C24+C55+C59+C63-'2.m. Kiadások'!C97</f>
        <v>-17525592</v>
      </c>
      <c r="D66" s="375">
        <f>D24+D55+D59+D63-'2.m. Kiadások'!D97</f>
        <v>0</v>
      </c>
      <c r="E66" s="375">
        <f>E24+E55+E59+E63-'2.m. Kiadások'!E97</f>
        <v>-17525592</v>
      </c>
      <c r="F66" s="375">
        <f>F24+F55+F59+F63-'2.m. Kiadások'!F97</f>
        <v>-825000</v>
      </c>
      <c r="G66" s="375">
        <f>G24+G55+G59+G63-'2.m. Kiadások'!G97</f>
        <v>0</v>
      </c>
      <c r="H66" s="375">
        <f>H24+H55+H59+H63-'2.m. Kiadások'!H97</f>
        <v>-825000</v>
      </c>
      <c r="I66" s="375">
        <f>I24+I55+I59+I63-'2.m. Kiadások'!I97</f>
        <v>-18350592</v>
      </c>
    </row>
    <row r="67" spans="1:9" ht="14.25">
      <c r="A67" s="136" t="s">
        <v>530</v>
      </c>
      <c r="B67" s="127" t="s">
        <v>370</v>
      </c>
      <c r="C67" s="172"/>
      <c r="D67" s="172"/>
      <c r="E67" s="172"/>
      <c r="F67" s="172"/>
      <c r="G67" s="172"/>
      <c r="H67" s="172"/>
      <c r="I67" s="172"/>
    </row>
    <row r="68" spans="1:9" ht="14.25">
      <c r="A68" s="135" t="s">
        <v>548</v>
      </c>
      <c r="B68" s="129" t="s">
        <v>371</v>
      </c>
      <c r="C68" s="172"/>
      <c r="D68" s="172"/>
      <c r="E68" s="172"/>
      <c r="F68" s="172"/>
      <c r="G68" s="172"/>
      <c r="H68" s="172"/>
      <c r="I68" s="172"/>
    </row>
    <row r="69" spans="1:9" ht="14.25">
      <c r="A69" s="131" t="s">
        <v>531</v>
      </c>
      <c r="B69" s="127" t="s">
        <v>372</v>
      </c>
      <c r="C69" s="172"/>
      <c r="D69" s="172"/>
      <c r="E69" s="172"/>
      <c r="F69" s="172"/>
      <c r="G69" s="172"/>
      <c r="H69" s="172"/>
      <c r="I69" s="172"/>
    </row>
    <row r="70" spans="1:9" ht="14.25">
      <c r="A70" s="136" t="s">
        <v>373</v>
      </c>
      <c r="B70" s="127" t="s">
        <v>374</v>
      </c>
      <c r="C70" s="172"/>
      <c r="D70" s="172"/>
      <c r="E70" s="172"/>
      <c r="F70" s="172"/>
      <c r="G70" s="172"/>
      <c r="H70" s="172"/>
      <c r="I70" s="172"/>
    </row>
    <row r="71" spans="1:9" ht="14.25">
      <c r="A71" s="131" t="s">
        <v>532</v>
      </c>
      <c r="B71" s="127" t="s">
        <v>375</v>
      </c>
      <c r="C71" s="172"/>
      <c r="D71" s="172"/>
      <c r="E71" s="172"/>
      <c r="F71" s="172"/>
      <c r="G71" s="172"/>
      <c r="H71" s="172"/>
      <c r="I71" s="172"/>
    </row>
    <row r="72" spans="1:9" ht="14.25">
      <c r="A72" s="136" t="s">
        <v>376</v>
      </c>
      <c r="B72" s="127" t="s">
        <v>377</v>
      </c>
      <c r="C72" s="172"/>
      <c r="D72" s="172"/>
      <c r="E72" s="172"/>
      <c r="F72" s="172"/>
      <c r="G72" s="172"/>
      <c r="H72" s="172"/>
      <c r="I72" s="172"/>
    </row>
    <row r="73" spans="1:9" ht="14.25">
      <c r="A73" s="137" t="s">
        <v>549</v>
      </c>
      <c r="B73" s="129" t="s">
        <v>378</v>
      </c>
      <c r="C73" s="172"/>
      <c r="D73" s="172"/>
      <c r="E73" s="172"/>
      <c r="F73" s="172"/>
      <c r="G73" s="172"/>
      <c r="H73" s="172"/>
      <c r="I73" s="172"/>
    </row>
    <row r="74" spans="1:9" ht="14.25">
      <c r="A74" s="127" t="s">
        <v>655</v>
      </c>
      <c r="B74" s="127" t="s">
        <v>379</v>
      </c>
      <c r="C74" s="172">
        <v>9021879</v>
      </c>
      <c r="D74" s="172"/>
      <c r="E74" s="172">
        <f>SUM(C74:D74)</f>
        <v>9021879</v>
      </c>
      <c r="F74" s="172">
        <v>1189885</v>
      </c>
      <c r="G74" s="172"/>
      <c r="H74" s="172">
        <f>SUM(F74:G74)</f>
        <v>1189885</v>
      </c>
      <c r="I74" s="172">
        <f>E74+H74</f>
        <v>10211764</v>
      </c>
    </row>
    <row r="75" spans="1:9" ht="14.25">
      <c r="A75" s="127" t="s">
        <v>656</v>
      </c>
      <c r="B75" s="127" t="s">
        <v>379</v>
      </c>
      <c r="C75" s="172"/>
      <c r="D75" s="172"/>
      <c r="E75" s="172">
        <f>SUM(C75:D75)</f>
        <v>0</v>
      </c>
      <c r="F75" s="172"/>
      <c r="G75" s="172"/>
      <c r="H75" s="172"/>
      <c r="I75" s="172"/>
    </row>
    <row r="76" spans="1:9" ht="14.25">
      <c r="A76" s="127" t="s">
        <v>653</v>
      </c>
      <c r="B76" s="127" t="s">
        <v>380</v>
      </c>
      <c r="C76" s="172"/>
      <c r="D76" s="172"/>
      <c r="E76" s="172"/>
      <c r="F76" s="172"/>
      <c r="G76" s="172"/>
      <c r="H76" s="172"/>
      <c r="I76" s="172"/>
    </row>
    <row r="77" spans="1:9" ht="14.25">
      <c r="A77" s="127" t="s">
        <v>654</v>
      </c>
      <c r="B77" s="127" t="s">
        <v>380</v>
      </c>
      <c r="C77" s="172"/>
      <c r="D77" s="172"/>
      <c r="E77" s="172"/>
      <c r="F77" s="172"/>
      <c r="G77" s="172"/>
      <c r="H77" s="172"/>
      <c r="I77" s="172"/>
    </row>
    <row r="78" spans="1:9" ht="14.25">
      <c r="A78" s="129" t="s">
        <v>550</v>
      </c>
      <c r="B78" s="129" t="s">
        <v>381</v>
      </c>
      <c r="C78" s="172">
        <f>SUM(C74:C77)</f>
        <v>9021879</v>
      </c>
      <c r="D78" s="172"/>
      <c r="E78" s="172">
        <f>SUM(C78:D78)</f>
        <v>9021879</v>
      </c>
      <c r="F78" s="172">
        <f>SUM(F74:F77)</f>
        <v>1189885</v>
      </c>
      <c r="G78" s="172"/>
      <c r="H78" s="172">
        <f>SUM(F78:G78)</f>
        <v>1189885</v>
      </c>
      <c r="I78" s="172">
        <f>E78+H78</f>
        <v>10211764</v>
      </c>
    </row>
    <row r="79" spans="1:9" ht="14.25">
      <c r="A79" s="136" t="s">
        <v>382</v>
      </c>
      <c r="B79" s="127" t="s">
        <v>383</v>
      </c>
      <c r="C79" s="172"/>
      <c r="D79" s="172"/>
      <c r="E79" s="172"/>
      <c r="F79" s="172"/>
      <c r="G79" s="172"/>
      <c r="H79" s="172"/>
      <c r="I79" s="172">
        <f>E79+H79</f>
        <v>0</v>
      </c>
    </row>
    <row r="80" spans="1:9" ht="14.25">
      <c r="A80" s="136" t="s">
        <v>384</v>
      </c>
      <c r="B80" s="127" t="s">
        <v>385</v>
      </c>
      <c r="C80" s="172"/>
      <c r="D80" s="172"/>
      <c r="E80" s="172"/>
      <c r="F80" s="172"/>
      <c r="G80" s="172"/>
      <c r="H80" s="172"/>
      <c r="I80" s="172">
        <f>E80+H80</f>
        <v>0</v>
      </c>
    </row>
    <row r="81" spans="1:9" ht="14.25">
      <c r="A81" s="136" t="s">
        <v>386</v>
      </c>
      <c r="B81" s="127" t="s">
        <v>387</v>
      </c>
      <c r="C81" s="172"/>
      <c r="D81" s="172"/>
      <c r="E81" s="172"/>
      <c r="F81" s="172">
        <v>23221615</v>
      </c>
      <c r="G81" s="172"/>
      <c r="H81" s="172">
        <v>23221615</v>
      </c>
      <c r="I81" s="172">
        <f>E81+H81</f>
        <v>23221615</v>
      </c>
    </row>
    <row r="82" spans="1:9" ht="14.25">
      <c r="A82" s="136" t="s">
        <v>388</v>
      </c>
      <c r="B82" s="127" t="s">
        <v>389</v>
      </c>
      <c r="C82" s="172"/>
      <c r="D82" s="172"/>
      <c r="E82" s="172"/>
      <c r="F82" s="172"/>
      <c r="G82" s="172"/>
      <c r="H82" s="172"/>
      <c r="I82" s="172"/>
    </row>
    <row r="83" spans="1:9" ht="14.25">
      <c r="A83" s="131" t="s">
        <v>533</v>
      </c>
      <c r="B83" s="127" t="s">
        <v>390</v>
      </c>
      <c r="C83" s="172"/>
      <c r="D83" s="172"/>
      <c r="E83" s="172"/>
      <c r="F83" s="172"/>
      <c r="G83" s="172"/>
      <c r="H83" s="172"/>
      <c r="I83" s="172"/>
    </row>
    <row r="84" spans="1:9" ht="14.25">
      <c r="A84" s="135" t="s">
        <v>551</v>
      </c>
      <c r="B84" s="129" t="s">
        <v>392</v>
      </c>
      <c r="C84" s="172">
        <f>C73+C78+C79+C80+C81+C82+C83</f>
        <v>9021879</v>
      </c>
      <c r="D84" s="172"/>
      <c r="E84" s="172">
        <f>SUM(C84:D84)</f>
        <v>9021879</v>
      </c>
      <c r="F84" s="172">
        <f>SUM(F79:F83)</f>
        <v>23221615</v>
      </c>
      <c r="G84" s="172"/>
      <c r="H84" s="172">
        <f>SUM(F84:G84)</f>
        <v>23221615</v>
      </c>
      <c r="I84" s="172">
        <f>E84+H84</f>
        <v>32243494</v>
      </c>
    </row>
    <row r="85" spans="1:9" ht="14.25">
      <c r="A85" s="131" t="s">
        <v>393</v>
      </c>
      <c r="B85" s="127" t="s">
        <v>394</v>
      </c>
      <c r="C85" s="172"/>
      <c r="D85" s="172"/>
      <c r="E85" s="172"/>
      <c r="F85" s="172"/>
      <c r="G85" s="172"/>
      <c r="H85" s="172"/>
      <c r="I85" s="172"/>
    </row>
    <row r="86" spans="1:9" ht="14.25">
      <c r="A86" s="131" t="s">
        <v>395</v>
      </c>
      <c r="B86" s="127" t="s">
        <v>396</v>
      </c>
      <c r="C86" s="172"/>
      <c r="D86" s="172"/>
      <c r="E86" s="172"/>
      <c r="F86" s="172"/>
      <c r="G86" s="172"/>
      <c r="H86" s="172"/>
      <c r="I86" s="172"/>
    </row>
    <row r="87" spans="1:9" ht="14.25">
      <c r="A87" s="136" t="s">
        <v>397</v>
      </c>
      <c r="B87" s="127" t="s">
        <v>398</v>
      </c>
      <c r="C87" s="172"/>
      <c r="D87" s="172"/>
      <c r="E87" s="172"/>
      <c r="F87" s="172"/>
      <c r="G87" s="172"/>
      <c r="H87" s="172"/>
      <c r="I87" s="172"/>
    </row>
    <row r="88" spans="1:9" ht="14.25">
      <c r="A88" s="136" t="s">
        <v>534</v>
      </c>
      <c r="B88" s="127" t="s">
        <v>399</v>
      </c>
      <c r="C88" s="172"/>
      <c r="D88" s="172"/>
      <c r="E88" s="172"/>
      <c r="F88" s="172"/>
      <c r="G88" s="172"/>
      <c r="H88" s="172"/>
      <c r="I88" s="172"/>
    </row>
    <row r="89" spans="1:9" ht="14.25">
      <c r="A89" s="137" t="s">
        <v>552</v>
      </c>
      <c r="B89" s="129" t="s">
        <v>400</v>
      </c>
      <c r="C89" s="172"/>
      <c r="D89" s="172"/>
      <c r="E89" s="172"/>
      <c r="F89" s="172"/>
      <c r="G89" s="172"/>
      <c r="H89" s="172"/>
      <c r="I89" s="172"/>
    </row>
    <row r="90" spans="1:9" ht="14.25">
      <c r="A90" s="135" t="s">
        <v>401</v>
      </c>
      <c r="B90" s="129" t="s">
        <v>402</v>
      </c>
      <c r="C90" s="172"/>
      <c r="D90" s="172"/>
      <c r="E90" s="172"/>
      <c r="F90" s="172"/>
      <c r="G90" s="172"/>
      <c r="H90" s="172"/>
      <c r="I90" s="172"/>
    </row>
    <row r="91" spans="1:9" ht="15">
      <c r="A91" s="138" t="s">
        <v>553</v>
      </c>
      <c r="B91" s="139" t="s">
        <v>403</v>
      </c>
      <c r="C91" s="309">
        <f>C68+C73+C78+C89+C90</f>
        <v>9021879</v>
      </c>
      <c r="D91" s="309"/>
      <c r="E91" s="277">
        <f>SUM(C91:D91)</f>
        <v>9021879</v>
      </c>
      <c r="F91" s="244">
        <f>F73+F78+F84+F89+F90</f>
        <v>24411500</v>
      </c>
      <c r="G91" s="244"/>
      <c r="H91" s="244">
        <f>SUM(F91:G91)</f>
        <v>24411500</v>
      </c>
      <c r="I91" s="244">
        <f>E91+H91</f>
        <v>33433379</v>
      </c>
    </row>
    <row r="92" spans="1:9" ht="15">
      <c r="A92" s="140" t="s">
        <v>536</v>
      </c>
      <c r="B92" s="141"/>
      <c r="C92" s="278">
        <f>C64+C91</f>
        <v>75422798</v>
      </c>
      <c r="D92" s="310"/>
      <c r="E92" s="246">
        <f>SUM(C92:D92)</f>
        <v>75422798</v>
      </c>
      <c r="F92" s="245">
        <f>F91+F64</f>
        <v>32550500</v>
      </c>
      <c r="G92" s="245"/>
      <c r="H92" s="246">
        <f>SUM(F92:G92)</f>
        <v>32550500</v>
      </c>
      <c r="I92" s="246">
        <f>E92+H92</f>
        <v>107973298</v>
      </c>
    </row>
  </sheetData>
  <sheetProtection/>
  <mergeCells count="2">
    <mergeCell ref="A1:E1"/>
    <mergeCell ref="A2:E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8" scale="8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5"/>
  <sheetViews>
    <sheetView zoomScalePageLayoutView="0" workbookViewId="0" topLeftCell="A1">
      <selection activeCell="C94" sqref="C94"/>
    </sheetView>
  </sheetViews>
  <sheetFormatPr defaultColWidth="9.140625" defaultRowHeight="15"/>
  <cols>
    <col min="1" max="1" width="91.28125" style="0" customWidth="1"/>
    <col min="2" max="2" width="10.8515625" style="0" customWidth="1"/>
    <col min="3" max="3" width="16.140625" style="159" customWidth="1"/>
  </cols>
  <sheetData>
    <row r="1" spans="1:3" ht="27" customHeight="1">
      <c r="A1" s="148" t="s">
        <v>863</v>
      </c>
      <c r="B1" s="227"/>
      <c r="C1" s="282"/>
    </row>
    <row r="2" spans="1:3" ht="27" customHeight="1">
      <c r="A2" s="391" t="s">
        <v>830</v>
      </c>
      <c r="B2" s="395"/>
      <c r="C2" s="395"/>
    </row>
    <row r="3" spans="1:3" ht="19.5" customHeight="1">
      <c r="A3" s="226"/>
      <c r="B3" s="225"/>
      <c r="C3" s="283"/>
    </row>
    <row r="4" spans="1:3" ht="14.25">
      <c r="A4" s="280" t="s">
        <v>1</v>
      </c>
      <c r="C4" s="223" t="s">
        <v>683</v>
      </c>
    </row>
    <row r="5" spans="1:3" ht="26.25">
      <c r="A5" s="281" t="s">
        <v>663</v>
      </c>
      <c r="B5" s="3" t="s">
        <v>102</v>
      </c>
      <c r="C5" s="284" t="s">
        <v>41</v>
      </c>
    </row>
    <row r="6" spans="1:3" ht="14.25">
      <c r="A6" s="13" t="s">
        <v>608</v>
      </c>
      <c r="B6" s="6" t="s">
        <v>192</v>
      </c>
      <c r="C6" s="160"/>
    </row>
    <row r="7" spans="1:3" ht="14.25">
      <c r="A7" s="13" t="s">
        <v>609</v>
      </c>
      <c r="B7" s="6" t="s">
        <v>192</v>
      </c>
      <c r="C7" s="160"/>
    </row>
    <row r="8" spans="1:3" ht="14.25">
      <c r="A8" s="13" t="s">
        <v>610</v>
      </c>
      <c r="B8" s="6" t="s">
        <v>192</v>
      </c>
      <c r="C8" s="160"/>
    </row>
    <row r="9" spans="1:3" ht="14.25">
      <c r="A9" s="13" t="s">
        <v>611</v>
      </c>
      <c r="B9" s="6" t="s">
        <v>192</v>
      </c>
      <c r="C9" s="160"/>
    </row>
    <row r="10" spans="1:3" ht="14.25">
      <c r="A10" s="13" t="s">
        <v>612</v>
      </c>
      <c r="B10" s="6" t="s">
        <v>192</v>
      </c>
      <c r="C10" s="160"/>
    </row>
    <row r="11" spans="1:3" ht="14.25">
      <c r="A11" s="13" t="s">
        <v>613</v>
      </c>
      <c r="B11" s="6" t="s">
        <v>192</v>
      </c>
      <c r="C11" s="160"/>
    </row>
    <row r="12" spans="1:3" ht="14.25">
      <c r="A12" s="13" t="s">
        <v>614</v>
      </c>
      <c r="B12" s="6" t="s">
        <v>192</v>
      </c>
      <c r="C12" s="160"/>
    </row>
    <row r="13" spans="1:3" ht="14.25">
      <c r="A13" s="13" t="s">
        <v>615</v>
      </c>
      <c r="B13" s="6" t="s">
        <v>192</v>
      </c>
      <c r="C13" s="160"/>
    </row>
    <row r="14" spans="1:3" ht="14.25">
      <c r="A14" s="13" t="s">
        <v>616</v>
      </c>
      <c r="B14" s="6" t="s">
        <v>192</v>
      </c>
      <c r="C14" s="160"/>
    </row>
    <row r="15" spans="1:3" ht="14.25">
      <c r="A15" s="13" t="s">
        <v>617</v>
      </c>
      <c r="B15" s="6" t="s">
        <v>192</v>
      </c>
      <c r="C15" s="160"/>
    </row>
    <row r="16" spans="1:3" ht="26.25">
      <c r="A16" s="11" t="s">
        <v>441</v>
      </c>
      <c r="B16" s="8" t="s">
        <v>192</v>
      </c>
      <c r="C16" s="160"/>
    </row>
    <row r="17" spans="1:3" ht="14.25">
      <c r="A17" s="13" t="s">
        <v>608</v>
      </c>
      <c r="B17" s="6" t="s">
        <v>193</v>
      </c>
      <c r="C17" s="160"/>
    </row>
    <row r="18" spans="1:3" ht="14.25">
      <c r="A18" s="13" t="s">
        <v>609</v>
      </c>
      <c r="B18" s="6" t="s">
        <v>193</v>
      </c>
      <c r="C18" s="160"/>
    </row>
    <row r="19" spans="1:3" ht="14.25">
      <c r="A19" s="13" t="s">
        <v>610</v>
      </c>
      <c r="B19" s="6" t="s">
        <v>193</v>
      </c>
      <c r="C19" s="160"/>
    </row>
    <row r="20" spans="1:3" ht="14.25">
      <c r="A20" s="13" t="s">
        <v>611</v>
      </c>
      <c r="B20" s="6" t="s">
        <v>193</v>
      </c>
      <c r="C20" s="160"/>
    </row>
    <row r="21" spans="1:3" ht="14.25">
      <c r="A21" s="13" t="s">
        <v>612</v>
      </c>
      <c r="B21" s="6" t="s">
        <v>193</v>
      </c>
      <c r="C21" s="160"/>
    </row>
    <row r="22" spans="1:3" ht="14.25">
      <c r="A22" s="13" t="s">
        <v>613</v>
      </c>
      <c r="B22" s="6" t="s">
        <v>193</v>
      </c>
      <c r="C22" s="160"/>
    </row>
    <row r="23" spans="1:3" ht="14.25">
      <c r="A23" s="13" t="s">
        <v>614</v>
      </c>
      <c r="B23" s="6" t="s">
        <v>193</v>
      </c>
      <c r="C23" s="160"/>
    </row>
    <row r="24" spans="1:3" ht="14.25">
      <c r="A24" s="13" t="s">
        <v>615</v>
      </c>
      <c r="B24" s="6" t="s">
        <v>193</v>
      </c>
      <c r="C24" s="160"/>
    </row>
    <row r="25" spans="1:3" ht="14.25">
      <c r="A25" s="13" t="s">
        <v>616</v>
      </c>
      <c r="B25" s="6" t="s">
        <v>193</v>
      </c>
      <c r="C25" s="160"/>
    </row>
    <row r="26" spans="1:3" ht="14.25">
      <c r="A26" s="13" t="s">
        <v>617</v>
      </c>
      <c r="B26" s="6" t="s">
        <v>193</v>
      </c>
      <c r="C26" s="160"/>
    </row>
    <row r="27" spans="1:3" ht="26.25">
      <c r="A27" s="11" t="s">
        <v>442</v>
      </c>
      <c r="B27" s="8" t="s">
        <v>193</v>
      </c>
      <c r="C27" s="160"/>
    </row>
    <row r="28" spans="1:3" ht="14.25">
      <c r="A28" s="13" t="s">
        <v>608</v>
      </c>
      <c r="B28" s="6" t="s">
        <v>194</v>
      </c>
      <c r="C28" s="160"/>
    </row>
    <row r="29" spans="1:3" ht="14.25">
      <c r="A29" s="13" t="s">
        <v>609</v>
      </c>
      <c r="B29" s="6" t="s">
        <v>194</v>
      </c>
      <c r="C29" s="160"/>
    </row>
    <row r="30" spans="1:3" ht="14.25">
      <c r="A30" s="13" t="s">
        <v>610</v>
      </c>
      <c r="B30" s="6" t="s">
        <v>194</v>
      </c>
      <c r="C30" s="160"/>
    </row>
    <row r="31" spans="1:3" ht="14.25">
      <c r="A31" s="13" t="s">
        <v>611</v>
      </c>
      <c r="B31" s="6" t="s">
        <v>194</v>
      </c>
      <c r="C31" s="160"/>
    </row>
    <row r="32" spans="1:3" ht="14.25">
      <c r="A32" s="13" t="s">
        <v>612</v>
      </c>
      <c r="B32" s="6" t="s">
        <v>194</v>
      </c>
      <c r="C32" s="160"/>
    </row>
    <row r="33" spans="1:3" ht="14.25">
      <c r="A33" s="13" t="s">
        <v>613</v>
      </c>
      <c r="B33" s="6" t="s">
        <v>194</v>
      </c>
      <c r="C33" s="160"/>
    </row>
    <row r="34" spans="1:3" ht="14.25">
      <c r="A34" s="13" t="s">
        <v>614</v>
      </c>
      <c r="B34" s="6" t="s">
        <v>194</v>
      </c>
      <c r="C34" s="160">
        <v>2705000</v>
      </c>
    </row>
    <row r="35" spans="1:3" ht="14.25">
      <c r="A35" s="13" t="s">
        <v>615</v>
      </c>
      <c r="B35" s="6" t="s">
        <v>194</v>
      </c>
      <c r="C35" s="160"/>
    </row>
    <row r="36" spans="1:3" ht="14.25">
      <c r="A36" s="13" t="s">
        <v>616</v>
      </c>
      <c r="B36" s="6" t="s">
        <v>194</v>
      </c>
      <c r="C36" s="160"/>
    </row>
    <row r="37" spans="1:3" ht="14.25">
      <c r="A37" s="13" t="s">
        <v>617</v>
      </c>
      <c r="B37" s="6" t="s">
        <v>194</v>
      </c>
      <c r="C37" s="160"/>
    </row>
    <row r="38" spans="1:3" ht="14.25">
      <c r="A38" s="11" t="s">
        <v>443</v>
      </c>
      <c r="B38" s="8" t="s">
        <v>194</v>
      </c>
      <c r="C38" s="160">
        <f>SUM(C34:C37)</f>
        <v>2705000</v>
      </c>
    </row>
    <row r="39" spans="1:3" ht="14.25">
      <c r="A39" s="13" t="s">
        <v>618</v>
      </c>
      <c r="B39" s="5" t="s">
        <v>196</v>
      </c>
      <c r="C39" s="160"/>
    </row>
    <row r="40" spans="1:3" ht="14.25">
      <c r="A40" s="13" t="s">
        <v>619</v>
      </c>
      <c r="B40" s="5" t="s">
        <v>196</v>
      </c>
      <c r="C40" s="160"/>
    </row>
    <row r="41" spans="1:3" ht="14.25">
      <c r="A41" s="13" t="s">
        <v>620</v>
      </c>
      <c r="B41" s="5" t="s">
        <v>196</v>
      </c>
      <c r="C41" s="160"/>
    </row>
    <row r="42" spans="1:3" ht="14.25">
      <c r="A42" s="5" t="s">
        <v>621</v>
      </c>
      <c r="B42" s="5" t="s">
        <v>196</v>
      </c>
      <c r="C42" s="160"/>
    </row>
    <row r="43" spans="1:3" ht="14.25">
      <c r="A43" s="5" t="s">
        <v>622</v>
      </c>
      <c r="B43" s="5" t="s">
        <v>196</v>
      </c>
      <c r="C43" s="160"/>
    </row>
    <row r="44" spans="1:3" ht="14.25">
      <c r="A44" s="5" t="s">
        <v>623</v>
      </c>
      <c r="B44" s="5" t="s">
        <v>196</v>
      </c>
      <c r="C44" s="160"/>
    </row>
    <row r="45" spans="1:3" ht="14.25">
      <c r="A45" s="13" t="s">
        <v>624</v>
      </c>
      <c r="B45" s="5" t="s">
        <v>196</v>
      </c>
      <c r="C45" s="160"/>
    </row>
    <row r="46" spans="1:3" ht="14.25">
      <c r="A46" s="13" t="s">
        <v>625</v>
      </c>
      <c r="B46" s="5" t="s">
        <v>196</v>
      </c>
      <c r="C46" s="160"/>
    </row>
    <row r="47" spans="1:3" ht="14.25">
      <c r="A47" s="13" t="s">
        <v>626</v>
      </c>
      <c r="B47" s="5" t="s">
        <v>196</v>
      </c>
      <c r="C47" s="160"/>
    </row>
    <row r="48" spans="1:3" ht="14.25">
      <c r="A48" s="13" t="s">
        <v>627</v>
      </c>
      <c r="B48" s="5" t="s">
        <v>196</v>
      </c>
      <c r="C48" s="160"/>
    </row>
    <row r="49" spans="1:3" ht="26.25">
      <c r="A49" s="11" t="s">
        <v>444</v>
      </c>
      <c r="B49" s="8" t="s">
        <v>196</v>
      </c>
      <c r="C49" s="160"/>
    </row>
    <row r="50" spans="1:3" ht="14.25">
      <c r="A50" s="13" t="s">
        <v>618</v>
      </c>
      <c r="B50" s="5" t="s">
        <v>201</v>
      </c>
      <c r="C50" s="160"/>
    </row>
    <row r="51" spans="1:3" ht="14.25">
      <c r="A51" s="13" t="s">
        <v>619</v>
      </c>
      <c r="B51" s="5" t="s">
        <v>201</v>
      </c>
      <c r="C51" s="160">
        <v>265000</v>
      </c>
    </row>
    <row r="52" spans="1:3" ht="14.25">
      <c r="A52" s="13" t="s">
        <v>620</v>
      </c>
      <c r="B52" s="5" t="s">
        <v>201</v>
      </c>
      <c r="C52" s="160"/>
    </row>
    <row r="53" spans="1:3" ht="14.25">
      <c r="A53" s="5" t="s">
        <v>621</v>
      </c>
      <c r="B53" s="5" t="s">
        <v>201</v>
      </c>
      <c r="C53" s="160"/>
    </row>
    <row r="54" spans="1:3" ht="14.25">
      <c r="A54" s="5" t="s">
        <v>622</v>
      </c>
      <c r="B54" s="5" t="s">
        <v>201</v>
      </c>
      <c r="C54" s="160"/>
    </row>
    <row r="55" spans="1:3" ht="14.25">
      <c r="A55" s="5" t="s">
        <v>623</v>
      </c>
      <c r="B55" s="5" t="s">
        <v>201</v>
      </c>
      <c r="C55" s="160"/>
    </row>
    <row r="56" spans="1:3" ht="14.25">
      <c r="A56" s="13" t="s">
        <v>624</v>
      </c>
      <c r="B56" s="5" t="s">
        <v>201</v>
      </c>
      <c r="C56" s="160"/>
    </row>
    <row r="57" spans="1:3" ht="14.25">
      <c r="A57" s="13" t="s">
        <v>628</v>
      </c>
      <c r="B57" s="5" t="s">
        <v>201</v>
      </c>
      <c r="C57" s="160"/>
    </row>
    <row r="58" spans="1:3" ht="14.25">
      <c r="A58" s="13" t="s">
        <v>626</v>
      </c>
      <c r="B58" s="5" t="s">
        <v>201</v>
      </c>
      <c r="C58" s="160"/>
    </row>
    <row r="59" spans="1:3" ht="14.25">
      <c r="A59" s="13" t="s">
        <v>627</v>
      </c>
      <c r="B59" s="5" t="s">
        <v>201</v>
      </c>
      <c r="C59" s="160"/>
    </row>
    <row r="60" spans="1:3" ht="14.25">
      <c r="A60" s="15" t="s">
        <v>445</v>
      </c>
      <c r="B60" s="8" t="s">
        <v>201</v>
      </c>
      <c r="C60" s="160">
        <f>SUM(C50:C59)</f>
        <v>265000</v>
      </c>
    </row>
    <row r="61" spans="1:3" ht="14.25">
      <c r="A61" s="13" t="s">
        <v>608</v>
      </c>
      <c r="B61" s="6" t="s">
        <v>229</v>
      </c>
      <c r="C61" s="160"/>
    </row>
    <row r="62" spans="1:3" ht="14.25">
      <c r="A62" s="13" t="s">
        <v>609</v>
      </c>
      <c r="B62" s="6" t="s">
        <v>229</v>
      </c>
      <c r="C62" s="160"/>
    </row>
    <row r="63" spans="1:3" ht="14.25">
      <c r="A63" s="13" t="s">
        <v>610</v>
      </c>
      <c r="B63" s="6" t="s">
        <v>229</v>
      </c>
      <c r="C63" s="160"/>
    </row>
    <row r="64" spans="1:3" ht="14.25">
      <c r="A64" s="13" t="s">
        <v>611</v>
      </c>
      <c r="B64" s="6" t="s">
        <v>229</v>
      </c>
      <c r="C64" s="160"/>
    </row>
    <row r="65" spans="1:3" ht="14.25">
      <c r="A65" s="13" t="s">
        <v>612</v>
      </c>
      <c r="B65" s="6" t="s">
        <v>229</v>
      </c>
      <c r="C65" s="160"/>
    </row>
    <row r="66" spans="1:3" ht="14.25">
      <c r="A66" s="13" t="s">
        <v>613</v>
      </c>
      <c r="B66" s="6" t="s">
        <v>229</v>
      </c>
      <c r="C66" s="160"/>
    </row>
    <row r="67" spans="1:3" ht="14.25">
      <c r="A67" s="13" t="s">
        <v>614</v>
      </c>
      <c r="B67" s="6" t="s">
        <v>229</v>
      </c>
      <c r="C67" s="160"/>
    </row>
    <row r="68" spans="1:3" ht="14.25">
      <c r="A68" s="13" t="s">
        <v>615</v>
      </c>
      <c r="B68" s="6" t="s">
        <v>229</v>
      </c>
      <c r="C68" s="160"/>
    </row>
    <row r="69" spans="1:3" ht="14.25">
      <c r="A69" s="13" t="s">
        <v>616</v>
      </c>
      <c r="B69" s="6" t="s">
        <v>229</v>
      </c>
      <c r="C69" s="160"/>
    </row>
    <row r="70" spans="1:3" ht="14.25">
      <c r="A70" s="13" t="s">
        <v>617</v>
      </c>
      <c r="B70" s="6" t="s">
        <v>229</v>
      </c>
      <c r="C70" s="160"/>
    </row>
    <row r="71" spans="1:3" ht="26.25">
      <c r="A71" s="11" t="s">
        <v>454</v>
      </c>
      <c r="B71" s="8" t="s">
        <v>229</v>
      </c>
      <c r="C71" s="160"/>
    </row>
    <row r="72" spans="1:3" ht="14.25">
      <c r="A72" s="13" t="s">
        <v>608</v>
      </c>
      <c r="B72" s="6" t="s">
        <v>230</v>
      </c>
      <c r="C72" s="160"/>
    </row>
    <row r="73" spans="1:3" ht="14.25">
      <c r="A73" s="13" t="s">
        <v>609</v>
      </c>
      <c r="B73" s="6" t="s">
        <v>230</v>
      </c>
      <c r="C73" s="160"/>
    </row>
    <row r="74" spans="1:3" ht="14.25">
      <c r="A74" s="13" t="s">
        <v>610</v>
      </c>
      <c r="B74" s="6" t="s">
        <v>230</v>
      </c>
      <c r="C74" s="160"/>
    </row>
    <row r="75" spans="1:3" ht="14.25">
      <c r="A75" s="13" t="s">
        <v>611</v>
      </c>
      <c r="B75" s="6" t="s">
        <v>230</v>
      </c>
      <c r="C75" s="160"/>
    </row>
    <row r="76" spans="1:3" ht="14.25">
      <c r="A76" s="13" t="s">
        <v>612</v>
      </c>
      <c r="B76" s="6" t="s">
        <v>230</v>
      </c>
      <c r="C76" s="160"/>
    </row>
    <row r="77" spans="1:3" ht="14.25">
      <c r="A77" s="13" t="s">
        <v>613</v>
      </c>
      <c r="B77" s="6" t="s">
        <v>230</v>
      </c>
      <c r="C77" s="160"/>
    </row>
    <row r="78" spans="1:3" ht="14.25">
      <c r="A78" s="13" t="s">
        <v>614</v>
      </c>
      <c r="B78" s="6" t="s">
        <v>230</v>
      </c>
      <c r="C78" s="160"/>
    </row>
    <row r="79" spans="1:3" ht="14.25">
      <c r="A79" s="13" t="s">
        <v>615</v>
      </c>
      <c r="B79" s="6" t="s">
        <v>230</v>
      </c>
      <c r="C79" s="160"/>
    </row>
    <row r="80" spans="1:3" ht="14.25">
      <c r="A80" s="13" t="s">
        <v>616</v>
      </c>
      <c r="B80" s="6" t="s">
        <v>230</v>
      </c>
      <c r="C80" s="160"/>
    </row>
    <row r="81" spans="1:3" ht="14.25">
      <c r="A81" s="13" t="s">
        <v>617</v>
      </c>
      <c r="B81" s="6" t="s">
        <v>230</v>
      </c>
      <c r="C81" s="160"/>
    </row>
    <row r="82" spans="1:3" ht="26.25">
      <c r="A82" s="11" t="s">
        <v>453</v>
      </c>
      <c r="B82" s="8" t="s">
        <v>230</v>
      </c>
      <c r="C82" s="160"/>
    </row>
    <row r="83" spans="1:3" ht="14.25">
      <c r="A83" s="13" t="s">
        <v>608</v>
      </c>
      <c r="B83" s="6" t="s">
        <v>231</v>
      </c>
      <c r="C83" s="160"/>
    </row>
    <row r="84" spans="1:3" ht="14.25">
      <c r="A84" s="13" t="s">
        <v>609</v>
      </c>
      <c r="B84" s="6" t="s">
        <v>231</v>
      </c>
      <c r="C84" s="160"/>
    </row>
    <row r="85" spans="1:3" ht="14.25">
      <c r="A85" s="13" t="s">
        <v>610</v>
      </c>
      <c r="B85" s="6" t="s">
        <v>231</v>
      </c>
      <c r="C85" s="160"/>
    </row>
    <row r="86" spans="1:3" ht="14.25">
      <c r="A86" s="13" t="s">
        <v>611</v>
      </c>
      <c r="B86" s="6" t="s">
        <v>231</v>
      </c>
      <c r="C86" s="160"/>
    </row>
    <row r="87" spans="1:3" ht="14.25">
      <c r="A87" s="13" t="s">
        <v>612</v>
      </c>
      <c r="B87" s="6" t="s">
        <v>231</v>
      </c>
      <c r="C87" s="160"/>
    </row>
    <row r="88" spans="1:3" ht="14.25">
      <c r="A88" s="13" t="s">
        <v>613</v>
      </c>
      <c r="B88" s="6" t="s">
        <v>231</v>
      </c>
      <c r="C88" s="160"/>
    </row>
    <row r="89" spans="1:3" ht="14.25">
      <c r="A89" s="13" t="s">
        <v>614</v>
      </c>
      <c r="B89" s="6" t="s">
        <v>231</v>
      </c>
      <c r="C89" s="160">
        <v>400000</v>
      </c>
    </row>
    <row r="90" spans="1:3" ht="14.25">
      <c r="A90" s="13" t="s">
        <v>615</v>
      </c>
      <c r="B90" s="6" t="s">
        <v>231</v>
      </c>
      <c r="C90" s="160"/>
    </row>
    <row r="91" spans="1:3" ht="14.25">
      <c r="A91" s="13" t="s">
        <v>616</v>
      </c>
      <c r="B91" s="6" t="s">
        <v>231</v>
      </c>
      <c r="C91" s="160"/>
    </row>
    <row r="92" spans="1:3" ht="14.25">
      <c r="A92" s="13" t="s">
        <v>617</v>
      </c>
      <c r="B92" s="6" t="s">
        <v>231</v>
      </c>
      <c r="C92" s="160"/>
    </row>
    <row r="93" spans="1:3" ht="14.25">
      <c r="A93" s="11" t="s">
        <v>452</v>
      </c>
      <c r="B93" s="8" t="s">
        <v>231</v>
      </c>
      <c r="C93" s="160">
        <f>SUM(C83:C92)</f>
        <v>400000</v>
      </c>
    </row>
    <row r="94" spans="1:3" ht="14.25">
      <c r="A94" s="13" t="s">
        <v>618</v>
      </c>
      <c r="B94" s="5" t="s">
        <v>233</v>
      </c>
      <c r="C94" s="160"/>
    </row>
    <row r="95" spans="1:3" ht="14.25">
      <c r="A95" s="13" t="s">
        <v>619</v>
      </c>
      <c r="B95" s="6" t="s">
        <v>233</v>
      </c>
      <c r="C95" s="160"/>
    </row>
    <row r="96" spans="1:3" ht="14.25">
      <c r="A96" s="13" t="s">
        <v>620</v>
      </c>
      <c r="B96" s="5" t="s">
        <v>233</v>
      </c>
      <c r="C96" s="160"/>
    </row>
    <row r="97" spans="1:3" ht="14.25">
      <c r="A97" s="5" t="s">
        <v>621</v>
      </c>
      <c r="B97" s="6" t="s">
        <v>233</v>
      </c>
      <c r="C97" s="160"/>
    </row>
    <row r="98" spans="1:3" ht="14.25">
      <c r="A98" s="5" t="s">
        <v>622</v>
      </c>
      <c r="B98" s="5" t="s">
        <v>233</v>
      </c>
      <c r="C98" s="160"/>
    </row>
    <row r="99" spans="1:3" ht="14.25">
      <c r="A99" s="5" t="s">
        <v>623</v>
      </c>
      <c r="B99" s="6" t="s">
        <v>233</v>
      </c>
      <c r="C99" s="160"/>
    </row>
    <row r="100" spans="1:3" ht="14.25">
      <c r="A100" s="13" t="s">
        <v>624</v>
      </c>
      <c r="B100" s="5" t="s">
        <v>233</v>
      </c>
      <c r="C100" s="160"/>
    </row>
    <row r="101" spans="1:3" ht="14.25">
      <c r="A101" s="13" t="s">
        <v>628</v>
      </c>
      <c r="B101" s="6" t="s">
        <v>233</v>
      </c>
      <c r="C101" s="160"/>
    </row>
    <row r="102" spans="1:3" ht="14.25">
      <c r="A102" s="13" t="s">
        <v>626</v>
      </c>
      <c r="B102" s="5" t="s">
        <v>233</v>
      </c>
      <c r="C102" s="160"/>
    </row>
    <row r="103" spans="1:3" ht="14.25">
      <c r="A103" s="13" t="s">
        <v>627</v>
      </c>
      <c r="B103" s="6" t="s">
        <v>233</v>
      </c>
      <c r="C103" s="160"/>
    </row>
    <row r="104" spans="1:3" ht="26.25">
      <c r="A104" s="11" t="s">
        <v>451</v>
      </c>
      <c r="B104" s="8" t="s">
        <v>233</v>
      </c>
      <c r="C104" s="160"/>
    </row>
    <row r="105" spans="1:3" ht="14.25">
      <c r="A105" s="13" t="s">
        <v>618</v>
      </c>
      <c r="B105" s="5" t="s">
        <v>236</v>
      </c>
      <c r="C105" s="160"/>
    </row>
    <row r="106" spans="1:3" ht="14.25">
      <c r="A106" s="13" t="s">
        <v>619</v>
      </c>
      <c r="B106" s="5" t="s">
        <v>236</v>
      </c>
      <c r="C106" s="160"/>
    </row>
    <row r="107" spans="1:3" ht="14.25">
      <c r="A107" s="13" t="s">
        <v>620</v>
      </c>
      <c r="B107" s="5" t="s">
        <v>236</v>
      </c>
      <c r="C107" s="160"/>
    </row>
    <row r="108" spans="1:3" ht="14.25">
      <c r="A108" s="5" t="s">
        <v>621</v>
      </c>
      <c r="B108" s="5" t="s">
        <v>236</v>
      </c>
      <c r="C108" s="160"/>
    </row>
    <row r="109" spans="1:3" ht="14.25">
      <c r="A109" s="5" t="s">
        <v>622</v>
      </c>
      <c r="B109" s="5" t="s">
        <v>236</v>
      </c>
      <c r="C109" s="160"/>
    </row>
    <row r="110" spans="1:3" ht="14.25">
      <c r="A110" s="5" t="s">
        <v>623</v>
      </c>
      <c r="B110" s="5" t="s">
        <v>236</v>
      </c>
      <c r="C110" s="160"/>
    </row>
    <row r="111" spans="1:3" ht="14.25">
      <c r="A111" s="13" t="s">
        <v>624</v>
      </c>
      <c r="B111" s="5" t="s">
        <v>236</v>
      </c>
      <c r="C111" s="160"/>
    </row>
    <row r="112" spans="1:3" ht="14.25">
      <c r="A112" s="13" t="s">
        <v>628</v>
      </c>
      <c r="B112" s="5" t="s">
        <v>236</v>
      </c>
      <c r="C112" s="160"/>
    </row>
    <row r="113" spans="1:3" ht="14.25">
      <c r="A113" s="13" t="s">
        <v>626</v>
      </c>
      <c r="B113" s="5" t="s">
        <v>236</v>
      </c>
      <c r="C113" s="160"/>
    </row>
    <row r="114" spans="1:3" ht="14.25">
      <c r="A114" s="13" t="s">
        <v>627</v>
      </c>
      <c r="B114" s="5" t="s">
        <v>236</v>
      </c>
      <c r="C114" s="160"/>
    </row>
    <row r="115" spans="1:3" ht="14.25">
      <c r="A115" s="15" t="s">
        <v>490</v>
      </c>
      <c r="B115" s="8" t="s">
        <v>236</v>
      </c>
      <c r="C115" s="160"/>
    </row>
  </sheetData>
  <sheetProtection/>
  <mergeCells count="1"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F26"/>
  <sheetViews>
    <sheetView zoomScalePageLayoutView="0" workbookViewId="0" topLeftCell="A1">
      <selection activeCell="E15" sqref="E15"/>
    </sheetView>
  </sheetViews>
  <sheetFormatPr defaultColWidth="9.140625" defaultRowHeight="15"/>
  <cols>
    <col min="1" max="1" width="55.8515625" style="0" customWidth="1"/>
    <col min="2" max="2" width="18.28125" style="25" customWidth="1"/>
    <col min="3" max="3" width="23.8515625" style="0" customWidth="1"/>
  </cols>
  <sheetData>
    <row r="1" spans="1:6" ht="15">
      <c r="A1" s="175" t="s">
        <v>698</v>
      </c>
      <c r="B1" s="175"/>
      <c r="C1" s="175"/>
      <c r="D1" s="175"/>
      <c r="E1" s="175"/>
      <c r="F1" s="176"/>
    </row>
    <row r="2" spans="1:6" ht="15">
      <c r="A2" s="402" t="s">
        <v>881</v>
      </c>
      <c r="B2" s="402"/>
      <c r="C2" s="402"/>
      <c r="D2" s="177"/>
      <c r="E2" s="177"/>
      <c r="F2" s="177"/>
    </row>
    <row r="3" spans="1:6" ht="15.75">
      <c r="A3" s="177"/>
      <c r="B3" s="178"/>
      <c r="C3" s="179" t="s">
        <v>814</v>
      </c>
      <c r="D3" s="177"/>
      <c r="E3" s="177"/>
      <c r="F3" s="177"/>
    </row>
    <row r="4" spans="1:6" ht="15" thickBot="1">
      <c r="A4" s="180" t="s">
        <v>663</v>
      </c>
      <c r="B4" s="181"/>
      <c r="C4" s="181" t="s">
        <v>848</v>
      </c>
      <c r="D4" s="182"/>
      <c r="E4" s="182"/>
      <c r="F4" s="182"/>
    </row>
    <row r="5" spans="1:6" ht="24.75" customHeight="1" thickBot="1">
      <c r="A5" s="183" t="s">
        <v>699</v>
      </c>
      <c r="B5" s="184"/>
      <c r="C5" s="185">
        <f>SUM(C6:C16)</f>
        <v>2705000</v>
      </c>
      <c r="D5" s="177"/>
      <c r="E5" s="177"/>
      <c r="F5" s="177"/>
    </row>
    <row r="6" spans="1:6" ht="24.75" customHeight="1">
      <c r="A6" s="186" t="s">
        <v>700</v>
      </c>
      <c r="B6" s="187"/>
      <c r="C6" s="188">
        <v>280000</v>
      </c>
      <c r="D6" s="177"/>
      <c r="E6" s="177"/>
      <c r="F6" s="177"/>
    </row>
    <row r="7" spans="1:6" ht="24.75" customHeight="1">
      <c r="A7" s="189" t="s">
        <v>701</v>
      </c>
      <c r="B7" s="190"/>
      <c r="C7" s="191">
        <v>45000</v>
      </c>
      <c r="D7" s="177"/>
      <c r="E7" s="177"/>
      <c r="F7" s="177"/>
    </row>
    <row r="8" spans="1:6" ht="24.75" customHeight="1">
      <c r="A8" s="189" t="s">
        <v>702</v>
      </c>
      <c r="B8" s="190"/>
      <c r="C8" s="191">
        <v>50000</v>
      </c>
      <c r="D8" s="192"/>
      <c r="E8" s="177"/>
      <c r="F8" s="177"/>
    </row>
    <row r="9" spans="1:6" ht="24.75" customHeight="1">
      <c r="A9" s="189" t="s">
        <v>703</v>
      </c>
      <c r="B9" s="190"/>
      <c r="C9" s="191">
        <v>350000</v>
      </c>
      <c r="D9" s="192"/>
      <c r="E9" s="177"/>
      <c r="F9" s="177"/>
    </row>
    <row r="10" spans="1:6" ht="24.75" customHeight="1">
      <c r="A10" s="189" t="s">
        <v>704</v>
      </c>
      <c r="B10" s="190"/>
      <c r="C10" s="191">
        <v>1300000</v>
      </c>
      <c r="D10" s="177"/>
      <c r="E10" s="177"/>
      <c r="F10" s="177"/>
    </row>
    <row r="11" spans="1:6" ht="24.75" customHeight="1">
      <c r="A11" s="189" t="s">
        <v>705</v>
      </c>
      <c r="B11" s="190"/>
      <c r="C11" s="191">
        <v>15000</v>
      </c>
      <c r="D11" s="177"/>
      <c r="E11" s="177"/>
      <c r="F11" s="177"/>
    </row>
    <row r="12" spans="1:6" ht="24.75" customHeight="1">
      <c r="A12" s="189" t="s">
        <v>706</v>
      </c>
      <c r="B12" s="190"/>
      <c r="C12" s="191">
        <v>50000</v>
      </c>
      <c r="D12" s="177"/>
      <c r="E12" s="177"/>
      <c r="F12" s="177"/>
    </row>
    <row r="13" spans="1:6" ht="24.75" customHeight="1">
      <c r="A13" s="189" t="s">
        <v>707</v>
      </c>
      <c r="B13" s="190"/>
      <c r="C13" s="191">
        <v>160000</v>
      </c>
      <c r="D13" s="177"/>
      <c r="E13" s="177"/>
      <c r="F13" s="177"/>
    </row>
    <row r="14" spans="1:6" ht="24.75" customHeight="1">
      <c r="A14" s="189" t="s">
        <v>882</v>
      </c>
      <c r="B14" s="190"/>
      <c r="C14" s="191">
        <v>400000</v>
      </c>
      <c r="D14" s="177"/>
      <c r="E14" s="177"/>
      <c r="F14" s="177"/>
    </row>
    <row r="15" spans="1:6" ht="24.75" customHeight="1">
      <c r="A15" s="193" t="s">
        <v>708</v>
      </c>
      <c r="B15" s="194"/>
      <c r="C15" s="191">
        <v>20000</v>
      </c>
      <c r="D15" s="177"/>
      <c r="E15" s="177"/>
      <c r="F15" s="177"/>
    </row>
    <row r="16" spans="1:6" ht="24.75" customHeight="1" thickBot="1">
      <c r="A16" s="195" t="s">
        <v>709</v>
      </c>
      <c r="B16" s="196"/>
      <c r="C16" s="197">
        <v>35000</v>
      </c>
      <c r="D16" s="177"/>
      <c r="E16" s="177"/>
      <c r="F16" s="177"/>
    </row>
    <row r="17" spans="1:6" ht="24.75" customHeight="1" thickBot="1">
      <c r="A17" s="183" t="s">
        <v>710</v>
      </c>
      <c r="B17" s="184"/>
      <c r="C17" s="185">
        <f>SUM(C18:C19)</f>
        <v>265000</v>
      </c>
      <c r="D17" s="198"/>
      <c r="E17" s="198"/>
      <c r="F17" s="198"/>
    </row>
    <row r="18" spans="1:6" ht="24.75" customHeight="1">
      <c r="A18" s="199" t="s">
        <v>711</v>
      </c>
      <c r="B18" s="200"/>
      <c r="C18" s="188">
        <v>220000</v>
      </c>
      <c r="D18" s="177"/>
      <c r="E18" s="177"/>
      <c r="F18" s="177"/>
    </row>
    <row r="19" spans="1:6" ht="24.75" customHeight="1">
      <c r="A19" s="201" t="s">
        <v>712</v>
      </c>
      <c r="B19" s="202"/>
      <c r="C19" s="203">
        <f>SUM(B20:B21)</f>
        <v>45000</v>
      </c>
      <c r="D19" s="177"/>
      <c r="E19" s="177"/>
      <c r="F19" s="177"/>
    </row>
    <row r="20" spans="1:6" ht="24.75" customHeight="1">
      <c r="A20" s="193" t="s">
        <v>713</v>
      </c>
      <c r="B20" s="204">
        <v>35000</v>
      </c>
      <c r="C20" s="191"/>
      <c r="D20" s="177"/>
      <c r="E20" s="177"/>
      <c r="F20" s="177"/>
    </row>
    <row r="21" spans="1:6" ht="24.75" customHeight="1" thickBot="1">
      <c r="A21" s="205" t="s">
        <v>714</v>
      </c>
      <c r="B21" s="206">
        <v>10000</v>
      </c>
      <c r="C21" s="197"/>
      <c r="D21" s="177"/>
      <c r="E21" s="177"/>
      <c r="F21" s="177"/>
    </row>
    <row r="22" spans="1:6" ht="24.75" customHeight="1" thickBot="1">
      <c r="A22" s="183" t="s">
        <v>715</v>
      </c>
      <c r="B22" s="184"/>
      <c r="C22" s="207">
        <f>SUM(C23:C26)</f>
        <v>2690000</v>
      </c>
      <c r="D22" s="177"/>
      <c r="E22" s="177"/>
      <c r="F22" s="177"/>
    </row>
    <row r="23" spans="1:6" ht="24.75" customHeight="1">
      <c r="A23" s="208" t="s">
        <v>849</v>
      </c>
      <c r="B23" s="209"/>
      <c r="C23" s="210">
        <v>1784200</v>
      </c>
      <c r="D23" s="177"/>
      <c r="E23" s="177"/>
      <c r="F23" s="177"/>
    </row>
    <row r="24" spans="1:6" ht="24.75" customHeight="1">
      <c r="A24" s="211" t="s">
        <v>716</v>
      </c>
      <c r="B24" s="212"/>
      <c r="C24" s="213">
        <v>100000</v>
      </c>
      <c r="D24" s="177"/>
      <c r="E24" s="177"/>
      <c r="F24" s="177"/>
    </row>
    <row r="25" spans="1:6" ht="24.75" customHeight="1">
      <c r="A25" s="214" t="s">
        <v>717</v>
      </c>
      <c r="B25" s="212"/>
      <c r="C25" s="215">
        <v>120000</v>
      </c>
      <c r="D25" s="177"/>
      <c r="E25" s="177"/>
      <c r="F25" s="177"/>
    </row>
    <row r="26" spans="1:6" ht="24.75" customHeight="1">
      <c r="A26" s="216" t="s">
        <v>883</v>
      </c>
      <c r="B26" s="212"/>
      <c r="C26" s="215">
        <v>685800</v>
      </c>
      <c r="D26" s="177"/>
      <c r="E26" s="177"/>
      <c r="F26" s="177"/>
    </row>
  </sheetData>
  <sheetProtection/>
  <mergeCells count="1">
    <mergeCell ref="A2:C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5"/>
  <sheetViews>
    <sheetView zoomScalePageLayoutView="0" workbookViewId="0" topLeftCell="A1">
      <selection activeCell="E9" sqref="E9"/>
    </sheetView>
  </sheetViews>
  <sheetFormatPr defaultColWidth="9.140625" defaultRowHeight="15"/>
  <cols>
    <col min="1" max="1" width="82.57421875" style="0" customWidth="1"/>
    <col min="3" max="3" width="16.28125" style="0" customWidth="1"/>
  </cols>
  <sheetData>
    <row r="1" spans="1:7" ht="27" customHeight="1">
      <c r="A1" s="377" t="s">
        <v>863</v>
      </c>
      <c r="B1" s="377"/>
      <c r="C1" s="377"/>
      <c r="D1" s="377"/>
      <c r="E1" s="377"/>
      <c r="F1" s="377"/>
      <c r="G1" s="377"/>
    </row>
    <row r="2" spans="1:3" ht="25.5" customHeight="1">
      <c r="A2" s="285" t="s">
        <v>820</v>
      </c>
      <c r="B2" s="124"/>
      <c r="C2" s="124"/>
    </row>
    <row r="3" spans="1:3" ht="15.75" customHeight="1">
      <c r="A3" s="69"/>
      <c r="B3" s="70"/>
      <c r="C3" s="70"/>
    </row>
    <row r="4" spans="1:3" ht="21" customHeight="1">
      <c r="A4" s="4" t="s">
        <v>1</v>
      </c>
      <c r="C4" s="162" t="s">
        <v>684</v>
      </c>
    </row>
    <row r="5" spans="1:3" ht="26.25">
      <c r="A5" s="44" t="s">
        <v>663</v>
      </c>
      <c r="B5" s="3" t="s">
        <v>102</v>
      </c>
      <c r="C5" s="88" t="s">
        <v>41</v>
      </c>
    </row>
    <row r="6" spans="1:3" ht="14.25">
      <c r="A6" s="13" t="s">
        <v>629</v>
      </c>
      <c r="B6" s="6" t="s">
        <v>298</v>
      </c>
      <c r="C6" s="29"/>
    </row>
    <row r="7" spans="1:3" ht="14.25">
      <c r="A7" s="13" t="s">
        <v>638</v>
      </c>
      <c r="B7" s="6" t="s">
        <v>298</v>
      </c>
      <c r="C7" s="29"/>
    </row>
    <row r="8" spans="1:3" ht="14.25">
      <c r="A8" s="13" t="s">
        <v>639</v>
      </c>
      <c r="B8" s="6" t="s">
        <v>298</v>
      </c>
      <c r="C8" s="29"/>
    </row>
    <row r="9" spans="1:3" ht="14.25">
      <c r="A9" s="13" t="s">
        <v>637</v>
      </c>
      <c r="B9" s="6" t="s">
        <v>298</v>
      </c>
      <c r="C9" s="29"/>
    </row>
    <row r="10" spans="1:3" ht="14.25">
      <c r="A10" s="13" t="s">
        <v>636</v>
      </c>
      <c r="B10" s="6" t="s">
        <v>298</v>
      </c>
      <c r="C10" s="29"/>
    </row>
    <row r="11" spans="1:3" ht="14.25">
      <c r="A11" s="13" t="s">
        <v>635</v>
      </c>
      <c r="B11" s="6" t="s">
        <v>298</v>
      </c>
      <c r="C11" s="29"/>
    </row>
    <row r="12" spans="1:3" ht="14.25">
      <c r="A12" s="13" t="s">
        <v>630</v>
      </c>
      <c r="B12" s="6" t="s">
        <v>298</v>
      </c>
      <c r="C12" s="29"/>
    </row>
    <row r="13" spans="1:3" ht="14.25">
      <c r="A13" s="13" t="s">
        <v>631</v>
      </c>
      <c r="B13" s="6" t="s">
        <v>298</v>
      </c>
      <c r="C13" s="29"/>
    </row>
    <row r="14" spans="1:3" ht="14.25">
      <c r="A14" s="13" t="s">
        <v>632</v>
      </c>
      <c r="B14" s="6" t="s">
        <v>298</v>
      </c>
      <c r="C14" s="29"/>
    </row>
    <row r="15" spans="1:3" ht="14.25">
      <c r="A15" s="13" t="s">
        <v>633</v>
      </c>
      <c r="B15" s="6" t="s">
        <v>298</v>
      </c>
      <c r="C15" s="29"/>
    </row>
    <row r="16" spans="1:3" ht="26.25">
      <c r="A16" s="7" t="s">
        <v>500</v>
      </c>
      <c r="B16" s="8" t="s">
        <v>298</v>
      </c>
      <c r="C16" s="29"/>
    </row>
    <row r="17" spans="1:3" ht="14.25">
      <c r="A17" s="13" t="s">
        <v>629</v>
      </c>
      <c r="B17" s="6" t="s">
        <v>299</v>
      </c>
      <c r="C17" s="29"/>
    </row>
    <row r="18" spans="1:3" ht="14.25">
      <c r="A18" s="13" t="s">
        <v>638</v>
      </c>
      <c r="B18" s="6" t="s">
        <v>299</v>
      </c>
      <c r="C18" s="29"/>
    </row>
    <row r="19" spans="1:3" ht="14.25">
      <c r="A19" s="13" t="s">
        <v>639</v>
      </c>
      <c r="B19" s="6" t="s">
        <v>299</v>
      </c>
      <c r="C19" s="29"/>
    </row>
    <row r="20" spans="1:3" ht="14.25">
      <c r="A20" s="13" t="s">
        <v>637</v>
      </c>
      <c r="B20" s="6" t="s">
        <v>299</v>
      </c>
      <c r="C20" s="29"/>
    </row>
    <row r="21" spans="1:3" ht="14.25">
      <c r="A21" s="13" t="s">
        <v>636</v>
      </c>
      <c r="B21" s="6" t="s">
        <v>299</v>
      </c>
      <c r="C21" s="29"/>
    </row>
    <row r="22" spans="1:3" ht="14.25">
      <c r="A22" s="13" t="s">
        <v>635</v>
      </c>
      <c r="B22" s="6" t="s">
        <v>299</v>
      </c>
      <c r="C22" s="29"/>
    </row>
    <row r="23" spans="1:3" ht="14.25">
      <c r="A23" s="13" t="s">
        <v>630</v>
      </c>
      <c r="B23" s="6" t="s">
        <v>299</v>
      </c>
      <c r="C23" s="29"/>
    </row>
    <row r="24" spans="1:3" ht="14.25">
      <c r="A24" s="13" t="s">
        <v>631</v>
      </c>
      <c r="B24" s="6" t="s">
        <v>299</v>
      </c>
      <c r="C24" s="29"/>
    </row>
    <row r="25" spans="1:3" ht="14.25">
      <c r="A25" s="13" t="s">
        <v>632</v>
      </c>
      <c r="B25" s="6" t="s">
        <v>299</v>
      </c>
      <c r="C25" s="29"/>
    </row>
    <row r="26" spans="1:3" ht="14.25">
      <c r="A26" s="13" t="s">
        <v>633</v>
      </c>
      <c r="B26" s="6" t="s">
        <v>299</v>
      </c>
      <c r="C26" s="29"/>
    </row>
    <row r="27" spans="1:3" ht="26.25">
      <c r="A27" s="7" t="s">
        <v>556</v>
      </c>
      <c r="B27" s="8" t="s">
        <v>299</v>
      </c>
      <c r="C27" s="29"/>
    </row>
    <row r="28" spans="1:3" ht="14.25">
      <c r="A28" s="13" t="s">
        <v>629</v>
      </c>
      <c r="B28" s="6" t="s">
        <v>300</v>
      </c>
      <c r="C28" s="29"/>
    </row>
    <row r="29" spans="1:3" ht="14.25">
      <c r="A29" s="13" t="s">
        <v>638</v>
      </c>
      <c r="B29" s="6" t="s">
        <v>300</v>
      </c>
      <c r="C29" s="29"/>
    </row>
    <row r="30" spans="1:3" ht="14.25">
      <c r="A30" s="13" t="s">
        <v>639</v>
      </c>
      <c r="B30" s="6" t="s">
        <v>300</v>
      </c>
      <c r="C30" s="29"/>
    </row>
    <row r="31" spans="1:3" ht="14.25">
      <c r="A31" s="13" t="s">
        <v>637</v>
      </c>
      <c r="B31" s="6" t="s">
        <v>300</v>
      </c>
      <c r="C31" s="29"/>
    </row>
    <row r="32" spans="1:3" ht="14.25">
      <c r="A32" s="13" t="s">
        <v>636</v>
      </c>
      <c r="B32" s="6" t="s">
        <v>300</v>
      </c>
      <c r="C32" s="29">
        <v>12000</v>
      </c>
    </row>
    <row r="33" spans="1:3" ht="14.25">
      <c r="A33" s="13" t="s">
        <v>635</v>
      </c>
      <c r="B33" s="6" t="s">
        <v>300</v>
      </c>
      <c r="C33" s="29"/>
    </row>
    <row r="34" spans="1:3" ht="14.25">
      <c r="A34" s="13" t="s">
        <v>630</v>
      </c>
      <c r="B34" s="6" t="s">
        <v>300</v>
      </c>
      <c r="C34" s="29"/>
    </row>
    <row r="35" spans="1:3" ht="14.25">
      <c r="A35" s="13" t="s">
        <v>631</v>
      </c>
      <c r="B35" s="6" t="s">
        <v>300</v>
      </c>
      <c r="C35" s="29"/>
    </row>
    <row r="36" spans="1:3" ht="14.25">
      <c r="A36" s="13" t="s">
        <v>632</v>
      </c>
      <c r="B36" s="6" t="s">
        <v>300</v>
      </c>
      <c r="C36" s="29"/>
    </row>
    <row r="37" spans="1:3" ht="14.25">
      <c r="A37" s="13" t="s">
        <v>633</v>
      </c>
      <c r="B37" s="6" t="s">
        <v>300</v>
      </c>
      <c r="C37" s="29"/>
    </row>
    <row r="38" spans="1:3" ht="14.25">
      <c r="A38" s="7" t="s">
        <v>555</v>
      </c>
      <c r="B38" s="8" t="s">
        <v>300</v>
      </c>
      <c r="C38" s="29">
        <f>SUM(C28:C37)</f>
        <v>12000</v>
      </c>
    </row>
    <row r="39" spans="1:3" ht="14.25">
      <c r="A39" s="13" t="s">
        <v>629</v>
      </c>
      <c r="B39" s="6" t="s">
        <v>306</v>
      </c>
      <c r="C39" s="29"/>
    </row>
    <row r="40" spans="1:3" ht="14.25">
      <c r="A40" s="13" t="s">
        <v>638</v>
      </c>
      <c r="B40" s="6" t="s">
        <v>306</v>
      </c>
      <c r="C40" s="29"/>
    </row>
    <row r="41" spans="1:3" ht="14.25">
      <c r="A41" s="13" t="s">
        <v>639</v>
      </c>
      <c r="B41" s="6" t="s">
        <v>306</v>
      </c>
      <c r="C41" s="29"/>
    </row>
    <row r="42" spans="1:3" ht="14.25">
      <c r="A42" s="13" t="s">
        <v>637</v>
      </c>
      <c r="B42" s="6" t="s">
        <v>306</v>
      </c>
      <c r="C42" s="29"/>
    </row>
    <row r="43" spans="1:3" ht="14.25">
      <c r="A43" s="13" t="s">
        <v>636</v>
      </c>
      <c r="B43" s="6" t="s">
        <v>306</v>
      </c>
      <c r="C43" s="29"/>
    </row>
    <row r="44" spans="1:3" ht="14.25">
      <c r="A44" s="13" t="s">
        <v>635</v>
      </c>
      <c r="B44" s="6" t="s">
        <v>306</v>
      </c>
      <c r="C44" s="29"/>
    </row>
    <row r="45" spans="1:3" ht="14.25">
      <c r="A45" s="13" t="s">
        <v>630</v>
      </c>
      <c r="B45" s="6" t="s">
        <v>306</v>
      </c>
      <c r="C45" s="29"/>
    </row>
    <row r="46" spans="1:3" ht="14.25">
      <c r="A46" s="13" t="s">
        <v>631</v>
      </c>
      <c r="B46" s="6" t="s">
        <v>306</v>
      </c>
      <c r="C46" s="29"/>
    </row>
    <row r="47" spans="1:3" ht="14.25">
      <c r="A47" s="13" t="s">
        <v>632</v>
      </c>
      <c r="B47" s="6" t="s">
        <v>306</v>
      </c>
      <c r="C47" s="29"/>
    </row>
    <row r="48" spans="1:3" ht="14.25">
      <c r="A48" s="13" t="s">
        <v>633</v>
      </c>
      <c r="B48" s="6" t="s">
        <v>306</v>
      </c>
      <c r="C48" s="29"/>
    </row>
    <row r="49" spans="1:3" ht="26.25">
      <c r="A49" s="7" t="s">
        <v>554</v>
      </c>
      <c r="B49" s="8" t="s">
        <v>306</v>
      </c>
      <c r="C49" s="29"/>
    </row>
    <row r="50" spans="1:3" ht="14.25">
      <c r="A50" s="13" t="s">
        <v>634</v>
      </c>
      <c r="B50" s="6" t="s">
        <v>307</v>
      </c>
      <c r="C50" s="29"/>
    </row>
    <row r="51" spans="1:3" ht="14.25">
      <c r="A51" s="13" t="s">
        <v>638</v>
      </c>
      <c r="B51" s="6" t="s">
        <v>307</v>
      </c>
      <c r="C51" s="29"/>
    </row>
    <row r="52" spans="1:3" ht="14.25">
      <c r="A52" s="13" t="s">
        <v>639</v>
      </c>
      <c r="B52" s="6" t="s">
        <v>307</v>
      </c>
      <c r="C52" s="29"/>
    </row>
    <row r="53" spans="1:3" ht="14.25">
      <c r="A53" s="13" t="s">
        <v>637</v>
      </c>
      <c r="B53" s="6" t="s">
        <v>307</v>
      </c>
      <c r="C53" s="29"/>
    </row>
    <row r="54" spans="1:3" ht="14.25">
      <c r="A54" s="13" t="s">
        <v>636</v>
      </c>
      <c r="B54" s="6" t="s">
        <v>307</v>
      </c>
      <c r="C54" s="29"/>
    </row>
    <row r="55" spans="1:3" ht="14.25">
      <c r="A55" s="13" t="s">
        <v>635</v>
      </c>
      <c r="B55" s="6" t="s">
        <v>307</v>
      </c>
      <c r="C55" s="29"/>
    </row>
    <row r="56" spans="1:3" ht="14.25">
      <c r="A56" s="13" t="s">
        <v>630</v>
      </c>
      <c r="B56" s="6" t="s">
        <v>307</v>
      </c>
      <c r="C56" s="29"/>
    </row>
    <row r="57" spans="1:3" ht="14.25">
      <c r="A57" s="13" t="s">
        <v>631</v>
      </c>
      <c r="B57" s="6" t="s">
        <v>307</v>
      </c>
      <c r="C57" s="29"/>
    </row>
    <row r="58" spans="1:3" ht="14.25">
      <c r="A58" s="13" t="s">
        <v>632</v>
      </c>
      <c r="B58" s="6" t="s">
        <v>307</v>
      </c>
      <c r="C58" s="29"/>
    </row>
    <row r="59" spans="1:3" ht="14.25">
      <c r="A59" s="13" t="s">
        <v>633</v>
      </c>
      <c r="B59" s="6" t="s">
        <v>307</v>
      </c>
      <c r="C59" s="29"/>
    </row>
    <row r="60" spans="1:3" ht="26.25">
      <c r="A60" s="7" t="s">
        <v>557</v>
      </c>
      <c r="B60" s="8" t="s">
        <v>307</v>
      </c>
      <c r="C60" s="29"/>
    </row>
    <row r="61" spans="1:3" ht="14.25">
      <c r="A61" s="13" t="s">
        <v>629</v>
      </c>
      <c r="B61" s="6" t="s">
        <v>308</v>
      </c>
      <c r="C61" s="29"/>
    </row>
    <row r="62" spans="1:3" ht="14.25">
      <c r="A62" s="13" t="s">
        <v>638</v>
      </c>
      <c r="B62" s="6" t="s">
        <v>308</v>
      </c>
      <c r="C62" s="29"/>
    </row>
    <row r="63" spans="1:3" ht="14.25">
      <c r="A63" s="13" t="s">
        <v>639</v>
      </c>
      <c r="B63" s="6" t="s">
        <v>308</v>
      </c>
      <c r="C63" s="29"/>
    </row>
    <row r="64" spans="1:3" ht="14.25">
      <c r="A64" s="13" t="s">
        <v>637</v>
      </c>
      <c r="B64" s="6" t="s">
        <v>308</v>
      </c>
      <c r="C64" s="29"/>
    </row>
    <row r="65" spans="1:3" ht="14.25">
      <c r="A65" s="13" t="s">
        <v>636</v>
      </c>
      <c r="B65" s="6" t="s">
        <v>308</v>
      </c>
      <c r="C65" s="29"/>
    </row>
    <row r="66" spans="1:3" ht="14.25">
      <c r="A66" s="13" t="s">
        <v>635</v>
      </c>
      <c r="B66" s="6" t="s">
        <v>308</v>
      </c>
      <c r="C66" s="29"/>
    </row>
    <row r="67" spans="1:3" ht="14.25">
      <c r="A67" s="13" t="s">
        <v>630</v>
      </c>
      <c r="B67" s="6" t="s">
        <v>308</v>
      </c>
      <c r="C67" s="29"/>
    </row>
    <row r="68" spans="1:3" ht="14.25">
      <c r="A68" s="13" t="s">
        <v>631</v>
      </c>
      <c r="B68" s="6" t="s">
        <v>308</v>
      </c>
      <c r="C68" s="29"/>
    </row>
    <row r="69" spans="1:3" ht="14.25">
      <c r="A69" s="13" t="s">
        <v>632</v>
      </c>
      <c r="B69" s="6" t="s">
        <v>308</v>
      </c>
      <c r="C69" s="29"/>
    </row>
    <row r="70" spans="1:3" ht="14.25">
      <c r="A70" s="13" t="s">
        <v>633</v>
      </c>
      <c r="B70" s="6" t="s">
        <v>308</v>
      </c>
      <c r="C70" s="29"/>
    </row>
    <row r="71" spans="1:3" ht="14.25">
      <c r="A71" s="7" t="s">
        <v>505</v>
      </c>
      <c r="B71" s="8" t="s">
        <v>308</v>
      </c>
      <c r="C71" s="29"/>
    </row>
    <row r="72" spans="1:3" ht="14.25">
      <c r="A72" s="13" t="s">
        <v>640</v>
      </c>
      <c r="B72" s="5" t="s">
        <v>358</v>
      </c>
      <c r="C72" s="29"/>
    </row>
    <row r="73" spans="1:3" ht="14.25">
      <c r="A73" s="13" t="s">
        <v>641</v>
      </c>
      <c r="B73" s="5" t="s">
        <v>358</v>
      </c>
      <c r="C73" s="29"/>
    </row>
    <row r="74" spans="1:3" ht="14.25">
      <c r="A74" s="13" t="s">
        <v>649</v>
      </c>
      <c r="B74" s="5" t="s">
        <v>358</v>
      </c>
      <c r="C74" s="29"/>
    </row>
    <row r="75" spans="1:3" ht="14.25">
      <c r="A75" s="5" t="s">
        <v>648</v>
      </c>
      <c r="B75" s="5" t="s">
        <v>358</v>
      </c>
      <c r="C75" s="29"/>
    </row>
    <row r="76" spans="1:3" ht="14.25">
      <c r="A76" s="5" t="s">
        <v>647</v>
      </c>
      <c r="B76" s="5" t="s">
        <v>358</v>
      </c>
      <c r="C76" s="29"/>
    </row>
    <row r="77" spans="1:3" ht="14.25">
      <c r="A77" s="5" t="s">
        <v>646</v>
      </c>
      <c r="B77" s="5" t="s">
        <v>358</v>
      </c>
      <c r="C77" s="29"/>
    </row>
    <row r="78" spans="1:3" ht="14.25">
      <c r="A78" s="13" t="s">
        <v>645</v>
      </c>
      <c r="B78" s="5" t="s">
        <v>358</v>
      </c>
      <c r="C78" s="29"/>
    </row>
    <row r="79" spans="1:3" ht="14.25">
      <c r="A79" s="13" t="s">
        <v>650</v>
      </c>
      <c r="B79" s="5" t="s">
        <v>358</v>
      </c>
      <c r="C79" s="29"/>
    </row>
    <row r="80" spans="1:3" ht="14.25">
      <c r="A80" s="13" t="s">
        <v>642</v>
      </c>
      <c r="B80" s="5" t="s">
        <v>358</v>
      </c>
      <c r="C80" s="29"/>
    </row>
    <row r="81" spans="1:3" ht="14.25">
      <c r="A81" s="13" t="s">
        <v>643</v>
      </c>
      <c r="B81" s="5" t="s">
        <v>358</v>
      </c>
      <c r="C81" s="29"/>
    </row>
    <row r="82" spans="1:3" ht="26.25">
      <c r="A82" s="7" t="s">
        <v>573</v>
      </c>
      <c r="B82" s="8" t="s">
        <v>358</v>
      </c>
      <c r="C82" s="29"/>
    </row>
    <row r="83" spans="1:3" ht="14.25">
      <c r="A83" s="13" t="s">
        <v>640</v>
      </c>
      <c r="B83" s="5" t="s">
        <v>359</v>
      </c>
      <c r="C83" s="29"/>
    </row>
    <row r="84" spans="1:3" ht="14.25">
      <c r="A84" s="13" t="s">
        <v>641</v>
      </c>
      <c r="B84" s="5" t="s">
        <v>359</v>
      </c>
      <c r="C84" s="29"/>
    </row>
    <row r="85" spans="1:3" ht="14.25">
      <c r="A85" s="13" t="s">
        <v>649</v>
      </c>
      <c r="B85" s="5" t="s">
        <v>359</v>
      </c>
      <c r="C85" s="29"/>
    </row>
    <row r="86" spans="1:3" ht="14.25">
      <c r="A86" s="5" t="s">
        <v>648</v>
      </c>
      <c r="B86" s="5" t="s">
        <v>359</v>
      </c>
      <c r="C86" s="29"/>
    </row>
    <row r="87" spans="1:3" ht="14.25">
      <c r="A87" s="5" t="s">
        <v>647</v>
      </c>
      <c r="B87" s="5" t="s">
        <v>359</v>
      </c>
      <c r="C87" s="29"/>
    </row>
    <row r="88" spans="1:3" ht="14.25">
      <c r="A88" s="5" t="s">
        <v>646</v>
      </c>
      <c r="B88" s="5" t="s">
        <v>359</v>
      </c>
      <c r="C88" s="29"/>
    </row>
    <row r="89" spans="1:3" ht="14.25">
      <c r="A89" s="13" t="s">
        <v>645</v>
      </c>
      <c r="B89" s="5" t="s">
        <v>359</v>
      </c>
      <c r="C89" s="29"/>
    </row>
    <row r="90" spans="1:3" ht="14.25">
      <c r="A90" s="13" t="s">
        <v>644</v>
      </c>
      <c r="B90" s="5" t="s">
        <v>359</v>
      </c>
      <c r="C90" s="29"/>
    </row>
    <row r="91" spans="1:3" ht="14.25">
      <c r="A91" s="13" t="s">
        <v>642</v>
      </c>
      <c r="B91" s="5" t="s">
        <v>359</v>
      </c>
      <c r="C91" s="29"/>
    </row>
    <row r="92" spans="1:3" ht="14.25">
      <c r="A92" s="13" t="s">
        <v>643</v>
      </c>
      <c r="B92" s="5" t="s">
        <v>359</v>
      </c>
      <c r="C92" s="29"/>
    </row>
    <row r="93" spans="1:3" ht="14.25">
      <c r="A93" s="15" t="s">
        <v>574</v>
      </c>
      <c r="B93" s="8" t="s">
        <v>359</v>
      </c>
      <c r="C93" s="29"/>
    </row>
    <row r="94" spans="1:3" ht="14.25">
      <c r="A94" s="13" t="s">
        <v>640</v>
      </c>
      <c r="B94" s="5" t="s">
        <v>363</v>
      </c>
      <c r="C94" s="29"/>
    </row>
    <row r="95" spans="1:3" ht="14.25">
      <c r="A95" s="13" t="s">
        <v>641</v>
      </c>
      <c r="B95" s="5" t="s">
        <v>363</v>
      </c>
      <c r="C95" s="29"/>
    </row>
    <row r="96" spans="1:3" ht="14.25">
      <c r="A96" s="13" t="s">
        <v>649</v>
      </c>
      <c r="B96" s="5" t="s">
        <v>363</v>
      </c>
      <c r="C96" s="29"/>
    </row>
    <row r="97" spans="1:3" ht="14.25">
      <c r="A97" s="5" t="s">
        <v>648</v>
      </c>
      <c r="B97" s="5" t="s">
        <v>363</v>
      </c>
      <c r="C97" s="29"/>
    </row>
    <row r="98" spans="1:3" ht="14.25">
      <c r="A98" s="5" t="s">
        <v>647</v>
      </c>
      <c r="B98" s="5" t="s">
        <v>363</v>
      </c>
      <c r="C98" s="29"/>
    </row>
    <row r="99" spans="1:3" ht="14.25">
      <c r="A99" s="5" t="s">
        <v>646</v>
      </c>
      <c r="B99" s="5" t="s">
        <v>363</v>
      </c>
      <c r="C99" s="29"/>
    </row>
    <row r="100" spans="1:3" ht="14.25">
      <c r="A100" s="13" t="s">
        <v>645</v>
      </c>
      <c r="B100" s="5" t="s">
        <v>363</v>
      </c>
      <c r="C100" s="29"/>
    </row>
    <row r="101" spans="1:3" ht="14.25">
      <c r="A101" s="13" t="s">
        <v>650</v>
      </c>
      <c r="B101" s="5" t="s">
        <v>363</v>
      </c>
      <c r="C101" s="29"/>
    </row>
    <row r="102" spans="1:3" ht="14.25">
      <c r="A102" s="13" t="s">
        <v>642</v>
      </c>
      <c r="B102" s="5" t="s">
        <v>363</v>
      </c>
      <c r="C102" s="29"/>
    </row>
    <row r="103" spans="1:3" ht="14.25">
      <c r="A103" s="13" t="s">
        <v>643</v>
      </c>
      <c r="B103" s="5" t="s">
        <v>363</v>
      </c>
      <c r="C103" s="29"/>
    </row>
    <row r="104" spans="1:3" ht="26.25">
      <c r="A104" s="7" t="s">
        <v>575</v>
      </c>
      <c r="B104" s="8" t="s">
        <v>363</v>
      </c>
      <c r="C104" s="29"/>
    </row>
    <row r="105" spans="1:3" ht="14.25">
      <c r="A105" s="13" t="s">
        <v>640</v>
      </c>
      <c r="B105" s="5" t="s">
        <v>364</v>
      </c>
      <c r="C105" s="29"/>
    </row>
    <row r="106" spans="1:3" ht="14.25">
      <c r="A106" s="13" t="s">
        <v>641</v>
      </c>
      <c r="B106" s="5" t="s">
        <v>364</v>
      </c>
      <c r="C106" s="29"/>
    </row>
    <row r="107" spans="1:3" ht="14.25">
      <c r="A107" s="13" t="s">
        <v>649</v>
      </c>
      <c r="B107" s="5" t="s">
        <v>364</v>
      </c>
      <c r="C107" s="29">
        <v>101000</v>
      </c>
    </row>
    <row r="108" spans="1:3" ht="14.25">
      <c r="A108" s="5" t="s">
        <v>648</v>
      </c>
      <c r="B108" s="5" t="s">
        <v>364</v>
      </c>
      <c r="C108" s="29"/>
    </row>
    <row r="109" spans="1:3" ht="14.25">
      <c r="A109" s="5" t="s">
        <v>647</v>
      </c>
      <c r="B109" s="5" t="s">
        <v>364</v>
      </c>
      <c r="C109" s="29"/>
    </row>
    <row r="110" spans="1:3" ht="14.25">
      <c r="A110" s="5" t="s">
        <v>646</v>
      </c>
      <c r="B110" s="5" t="s">
        <v>364</v>
      </c>
      <c r="C110" s="29"/>
    </row>
    <row r="111" spans="1:3" ht="14.25">
      <c r="A111" s="13" t="s">
        <v>645</v>
      </c>
      <c r="B111" s="5" t="s">
        <v>364</v>
      </c>
      <c r="C111" s="29"/>
    </row>
    <row r="112" spans="1:3" ht="14.25">
      <c r="A112" s="13" t="s">
        <v>644</v>
      </c>
      <c r="B112" s="5" t="s">
        <v>364</v>
      </c>
      <c r="C112" s="29"/>
    </row>
    <row r="113" spans="1:3" ht="14.25">
      <c r="A113" s="13" t="s">
        <v>642</v>
      </c>
      <c r="B113" s="5" t="s">
        <v>364</v>
      </c>
      <c r="C113" s="29"/>
    </row>
    <row r="114" spans="1:3" ht="14.25">
      <c r="A114" s="13" t="s">
        <v>643</v>
      </c>
      <c r="B114" s="5" t="s">
        <v>364</v>
      </c>
      <c r="C114" s="29"/>
    </row>
    <row r="115" spans="1:3" ht="14.25">
      <c r="A115" s="15" t="s">
        <v>576</v>
      </c>
      <c r="B115" s="8" t="s">
        <v>364</v>
      </c>
      <c r="C115" s="29">
        <v>101000</v>
      </c>
    </row>
  </sheetData>
  <sheetProtection/>
  <mergeCells count="1">
    <mergeCell ref="A1:G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3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C32"/>
  <sheetViews>
    <sheetView zoomScalePageLayoutView="0" workbookViewId="0" topLeftCell="A1">
      <selection activeCell="G12" sqref="G12"/>
    </sheetView>
  </sheetViews>
  <sheetFormatPr defaultColWidth="9.140625" defaultRowHeight="15"/>
  <cols>
    <col min="1" max="1" width="65.00390625" style="0" customWidth="1"/>
    <col min="3" max="3" width="16.8515625" style="0" customWidth="1"/>
  </cols>
  <sheetData>
    <row r="1" spans="1:3" ht="24" customHeight="1">
      <c r="A1" s="148" t="s">
        <v>862</v>
      </c>
      <c r="B1" s="124"/>
      <c r="C1" s="124"/>
    </row>
    <row r="2" spans="1:3" ht="26.25" customHeight="1">
      <c r="A2" s="391" t="s">
        <v>831</v>
      </c>
      <c r="B2" s="395"/>
      <c r="C2" s="395"/>
    </row>
    <row r="3" ht="14.25">
      <c r="C3" s="162" t="s">
        <v>685</v>
      </c>
    </row>
    <row r="4" spans="1:3" ht="26.25">
      <c r="A4" s="44" t="s">
        <v>663</v>
      </c>
      <c r="B4" s="3" t="s">
        <v>102</v>
      </c>
      <c r="C4" s="88" t="s">
        <v>41</v>
      </c>
    </row>
    <row r="5" spans="1:3" ht="14.25">
      <c r="A5" s="5" t="s">
        <v>558</v>
      </c>
      <c r="B5" s="5" t="s">
        <v>315</v>
      </c>
      <c r="C5" s="160">
        <v>5000000</v>
      </c>
    </row>
    <row r="6" spans="1:3" ht="14.25">
      <c r="A6" s="5" t="s">
        <v>559</v>
      </c>
      <c r="B6" s="5" t="s">
        <v>315</v>
      </c>
      <c r="C6" s="160"/>
    </row>
    <row r="7" spans="1:3" ht="14.25">
      <c r="A7" s="5" t="s">
        <v>560</v>
      </c>
      <c r="B7" s="5" t="s">
        <v>315</v>
      </c>
      <c r="C7" s="160"/>
    </row>
    <row r="8" spans="1:3" ht="14.25">
      <c r="A8" s="5" t="s">
        <v>561</v>
      </c>
      <c r="B8" s="5" t="s">
        <v>315</v>
      </c>
      <c r="C8" s="160">
        <v>1400000</v>
      </c>
    </row>
    <row r="9" spans="1:3" ht="14.25">
      <c r="A9" s="7" t="s">
        <v>510</v>
      </c>
      <c r="B9" s="8" t="s">
        <v>315</v>
      </c>
      <c r="C9" s="160">
        <f>SUM(C5:C8)</f>
        <v>6400000</v>
      </c>
    </row>
    <row r="10" spans="1:3" ht="14.25">
      <c r="A10" s="5" t="s">
        <v>511</v>
      </c>
      <c r="B10" s="6" t="s">
        <v>316</v>
      </c>
      <c r="C10" s="160">
        <v>6000000</v>
      </c>
    </row>
    <row r="11" spans="1:3" ht="27">
      <c r="A11" s="55" t="s">
        <v>317</v>
      </c>
      <c r="B11" s="55" t="s">
        <v>316</v>
      </c>
      <c r="C11" s="160">
        <v>6000000</v>
      </c>
    </row>
    <row r="12" spans="1:3" ht="27">
      <c r="A12" s="55" t="s">
        <v>318</v>
      </c>
      <c r="B12" s="55" t="s">
        <v>316</v>
      </c>
      <c r="C12" s="160"/>
    </row>
    <row r="13" spans="1:3" ht="14.25">
      <c r="A13" s="5" t="s">
        <v>513</v>
      </c>
      <c r="B13" s="6" t="s">
        <v>322</v>
      </c>
      <c r="C13" s="160">
        <v>1200000</v>
      </c>
    </row>
    <row r="14" spans="1:3" ht="27">
      <c r="A14" s="55" t="s">
        <v>323</v>
      </c>
      <c r="B14" s="55" t="s">
        <v>322</v>
      </c>
      <c r="C14" s="160"/>
    </row>
    <row r="15" spans="1:3" ht="27">
      <c r="A15" s="55" t="s">
        <v>324</v>
      </c>
      <c r="B15" s="55" t="s">
        <v>322</v>
      </c>
      <c r="C15" s="160">
        <v>1200000</v>
      </c>
    </row>
    <row r="16" spans="1:3" ht="14.25">
      <c r="A16" s="55" t="s">
        <v>325</v>
      </c>
      <c r="B16" s="55" t="s">
        <v>322</v>
      </c>
      <c r="C16" s="160"/>
    </row>
    <row r="17" spans="1:3" ht="14.25">
      <c r="A17" s="55" t="s">
        <v>326</v>
      </c>
      <c r="B17" s="55" t="s">
        <v>322</v>
      </c>
      <c r="C17" s="160"/>
    </row>
    <row r="18" spans="1:3" ht="14.25">
      <c r="A18" s="5" t="s">
        <v>562</v>
      </c>
      <c r="B18" s="6" t="s">
        <v>327</v>
      </c>
      <c r="C18" s="160">
        <v>4000000</v>
      </c>
    </row>
    <row r="19" spans="1:3" ht="14.25">
      <c r="A19" s="55" t="s">
        <v>328</v>
      </c>
      <c r="B19" s="55" t="s">
        <v>327</v>
      </c>
      <c r="C19" s="160">
        <v>4000000</v>
      </c>
    </row>
    <row r="20" spans="1:3" ht="14.25">
      <c r="A20" s="55" t="s">
        <v>329</v>
      </c>
      <c r="B20" s="55" t="s">
        <v>327</v>
      </c>
      <c r="C20" s="160"/>
    </row>
    <row r="21" spans="1:3" ht="14.25">
      <c r="A21" s="7" t="s">
        <v>541</v>
      </c>
      <c r="B21" s="8" t="s">
        <v>330</v>
      </c>
      <c r="C21" s="160">
        <f>C10+C13+C18</f>
        <v>11200000</v>
      </c>
    </row>
    <row r="22" spans="1:3" ht="14.25">
      <c r="A22" s="5" t="s">
        <v>563</v>
      </c>
      <c r="B22" s="5" t="s">
        <v>331</v>
      </c>
      <c r="C22" s="160"/>
    </row>
    <row r="23" spans="1:3" ht="14.25">
      <c r="A23" s="5" t="s">
        <v>564</v>
      </c>
      <c r="B23" s="5" t="s">
        <v>331</v>
      </c>
      <c r="C23" s="160"/>
    </row>
    <row r="24" spans="1:3" ht="14.25">
      <c r="A24" s="5" t="s">
        <v>565</v>
      </c>
      <c r="B24" s="5" t="s">
        <v>331</v>
      </c>
      <c r="C24" s="160"/>
    </row>
    <row r="25" spans="1:3" ht="14.25">
      <c r="A25" s="5" t="s">
        <v>566</v>
      </c>
      <c r="B25" s="5" t="s">
        <v>331</v>
      </c>
      <c r="C25" s="160"/>
    </row>
    <row r="26" spans="1:3" ht="14.25">
      <c r="A26" s="5" t="s">
        <v>567</v>
      </c>
      <c r="B26" s="5" t="s">
        <v>331</v>
      </c>
      <c r="C26" s="160"/>
    </row>
    <row r="27" spans="1:3" ht="14.25">
      <c r="A27" s="5" t="s">
        <v>568</v>
      </c>
      <c r="B27" s="5" t="s">
        <v>331</v>
      </c>
      <c r="C27" s="160"/>
    </row>
    <row r="28" spans="1:3" ht="14.25">
      <c r="A28" s="5" t="s">
        <v>569</v>
      </c>
      <c r="B28" s="5" t="s">
        <v>331</v>
      </c>
      <c r="C28" s="160"/>
    </row>
    <row r="29" spans="1:3" ht="14.25">
      <c r="A29" s="5" t="s">
        <v>570</v>
      </c>
      <c r="B29" s="5" t="s">
        <v>331</v>
      </c>
      <c r="C29" s="160"/>
    </row>
    <row r="30" spans="1:3" ht="39">
      <c r="A30" s="5" t="s">
        <v>571</v>
      </c>
      <c r="B30" s="5" t="s">
        <v>331</v>
      </c>
      <c r="C30" s="160"/>
    </row>
    <row r="31" spans="1:3" ht="14.25">
      <c r="A31" s="5" t="s">
        <v>572</v>
      </c>
      <c r="B31" s="5" t="s">
        <v>331</v>
      </c>
      <c r="C31" s="160"/>
    </row>
    <row r="32" spans="1:3" ht="14.25">
      <c r="A32" s="7" t="s">
        <v>515</v>
      </c>
      <c r="B32" s="8" t="s">
        <v>331</v>
      </c>
      <c r="C32" s="160"/>
    </row>
  </sheetData>
  <sheetProtection/>
  <mergeCells count="1">
    <mergeCell ref="A2:C2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2"/>
  <sheetViews>
    <sheetView zoomScalePageLayoutView="0" workbookViewId="0" topLeftCell="A1">
      <selection activeCell="A1" sqref="A1:E1"/>
    </sheetView>
  </sheetViews>
  <sheetFormatPr defaultColWidth="9.140625" defaultRowHeight="15"/>
  <cols>
    <col min="1" max="1" width="101.28125" style="0" customWidth="1"/>
    <col min="3" max="3" width="15.8515625" style="166" customWidth="1"/>
    <col min="4" max="4" width="17.140625" style="159" customWidth="1"/>
    <col min="5" max="5" width="16.00390625" style="159" customWidth="1"/>
    <col min="6" max="6" width="18.57421875" style="0" customWidth="1"/>
    <col min="7" max="7" width="17.7109375" style="0" customWidth="1"/>
    <col min="8" max="8" width="17.140625" style="159" customWidth="1"/>
  </cols>
  <sheetData>
    <row r="1" spans="1:5" ht="26.25" customHeight="1">
      <c r="A1" s="399" t="s">
        <v>880</v>
      </c>
      <c r="B1" s="395"/>
      <c r="C1" s="395"/>
      <c r="D1" s="395"/>
      <c r="E1" s="395"/>
    </row>
    <row r="2" spans="1:5" ht="30" customHeight="1">
      <c r="A2" s="391" t="s">
        <v>826</v>
      </c>
      <c r="B2" s="395"/>
      <c r="C2" s="395"/>
      <c r="D2" s="395"/>
      <c r="E2" s="395"/>
    </row>
    <row r="3" ht="14.25">
      <c r="H3" s="223" t="s">
        <v>686</v>
      </c>
    </row>
    <row r="4" spans="1:8" ht="14.25">
      <c r="A4" s="4" t="s">
        <v>4</v>
      </c>
      <c r="C4" s="403" t="s">
        <v>722</v>
      </c>
      <c r="D4" s="403"/>
      <c r="E4" s="403"/>
      <c r="F4" s="403" t="s">
        <v>821</v>
      </c>
      <c r="G4" s="403"/>
      <c r="H4" s="403"/>
    </row>
    <row r="5" spans="1:8" ht="39.75">
      <c r="A5" s="2" t="s">
        <v>101</v>
      </c>
      <c r="B5" s="3" t="s">
        <v>102</v>
      </c>
      <c r="C5" s="224" t="s">
        <v>884</v>
      </c>
      <c r="D5" s="168" t="s">
        <v>887</v>
      </c>
      <c r="E5" s="168" t="s">
        <v>888</v>
      </c>
      <c r="F5" s="294" t="s">
        <v>889</v>
      </c>
      <c r="G5" s="167" t="s">
        <v>890</v>
      </c>
      <c r="H5" s="168" t="s">
        <v>891</v>
      </c>
    </row>
    <row r="6" spans="1:8" ht="14.25">
      <c r="A6" s="32" t="s">
        <v>404</v>
      </c>
      <c r="B6" s="31" t="s">
        <v>128</v>
      </c>
      <c r="C6" s="286">
        <v>1823221</v>
      </c>
      <c r="D6" s="365">
        <v>2743592</v>
      </c>
      <c r="E6" s="172">
        <v>2290000</v>
      </c>
      <c r="F6" s="367">
        <v>14317964</v>
      </c>
      <c r="G6" s="365">
        <v>14135486</v>
      </c>
      <c r="H6" s="172">
        <v>17164500</v>
      </c>
    </row>
    <row r="7" spans="1:8" ht="14.25">
      <c r="A7" s="5" t="s">
        <v>405</v>
      </c>
      <c r="B7" s="31" t="s">
        <v>135</v>
      </c>
      <c r="C7" s="286">
        <v>2733653</v>
      </c>
      <c r="D7" s="365">
        <v>3846547</v>
      </c>
      <c r="E7" s="172">
        <v>4223000</v>
      </c>
      <c r="F7" s="367">
        <v>347850</v>
      </c>
      <c r="G7" s="365">
        <v>77360</v>
      </c>
      <c r="H7" s="286"/>
    </row>
    <row r="8" spans="1:8" ht="14.25">
      <c r="A8" s="53" t="s">
        <v>496</v>
      </c>
      <c r="B8" s="54" t="s">
        <v>136</v>
      </c>
      <c r="C8" s="286">
        <f aca="true" t="shared" si="0" ref="C8:H8">SUM(C6:C7)</f>
        <v>4556874</v>
      </c>
      <c r="D8" s="286">
        <f t="shared" si="0"/>
        <v>6590139</v>
      </c>
      <c r="E8" s="286">
        <f t="shared" si="0"/>
        <v>6513000</v>
      </c>
      <c r="F8" s="367">
        <f t="shared" si="0"/>
        <v>14665814</v>
      </c>
      <c r="G8" s="286">
        <f t="shared" si="0"/>
        <v>14212846</v>
      </c>
      <c r="H8" s="286">
        <f t="shared" si="0"/>
        <v>17164500</v>
      </c>
    </row>
    <row r="9" spans="1:8" ht="14.25">
      <c r="A9" s="40" t="s">
        <v>467</v>
      </c>
      <c r="B9" s="54" t="s">
        <v>137</v>
      </c>
      <c r="C9" s="286">
        <v>1217158</v>
      </c>
      <c r="D9" s="366">
        <v>1244696</v>
      </c>
      <c r="E9" s="286">
        <v>1373000</v>
      </c>
      <c r="F9" s="367">
        <v>3250443</v>
      </c>
      <c r="G9" s="368">
        <v>2880566</v>
      </c>
      <c r="H9" s="286">
        <v>3424000</v>
      </c>
    </row>
    <row r="10" spans="1:8" ht="14.25">
      <c r="A10" s="5" t="s">
        <v>406</v>
      </c>
      <c r="B10" s="31" t="s">
        <v>144</v>
      </c>
      <c r="C10" s="286">
        <v>641466</v>
      </c>
      <c r="D10" s="365">
        <v>1971193</v>
      </c>
      <c r="E10" s="286">
        <v>827620</v>
      </c>
      <c r="F10" s="367">
        <v>5290314</v>
      </c>
      <c r="G10" s="365">
        <v>2216565</v>
      </c>
      <c r="H10" s="365">
        <v>6245000</v>
      </c>
    </row>
    <row r="11" spans="1:8" ht="14.25">
      <c r="A11" s="5" t="s">
        <v>497</v>
      </c>
      <c r="B11" s="31" t="s">
        <v>149</v>
      </c>
      <c r="C11" s="286">
        <v>197510</v>
      </c>
      <c r="D11" s="365">
        <v>228759</v>
      </c>
      <c r="E11" s="286">
        <v>310000</v>
      </c>
      <c r="F11" s="367">
        <v>66780</v>
      </c>
      <c r="G11" s="365">
        <v>41749</v>
      </c>
      <c r="H11" s="286">
        <v>60000</v>
      </c>
    </row>
    <row r="12" spans="1:8" ht="14.25">
      <c r="A12" s="5" t="s">
        <v>407</v>
      </c>
      <c r="B12" s="31" t="s">
        <v>161</v>
      </c>
      <c r="C12" s="286">
        <v>6946997</v>
      </c>
      <c r="D12" s="365">
        <v>11926671</v>
      </c>
      <c r="E12" s="286">
        <v>11390000</v>
      </c>
      <c r="F12" s="367">
        <v>1747092</v>
      </c>
      <c r="G12" s="365">
        <v>6802348</v>
      </c>
      <c r="H12" s="365">
        <v>2418000</v>
      </c>
    </row>
    <row r="13" spans="1:8" ht="14.25">
      <c r="A13" s="5" t="s">
        <v>408</v>
      </c>
      <c r="B13" s="31" t="s">
        <v>166</v>
      </c>
      <c r="C13" s="286">
        <v>5160</v>
      </c>
      <c r="D13" s="365">
        <v>19805</v>
      </c>
      <c r="E13" s="286">
        <v>10000</v>
      </c>
      <c r="F13" s="367"/>
      <c r="G13" s="286"/>
      <c r="H13" s="286"/>
    </row>
    <row r="14" spans="1:8" ht="14.25">
      <c r="A14" s="5" t="s">
        <v>409</v>
      </c>
      <c r="B14" s="31" t="s">
        <v>175</v>
      </c>
      <c r="C14" s="286">
        <v>3734413</v>
      </c>
      <c r="D14" s="365">
        <v>16228723</v>
      </c>
      <c r="E14" s="286">
        <v>4364000</v>
      </c>
      <c r="F14" s="367">
        <v>2030140</v>
      </c>
      <c r="G14" s="365">
        <v>2274809</v>
      </c>
      <c r="H14" s="286">
        <v>2414000</v>
      </c>
    </row>
    <row r="15" spans="1:8" ht="14.25">
      <c r="A15" s="40" t="s">
        <v>410</v>
      </c>
      <c r="B15" s="54" t="s">
        <v>176</v>
      </c>
      <c r="C15" s="286">
        <f aca="true" t="shared" si="1" ref="C15:H15">SUM(C10:C14)</f>
        <v>11525546</v>
      </c>
      <c r="D15" s="286">
        <f t="shared" si="1"/>
        <v>30375151</v>
      </c>
      <c r="E15" s="286">
        <f t="shared" si="1"/>
        <v>16901620</v>
      </c>
      <c r="F15" s="367">
        <f t="shared" si="1"/>
        <v>9134326</v>
      </c>
      <c r="G15" s="286">
        <f t="shared" si="1"/>
        <v>11335471</v>
      </c>
      <c r="H15" s="286">
        <f t="shared" si="1"/>
        <v>11137000</v>
      </c>
    </row>
    <row r="16" spans="1:8" ht="14.25">
      <c r="A16" s="13" t="s">
        <v>177</v>
      </c>
      <c r="B16" s="31" t="s">
        <v>178</v>
      </c>
      <c r="C16" s="286"/>
      <c r="D16" s="286"/>
      <c r="E16" s="286"/>
      <c r="F16" s="367"/>
      <c r="G16" s="286"/>
      <c r="H16" s="286"/>
    </row>
    <row r="17" spans="1:8" ht="14.25">
      <c r="A17" s="13" t="s">
        <v>411</v>
      </c>
      <c r="B17" s="31" t="s">
        <v>179</v>
      </c>
      <c r="C17" s="286"/>
      <c r="D17" s="286"/>
      <c r="E17" s="286"/>
      <c r="F17" s="367"/>
      <c r="G17" s="286"/>
      <c r="H17" s="286"/>
    </row>
    <row r="18" spans="1:8" ht="14.25">
      <c r="A18" s="17" t="s">
        <v>473</v>
      </c>
      <c r="B18" s="31" t="s">
        <v>180</v>
      </c>
      <c r="C18" s="286"/>
      <c r="D18" s="286"/>
      <c r="E18" s="286"/>
      <c r="F18" s="367"/>
      <c r="G18" s="286"/>
      <c r="H18" s="286"/>
    </row>
    <row r="19" spans="1:8" ht="14.25">
      <c r="A19" s="17" t="s">
        <v>474</v>
      </c>
      <c r="B19" s="31" t="s">
        <v>181</v>
      </c>
      <c r="C19" s="286"/>
      <c r="D19" s="286"/>
      <c r="E19" s="286"/>
      <c r="F19" s="367"/>
      <c r="G19" s="286"/>
      <c r="H19" s="286"/>
    </row>
    <row r="20" spans="1:8" ht="14.25">
      <c r="A20" s="17" t="s">
        <v>475</v>
      </c>
      <c r="B20" s="31" t="s">
        <v>182</v>
      </c>
      <c r="C20" s="286"/>
      <c r="D20" s="286"/>
      <c r="E20" s="286"/>
      <c r="F20" s="367"/>
      <c r="G20" s="286"/>
      <c r="H20" s="286"/>
    </row>
    <row r="21" spans="1:8" ht="14.25">
      <c r="A21" s="13" t="s">
        <v>476</v>
      </c>
      <c r="B21" s="31" t="s">
        <v>183</v>
      </c>
      <c r="C21" s="286"/>
      <c r="D21" s="286"/>
      <c r="E21" s="286"/>
      <c r="F21" s="367"/>
      <c r="G21" s="286"/>
      <c r="H21" s="286"/>
    </row>
    <row r="22" spans="1:8" ht="14.25">
      <c r="A22" s="13" t="s">
        <v>477</v>
      </c>
      <c r="B22" s="31" t="s">
        <v>184</v>
      </c>
      <c r="C22" s="286"/>
      <c r="D22" s="286"/>
      <c r="E22" s="286"/>
      <c r="F22" s="367"/>
      <c r="G22" s="286"/>
      <c r="H22" s="286"/>
    </row>
    <row r="23" spans="1:8" ht="14.25">
      <c r="A23" s="13" t="s">
        <v>478</v>
      </c>
      <c r="B23" s="31" t="s">
        <v>185</v>
      </c>
      <c r="C23" s="286">
        <v>2537960</v>
      </c>
      <c r="D23" s="366">
        <v>2380450</v>
      </c>
      <c r="E23" s="286">
        <v>2690000</v>
      </c>
      <c r="F23" s="367"/>
      <c r="G23" s="286"/>
      <c r="H23" s="286"/>
    </row>
    <row r="24" spans="1:8" ht="14.25">
      <c r="A24" s="51" t="s">
        <v>440</v>
      </c>
      <c r="B24" s="54" t="s">
        <v>186</v>
      </c>
      <c r="C24" s="286">
        <f>SUM(C16:C23)</f>
        <v>2537960</v>
      </c>
      <c r="D24" s="286">
        <f>SUM(D16:D23)</f>
        <v>2380450</v>
      </c>
      <c r="E24" s="286">
        <f>SUM(E16:E23)</f>
        <v>2690000</v>
      </c>
      <c r="F24" s="367"/>
      <c r="G24" s="286"/>
      <c r="H24" s="286">
        <f>SUM(H16:H23)</f>
        <v>0</v>
      </c>
    </row>
    <row r="25" spans="1:8" ht="14.25">
      <c r="A25" s="12" t="s">
        <v>479</v>
      </c>
      <c r="B25" s="31" t="s">
        <v>187</v>
      </c>
      <c r="C25" s="286"/>
      <c r="D25" s="286"/>
      <c r="E25" s="286"/>
      <c r="F25" s="367"/>
      <c r="G25" s="286"/>
      <c r="H25" s="286"/>
    </row>
    <row r="26" spans="1:8" ht="14.25">
      <c r="A26" s="12" t="s">
        <v>188</v>
      </c>
      <c r="B26" s="31" t="s">
        <v>189</v>
      </c>
      <c r="C26" s="286">
        <v>61619</v>
      </c>
      <c r="D26" s="286">
        <v>0</v>
      </c>
      <c r="E26" s="286"/>
      <c r="F26" s="367"/>
      <c r="G26" s="286"/>
      <c r="H26" s="286"/>
    </row>
    <row r="27" spans="1:8" ht="14.25">
      <c r="A27" s="12" t="s">
        <v>190</v>
      </c>
      <c r="B27" s="31" t="s">
        <v>191</v>
      </c>
      <c r="C27" s="286"/>
      <c r="D27" s="286"/>
      <c r="E27" s="286"/>
      <c r="F27" s="367"/>
      <c r="G27" s="286"/>
      <c r="H27" s="286"/>
    </row>
    <row r="28" spans="1:8" ht="14.25">
      <c r="A28" s="12" t="s">
        <v>441</v>
      </c>
      <c r="B28" s="31" t="s">
        <v>192</v>
      </c>
      <c r="C28" s="286"/>
      <c r="D28" s="286"/>
      <c r="E28" s="286"/>
      <c r="F28" s="367"/>
      <c r="G28" s="286"/>
      <c r="H28" s="286"/>
    </row>
    <row r="29" spans="1:8" ht="14.25">
      <c r="A29" s="12" t="s">
        <v>480</v>
      </c>
      <c r="B29" s="31" t="s">
        <v>193</v>
      </c>
      <c r="C29" s="286"/>
      <c r="D29" s="286"/>
      <c r="E29" s="286"/>
      <c r="F29" s="367"/>
      <c r="G29" s="286"/>
      <c r="H29" s="286"/>
    </row>
    <row r="30" spans="1:8" ht="14.25">
      <c r="A30" s="12" t="s">
        <v>443</v>
      </c>
      <c r="B30" s="31" t="s">
        <v>194</v>
      </c>
      <c r="C30" s="286">
        <v>2226125</v>
      </c>
      <c r="D30" s="365">
        <v>2050430</v>
      </c>
      <c r="E30" s="286">
        <v>2705000</v>
      </c>
      <c r="F30" s="367"/>
      <c r="G30" s="286"/>
      <c r="H30" s="286"/>
    </row>
    <row r="31" spans="1:8" ht="14.25">
      <c r="A31" s="12" t="s">
        <v>481</v>
      </c>
      <c r="B31" s="31" t="s">
        <v>195</v>
      </c>
      <c r="C31" s="286"/>
      <c r="D31" s="286"/>
      <c r="E31" s="286"/>
      <c r="F31" s="367"/>
      <c r="G31" s="286"/>
      <c r="H31" s="286"/>
    </row>
    <row r="32" spans="1:8" ht="14.25">
      <c r="A32" s="12" t="s">
        <v>482</v>
      </c>
      <c r="B32" s="31" t="s">
        <v>196</v>
      </c>
      <c r="C32" s="286">
        <v>80000</v>
      </c>
      <c r="D32" s="286"/>
      <c r="E32" s="286"/>
      <c r="F32" s="367"/>
      <c r="G32" s="286"/>
      <c r="H32" s="286"/>
    </row>
    <row r="33" spans="1:8" ht="14.25">
      <c r="A33" s="12" t="s">
        <v>197</v>
      </c>
      <c r="B33" s="31" t="s">
        <v>198</v>
      </c>
      <c r="C33" s="286"/>
      <c r="D33" s="286"/>
      <c r="E33" s="286"/>
      <c r="F33" s="367"/>
      <c r="G33" s="286"/>
      <c r="H33" s="286"/>
    </row>
    <row r="34" spans="1:8" ht="14.25">
      <c r="A34" s="21" t="s">
        <v>199</v>
      </c>
      <c r="B34" s="31" t="s">
        <v>200</v>
      </c>
      <c r="C34" s="286"/>
      <c r="D34" s="286"/>
      <c r="E34" s="286"/>
      <c r="F34" s="367"/>
      <c r="G34" s="286"/>
      <c r="H34" s="286"/>
    </row>
    <row r="35" spans="1:8" ht="14.25">
      <c r="A35" s="12" t="s">
        <v>483</v>
      </c>
      <c r="B35" s="31" t="s">
        <v>201</v>
      </c>
      <c r="C35" s="286"/>
      <c r="D35" s="286"/>
      <c r="E35" s="286">
        <v>265000</v>
      </c>
      <c r="F35" s="367"/>
      <c r="G35" s="286"/>
      <c r="H35" s="286"/>
    </row>
    <row r="36" spans="1:8" ht="14.25">
      <c r="A36" s="21" t="s">
        <v>659</v>
      </c>
      <c r="B36" s="31" t="s">
        <v>202</v>
      </c>
      <c r="C36" s="286">
        <v>246000</v>
      </c>
      <c r="D36" s="365">
        <v>275000</v>
      </c>
      <c r="E36" s="286">
        <v>1000000</v>
      </c>
      <c r="F36" s="367"/>
      <c r="G36" s="286"/>
      <c r="H36" s="286"/>
    </row>
    <row r="37" spans="1:8" ht="14.25">
      <c r="A37" s="21" t="s">
        <v>660</v>
      </c>
      <c r="B37" s="31" t="s">
        <v>718</v>
      </c>
      <c r="C37" s="286"/>
      <c r="D37" s="286"/>
      <c r="E37" s="286"/>
      <c r="F37" s="367"/>
      <c r="G37" s="286"/>
      <c r="H37" s="286"/>
    </row>
    <row r="38" spans="1:8" ht="14.25">
      <c r="A38" s="51" t="s">
        <v>446</v>
      </c>
      <c r="B38" s="54" t="s">
        <v>203</v>
      </c>
      <c r="C38" s="286">
        <f>SUM(C25:C37)</f>
        <v>2613744</v>
      </c>
      <c r="D38" s="286">
        <f>SUM(D25:D37)</f>
        <v>2325430</v>
      </c>
      <c r="E38" s="286">
        <f>SUM(E25:E37)</f>
        <v>3970000</v>
      </c>
      <c r="F38" s="367"/>
      <c r="G38" s="286"/>
      <c r="H38" s="286">
        <f>SUM(H25:H37)</f>
        <v>0</v>
      </c>
    </row>
    <row r="39" spans="1:8" ht="15">
      <c r="A39" s="61" t="s">
        <v>67</v>
      </c>
      <c r="B39" s="101"/>
      <c r="C39" s="287">
        <f>C38+C24+C15+C9+C8</f>
        <v>22451282</v>
      </c>
      <c r="D39" s="287">
        <f>D38+D24+D15+D9+D8</f>
        <v>42915866</v>
      </c>
      <c r="E39" s="287">
        <f>E8+E9+E15+E24+E38</f>
        <v>31447620</v>
      </c>
      <c r="F39" s="287">
        <f>F8+F9+F15+F24+F38</f>
        <v>27050583</v>
      </c>
      <c r="G39" s="287">
        <f>G8+G9+G15+G24+G38</f>
        <v>28428883</v>
      </c>
      <c r="H39" s="287">
        <f>H8+H9+H15+H24+H38</f>
        <v>31725500</v>
      </c>
    </row>
    <row r="40" spans="1:8" ht="14.25">
      <c r="A40" s="35" t="s">
        <v>204</v>
      </c>
      <c r="B40" s="31" t="s">
        <v>205</v>
      </c>
      <c r="C40" s="286">
        <v>771654</v>
      </c>
      <c r="D40" s="286"/>
      <c r="E40" s="286"/>
      <c r="F40" s="367"/>
      <c r="G40" s="286"/>
      <c r="H40" s="286"/>
    </row>
    <row r="41" spans="1:8" ht="14.25">
      <c r="A41" s="35" t="s">
        <v>484</v>
      </c>
      <c r="B41" s="31" t="s">
        <v>206</v>
      </c>
      <c r="C41" s="286"/>
      <c r="D41" s="286"/>
      <c r="E41" s="286"/>
      <c r="F41" s="367"/>
      <c r="G41" s="286"/>
      <c r="H41" s="286"/>
    </row>
    <row r="42" spans="1:8" ht="14.25">
      <c r="A42" s="35" t="s">
        <v>207</v>
      </c>
      <c r="B42" s="31" t="s">
        <v>208</v>
      </c>
      <c r="C42" s="286">
        <v>147100</v>
      </c>
      <c r="D42" s="286"/>
      <c r="E42" s="286"/>
      <c r="F42" s="367">
        <v>28700</v>
      </c>
      <c r="G42" s="286">
        <v>146126</v>
      </c>
      <c r="H42" s="286">
        <v>650000</v>
      </c>
    </row>
    <row r="43" spans="1:8" ht="14.25">
      <c r="A43" s="35" t="s">
        <v>209</v>
      </c>
      <c r="B43" s="31" t="s">
        <v>210</v>
      </c>
      <c r="C43" s="286">
        <v>59953</v>
      </c>
      <c r="D43" s="365">
        <v>5537571</v>
      </c>
      <c r="E43" s="286">
        <v>2150000</v>
      </c>
      <c r="F43" s="367">
        <v>3780</v>
      </c>
      <c r="G43" s="286">
        <v>39454</v>
      </c>
      <c r="H43" s="286"/>
    </row>
    <row r="44" spans="1:8" ht="14.25">
      <c r="A44" s="6" t="s">
        <v>211</v>
      </c>
      <c r="B44" s="31" t="s">
        <v>212</v>
      </c>
      <c r="C44" s="286"/>
      <c r="D44" s="286"/>
      <c r="E44" s="286"/>
      <c r="F44" s="367"/>
      <c r="G44" s="286"/>
      <c r="H44" s="286"/>
    </row>
    <row r="45" spans="1:8" ht="14.25">
      <c r="A45" s="6" t="s">
        <v>213</v>
      </c>
      <c r="B45" s="31" t="s">
        <v>214</v>
      </c>
      <c r="C45" s="286"/>
      <c r="D45" s="286"/>
      <c r="E45" s="286"/>
      <c r="F45" s="367"/>
      <c r="G45" s="286"/>
      <c r="H45" s="286"/>
    </row>
    <row r="46" spans="1:8" ht="14.25">
      <c r="A46" s="6" t="s">
        <v>215</v>
      </c>
      <c r="B46" s="31" t="s">
        <v>216</v>
      </c>
      <c r="C46" s="286">
        <v>264250</v>
      </c>
      <c r="D46" s="365">
        <v>1475784</v>
      </c>
      <c r="E46" s="286">
        <v>581000</v>
      </c>
      <c r="F46" s="367">
        <v>8769</v>
      </c>
      <c r="G46" s="286"/>
      <c r="H46" s="286">
        <v>175000</v>
      </c>
    </row>
    <row r="47" spans="1:8" ht="14.25">
      <c r="A47" s="52" t="s">
        <v>448</v>
      </c>
      <c r="B47" s="54" t="s">
        <v>217</v>
      </c>
      <c r="C47" s="286">
        <f>SUM(C40:C46)</f>
        <v>1242957</v>
      </c>
      <c r="D47" s="286">
        <f>SUM(D40:D46)</f>
        <v>7013355</v>
      </c>
      <c r="E47" s="286">
        <f>SUM(E40:E46)</f>
        <v>2731000</v>
      </c>
      <c r="F47" s="367">
        <f>SUM(F41:F46)</f>
        <v>41249</v>
      </c>
      <c r="G47" s="286">
        <f>SUM(G41:G46)</f>
        <v>185580</v>
      </c>
      <c r="H47" s="286">
        <f>SUM(H40:H46)</f>
        <v>825000</v>
      </c>
    </row>
    <row r="48" spans="1:8" ht="14.25">
      <c r="A48" s="13" t="s">
        <v>218</v>
      </c>
      <c r="B48" s="31" t="s">
        <v>219</v>
      </c>
      <c r="C48" s="286">
        <v>11762981</v>
      </c>
      <c r="D48" s="365">
        <v>79651898</v>
      </c>
      <c r="E48" s="286">
        <v>12981190</v>
      </c>
      <c r="F48" s="367"/>
      <c r="G48" s="286"/>
      <c r="H48" s="286"/>
    </row>
    <row r="49" spans="1:8" ht="14.25">
      <c r="A49" s="13" t="s">
        <v>220</v>
      </c>
      <c r="B49" s="31" t="s">
        <v>221</v>
      </c>
      <c r="C49" s="286"/>
      <c r="D49" s="286"/>
      <c r="E49" s="286"/>
      <c r="F49" s="367"/>
      <c r="G49" s="286"/>
      <c r="H49" s="286"/>
    </row>
    <row r="50" spans="1:8" ht="14.25">
      <c r="A50" s="13" t="s">
        <v>222</v>
      </c>
      <c r="B50" s="31" t="s">
        <v>223</v>
      </c>
      <c r="C50" s="286"/>
      <c r="D50" s="365">
        <v>620817</v>
      </c>
      <c r="E50" s="286"/>
      <c r="F50" s="367"/>
      <c r="G50" s="286"/>
      <c r="H50" s="286"/>
    </row>
    <row r="51" spans="1:8" ht="14.25">
      <c r="A51" s="13" t="s">
        <v>224</v>
      </c>
      <c r="B51" s="31" t="s">
        <v>225</v>
      </c>
      <c r="C51" s="286">
        <v>3176006</v>
      </c>
      <c r="D51" s="365">
        <v>10036451</v>
      </c>
      <c r="E51" s="286">
        <v>3419402</v>
      </c>
      <c r="F51" s="367"/>
      <c r="G51" s="286"/>
      <c r="H51" s="286"/>
    </row>
    <row r="52" spans="1:8" ht="14.25">
      <c r="A52" s="51" t="s">
        <v>449</v>
      </c>
      <c r="B52" s="54" t="s">
        <v>226</v>
      </c>
      <c r="C52" s="286">
        <f>SUM(C48:C51)</f>
        <v>14938987</v>
      </c>
      <c r="D52" s="286">
        <f>SUM(D48:D51)</f>
        <v>90309166</v>
      </c>
      <c r="E52" s="286">
        <f>SUM(E48:E51)</f>
        <v>16400592</v>
      </c>
      <c r="F52" s="367"/>
      <c r="G52" s="286"/>
      <c r="H52" s="286">
        <f>SUM(H48:H51)</f>
        <v>0</v>
      </c>
    </row>
    <row r="53" spans="1:8" ht="14.25">
      <c r="A53" s="13" t="s">
        <v>227</v>
      </c>
      <c r="B53" s="31" t="s">
        <v>228</v>
      </c>
      <c r="C53" s="286"/>
      <c r="D53" s="286"/>
      <c r="E53" s="286"/>
      <c r="F53" s="367"/>
      <c r="G53" s="286"/>
      <c r="H53" s="286"/>
    </row>
    <row r="54" spans="1:8" ht="14.25">
      <c r="A54" s="13" t="s">
        <v>485</v>
      </c>
      <c r="B54" s="31" t="s">
        <v>229</v>
      </c>
      <c r="C54" s="286"/>
      <c r="D54" s="286"/>
      <c r="E54" s="286"/>
      <c r="F54" s="367"/>
      <c r="G54" s="286"/>
      <c r="H54" s="286"/>
    </row>
    <row r="55" spans="1:8" ht="14.25">
      <c r="A55" s="13" t="s">
        <v>486</v>
      </c>
      <c r="B55" s="31" t="s">
        <v>230</v>
      </c>
      <c r="C55" s="286"/>
      <c r="D55" s="286"/>
      <c r="E55" s="286"/>
      <c r="F55" s="367"/>
      <c r="G55" s="286"/>
      <c r="H55" s="286"/>
    </row>
    <row r="56" spans="1:8" ht="14.25">
      <c r="A56" s="13" t="s">
        <v>487</v>
      </c>
      <c r="B56" s="31" t="s">
        <v>231</v>
      </c>
      <c r="C56" s="286">
        <v>38000</v>
      </c>
      <c r="D56" s="365">
        <v>42885</v>
      </c>
      <c r="E56" s="286">
        <v>400000</v>
      </c>
      <c r="F56" s="367"/>
      <c r="G56" s="286"/>
      <c r="H56" s="286"/>
    </row>
    <row r="57" spans="1:8" ht="14.25">
      <c r="A57" s="13" t="s">
        <v>488</v>
      </c>
      <c r="B57" s="31" t="s">
        <v>232</v>
      </c>
      <c r="C57" s="286"/>
      <c r="D57" s="286"/>
      <c r="E57" s="286"/>
      <c r="F57" s="367"/>
      <c r="G57" s="286"/>
      <c r="H57" s="286"/>
    </row>
    <row r="58" spans="1:8" ht="14.25">
      <c r="A58" s="13" t="s">
        <v>489</v>
      </c>
      <c r="B58" s="31" t="s">
        <v>233</v>
      </c>
      <c r="C58" s="286">
        <v>300000</v>
      </c>
      <c r="D58" s="365">
        <v>300000</v>
      </c>
      <c r="E58" s="286"/>
      <c r="F58" s="367"/>
      <c r="G58" s="286"/>
      <c r="H58" s="286"/>
    </row>
    <row r="59" spans="1:8" ht="14.25">
      <c r="A59" s="13" t="s">
        <v>234</v>
      </c>
      <c r="B59" s="31" t="s">
        <v>235</v>
      </c>
      <c r="C59" s="286"/>
      <c r="D59" s="286"/>
      <c r="E59" s="286"/>
      <c r="F59" s="367"/>
      <c r="G59" s="286"/>
      <c r="H59" s="286"/>
    </row>
    <row r="60" spans="1:8" ht="14.25">
      <c r="A60" s="13" t="s">
        <v>490</v>
      </c>
      <c r="B60" s="31" t="s">
        <v>236</v>
      </c>
      <c r="C60" s="286"/>
      <c r="D60" s="286"/>
      <c r="E60" s="286"/>
      <c r="F60" s="367"/>
      <c r="G60" s="286"/>
      <c r="H60" s="286"/>
    </row>
    <row r="61" spans="1:8" ht="14.25">
      <c r="A61" s="51" t="s">
        <v>450</v>
      </c>
      <c r="B61" s="54" t="s">
        <v>237</v>
      </c>
      <c r="C61" s="286">
        <f>SUM(C53:C60)</f>
        <v>338000</v>
      </c>
      <c r="D61" s="286">
        <f>SUM(D53:D60)</f>
        <v>342885</v>
      </c>
      <c r="E61" s="286">
        <v>400000</v>
      </c>
      <c r="F61" s="367"/>
      <c r="G61" s="286"/>
      <c r="H61" s="286"/>
    </row>
    <row r="62" spans="1:8" ht="15">
      <c r="A62" s="61" t="s">
        <v>68</v>
      </c>
      <c r="B62" s="101"/>
      <c r="C62" s="287">
        <f>C47+C52+C61</f>
        <v>16519944</v>
      </c>
      <c r="D62" s="287">
        <f>D47+D52+D61</f>
        <v>97665406</v>
      </c>
      <c r="E62" s="287">
        <f>E61+E52+E47</f>
        <v>19531592</v>
      </c>
      <c r="F62" s="287">
        <f>SUM(F47)</f>
        <v>41249</v>
      </c>
      <c r="G62" s="287">
        <f>SUM(G47)</f>
        <v>185580</v>
      </c>
      <c r="H62" s="287">
        <f>H47+H52+H61</f>
        <v>825000</v>
      </c>
    </row>
    <row r="63" spans="1:8" ht="15">
      <c r="A63" s="36" t="s">
        <v>498</v>
      </c>
      <c r="B63" s="37" t="s">
        <v>238</v>
      </c>
      <c r="C63" s="288">
        <f aca="true" t="shared" si="2" ref="C63:H63">C62+C39</f>
        <v>38971226</v>
      </c>
      <c r="D63" s="288">
        <f t="shared" si="2"/>
        <v>140581272</v>
      </c>
      <c r="E63" s="288">
        <f t="shared" si="2"/>
        <v>50979212</v>
      </c>
      <c r="F63" s="288">
        <f t="shared" si="2"/>
        <v>27091832</v>
      </c>
      <c r="G63" s="288">
        <f t="shared" si="2"/>
        <v>28614463</v>
      </c>
      <c r="H63" s="288">
        <f t="shared" si="2"/>
        <v>32550500</v>
      </c>
    </row>
    <row r="64" spans="1:8" ht="14.25">
      <c r="A64" s="15" t="s">
        <v>455</v>
      </c>
      <c r="B64" s="7" t="s">
        <v>246</v>
      </c>
      <c r="C64" s="219"/>
      <c r="D64" s="219"/>
      <c r="E64" s="219"/>
      <c r="F64" s="219"/>
      <c r="G64" s="219"/>
      <c r="H64" s="219"/>
    </row>
    <row r="65" spans="1:8" ht="14.25">
      <c r="A65" s="14" t="s">
        <v>458</v>
      </c>
      <c r="B65" s="7" t="s">
        <v>254</v>
      </c>
      <c r="C65" s="220"/>
      <c r="D65" s="220"/>
      <c r="E65" s="220"/>
      <c r="F65" s="220"/>
      <c r="G65" s="220"/>
      <c r="H65" s="220"/>
    </row>
    <row r="66" spans="1:8" ht="14.25">
      <c r="A66" s="38" t="s">
        <v>255</v>
      </c>
      <c r="B66" s="5" t="s">
        <v>256</v>
      </c>
      <c r="C66" s="221"/>
      <c r="D66" s="221"/>
      <c r="E66" s="221"/>
      <c r="F66" s="221"/>
      <c r="G66" s="221"/>
      <c r="H66" s="221"/>
    </row>
    <row r="67" spans="1:8" ht="14.25">
      <c r="A67" s="38" t="s">
        <v>257</v>
      </c>
      <c r="B67" s="5" t="s">
        <v>258</v>
      </c>
      <c r="C67" s="221">
        <v>1227883</v>
      </c>
      <c r="D67" s="365">
        <v>1315130</v>
      </c>
      <c r="E67" s="221">
        <v>1221971</v>
      </c>
      <c r="F67" s="221"/>
      <c r="G67" s="221"/>
      <c r="H67" s="221"/>
    </row>
    <row r="68" spans="1:8" ht="14.25">
      <c r="A68" s="14" t="s">
        <v>259</v>
      </c>
      <c r="B68" s="7" t="s">
        <v>260</v>
      </c>
      <c r="C68" s="221">
        <v>18349049</v>
      </c>
      <c r="D68" s="365">
        <v>22771693</v>
      </c>
      <c r="E68" s="221">
        <v>23221615</v>
      </c>
      <c r="F68" s="221"/>
      <c r="G68" s="221"/>
      <c r="H68" s="221"/>
    </row>
    <row r="69" spans="1:8" ht="14.25">
      <c r="A69" s="38" t="s">
        <v>261</v>
      </c>
      <c r="B69" s="5" t="s">
        <v>262</v>
      </c>
      <c r="C69" s="221"/>
      <c r="D69" s="221"/>
      <c r="E69" s="221"/>
      <c r="F69" s="221"/>
      <c r="G69" s="221"/>
      <c r="H69" s="221"/>
    </row>
    <row r="70" spans="1:8" ht="14.25">
      <c r="A70" s="38" t="s">
        <v>263</v>
      </c>
      <c r="B70" s="5" t="s">
        <v>264</v>
      </c>
      <c r="C70" s="221"/>
      <c r="D70" s="221"/>
      <c r="E70" s="221"/>
      <c r="F70" s="221"/>
      <c r="G70" s="221"/>
      <c r="H70" s="221"/>
    </row>
    <row r="71" spans="1:8" ht="14.25">
      <c r="A71" s="38" t="s">
        <v>265</v>
      </c>
      <c r="B71" s="5" t="s">
        <v>266</v>
      </c>
      <c r="C71" s="221"/>
      <c r="D71" s="221"/>
      <c r="E71" s="221"/>
      <c r="F71" s="221"/>
      <c r="G71" s="221"/>
      <c r="H71" s="221"/>
    </row>
    <row r="72" spans="1:8" ht="14.25">
      <c r="A72" s="39" t="s">
        <v>459</v>
      </c>
      <c r="B72" s="40" t="s">
        <v>267</v>
      </c>
      <c r="C72" s="220">
        <f>SUM(C67:C71)</f>
        <v>19576932</v>
      </c>
      <c r="D72" s="220">
        <f>SUM(D67:D71)</f>
        <v>24086823</v>
      </c>
      <c r="E72" s="220">
        <f>SUM(E67:E71)</f>
        <v>24443586</v>
      </c>
      <c r="F72" s="220"/>
      <c r="G72" s="220"/>
      <c r="H72" s="220"/>
    </row>
    <row r="73" spans="1:8" ht="14.25">
      <c r="A73" s="38" t="s">
        <v>268</v>
      </c>
      <c r="B73" s="5" t="s">
        <v>269</v>
      </c>
      <c r="C73" s="221"/>
      <c r="D73" s="221"/>
      <c r="E73" s="221"/>
      <c r="F73" s="221"/>
      <c r="G73" s="221"/>
      <c r="H73" s="221"/>
    </row>
    <row r="74" spans="1:8" ht="14.25">
      <c r="A74" s="13" t="s">
        <v>270</v>
      </c>
      <c r="B74" s="5" t="s">
        <v>271</v>
      </c>
      <c r="C74" s="222"/>
      <c r="D74" s="222"/>
      <c r="E74" s="222"/>
      <c r="F74" s="222"/>
      <c r="G74" s="222"/>
      <c r="H74" s="222"/>
    </row>
    <row r="75" spans="1:8" ht="14.25">
      <c r="A75" s="38" t="s">
        <v>495</v>
      </c>
      <c r="B75" s="5" t="s">
        <v>272</v>
      </c>
      <c r="C75" s="221"/>
      <c r="D75" s="221"/>
      <c r="E75" s="221"/>
      <c r="F75" s="221"/>
      <c r="G75" s="221"/>
      <c r="H75" s="221"/>
    </row>
    <row r="76" spans="1:8" ht="14.25">
      <c r="A76" s="38" t="s">
        <v>464</v>
      </c>
      <c r="B76" s="5" t="s">
        <v>273</v>
      </c>
      <c r="C76" s="221"/>
      <c r="D76" s="221"/>
      <c r="E76" s="221"/>
      <c r="F76" s="221"/>
      <c r="G76" s="221"/>
      <c r="H76" s="221"/>
    </row>
    <row r="77" spans="1:8" ht="14.25">
      <c r="A77" s="39" t="s">
        <v>465</v>
      </c>
      <c r="B77" s="40" t="s">
        <v>277</v>
      </c>
      <c r="C77" s="220"/>
      <c r="D77" s="220"/>
      <c r="E77" s="220"/>
      <c r="F77" s="220"/>
      <c r="G77" s="220"/>
      <c r="H77" s="220"/>
    </row>
    <row r="78" spans="1:8" ht="14.25">
      <c r="A78" s="13" t="s">
        <v>278</v>
      </c>
      <c r="B78" s="5" t="s">
        <v>279</v>
      </c>
      <c r="C78" s="222"/>
      <c r="D78" s="222"/>
      <c r="E78" s="222"/>
      <c r="F78" s="222"/>
      <c r="G78" s="222"/>
      <c r="H78" s="222"/>
    </row>
    <row r="79" spans="1:8" ht="15">
      <c r="A79" s="41" t="s">
        <v>499</v>
      </c>
      <c r="B79" s="42" t="s">
        <v>280</v>
      </c>
      <c r="C79" s="289">
        <f>C64+C65+C72+C77+C78</f>
        <v>19576932</v>
      </c>
      <c r="D79" s="289">
        <f>D64+D65+D72+D77+D78</f>
        <v>24086823</v>
      </c>
      <c r="E79" s="289">
        <f>E64+E65+E72+E77+E78</f>
        <v>24443586</v>
      </c>
      <c r="F79" s="289"/>
      <c r="G79" s="289"/>
      <c r="H79" s="289"/>
    </row>
    <row r="80" spans="1:8" ht="15">
      <c r="A80" s="45" t="s">
        <v>535</v>
      </c>
      <c r="B80" s="46"/>
      <c r="C80" s="290">
        <f aca="true" t="shared" si="3" ref="C80:H80">C79+C63</f>
        <v>58548158</v>
      </c>
      <c r="D80" s="290">
        <f t="shared" si="3"/>
        <v>164668095</v>
      </c>
      <c r="E80" s="290">
        <f t="shared" si="3"/>
        <v>75422798</v>
      </c>
      <c r="F80" s="290">
        <f t="shared" si="3"/>
        <v>27091832</v>
      </c>
      <c r="G80" s="290">
        <f t="shared" si="3"/>
        <v>28614463</v>
      </c>
      <c r="H80" s="290">
        <f t="shared" si="3"/>
        <v>32550500</v>
      </c>
    </row>
    <row r="81" spans="1:8" ht="39">
      <c r="A81" s="2" t="s">
        <v>101</v>
      </c>
      <c r="B81" s="3" t="s">
        <v>49</v>
      </c>
      <c r="C81" s="333" t="s">
        <v>884</v>
      </c>
      <c r="D81" s="333" t="s">
        <v>887</v>
      </c>
      <c r="E81" s="333" t="s">
        <v>888</v>
      </c>
      <c r="F81" s="332" t="s">
        <v>884</v>
      </c>
      <c r="G81" s="332" t="s">
        <v>887</v>
      </c>
      <c r="H81" s="332" t="s">
        <v>888</v>
      </c>
    </row>
    <row r="82" spans="1:8" ht="14.25">
      <c r="A82" s="5" t="s">
        <v>537</v>
      </c>
      <c r="B82" s="6" t="s">
        <v>293</v>
      </c>
      <c r="C82" s="292">
        <v>37692301</v>
      </c>
      <c r="D82" s="365">
        <v>38668441</v>
      </c>
      <c r="E82" s="292">
        <v>34572374</v>
      </c>
      <c r="F82" s="292"/>
      <c r="G82" s="292"/>
      <c r="H82" s="292"/>
    </row>
    <row r="83" spans="1:8" ht="14.25">
      <c r="A83" s="5" t="s">
        <v>294</v>
      </c>
      <c r="B83" s="6" t="s">
        <v>295</v>
      </c>
      <c r="C83" s="292"/>
      <c r="D83" s="292"/>
      <c r="E83" s="292"/>
      <c r="F83" s="292"/>
      <c r="G83" s="292"/>
      <c r="H83" s="292"/>
    </row>
    <row r="84" spans="1:8" ht="14.25">
      <c r="A84" s="5" t="s">
        <v>296</v>
      </c>
      <c r="B84" s="6" t="s">
        <v>297</v>
      </c>
      <c r="C84" s="292"/>
      <c r="D84" s="292"/>
      <c r="E84" s="292"/>
      <c r="F84" s="292"/>
      <c r="G84" s="292"/>
      <c r="H84" s="292"/>
    </row>
    <row r="85" spans="1:8" ht="14.25">
      <c r="A85" s="5" t="s">
        <v>500</v>
      </c>
      <c r="B85" s="6" t="s">
        <v>298</v>
      </c>
      <c r="C85" s="292"/>
      <c r="D85" s="292"/>
      <c r="E85" s="292"/>
      <c r="F85" s="292"/>
      <c r="G85" s="292"/>
      <c r="H85" s="292"/>
    </row>
    <row r="86" spans="1:8" ht="14.25">
      <c r="A86" s="5" t="s">
        <v>501</v>
      </c>
      <c r="B86" s="6" t="s">
        <v>299</v>
      </c>
      <c r="C86" s="292"/>
      <c r="D86" s="292"/>
      <c r="E86" s="292"/>
      <c r="F86" s="292"/>
      <c r="G86" s="292"/>
      <c r="H86" s="292"/>
    </row>
    <row r="87" spans="1:8" ht="14.25">
      <c r="A87" s="5" t="s">
        <v>502</v>
      </c>
      <c r="B87" s="6" t="s">
        <v>300</v>
      </c>
      <c r="C87" s="292">
        <v>42000</v>
      </c>
      <c r="D87" s="365">
        <v>1608400</v>
      </c>
      <c r="E87" s="292">
        <v>12000</v>
      </c>
      <c r="F87" s="292">
        <v>10000</v>
      </c>
      <c r="G87" s="292">
        <v>0</v>
      </c>
      <c r="H87" s="292"/>
    </row>
    <row r="88" spans="1:8" ht="14.25">
      <c r="A88" s="40" t="s">
        <v>538</v>
      </c>
      <c r="B88" s="52" t="s">
        <v>301</v>
      </c>
      <c r="C88" s="292">
        <f>SUM(C82:C87)</f>
        <v>37734301</v>
      </c>
      <c r="D88" s="292">
        <f>SUM(D82:D87)</f>
        <v>40276841</v>
      </c>
      <c r="E88" s="292">
        <f>SUM(E82:E87)</f>
        <v>34584374</v>
      </c>
      <c r="F88" s="292">
        <f>SUM(F82:F87)</f>
        <v>10000</v>
      </c>
      <c r="G88" s="292">
        <f>SUM(G82:G87)</f>
        <v>0</v>
      </c>
      <c r="H88" s="292"/>
    </row>
    <row r="89" spans="1:8" ht="14.25">
      <c r="A89" s="5" t="s">
        <v>540</v>
      </c>
      <c r="B89" s="6" t="s">
        <v>312</v>
      </c>
      <c r="C89" s="292"/>
      <c r="D89" s="292"/>
      <c r="E89" s="292"/>
      <c r="F89" s="292"/>
      <c r="G89" s="292"/>
      <c r="H89" s="292"/>
    </row>
    <row r="90" spans="1:8" ht="14.25">
      <c r="A90" s="5" t="s">
        <v>508</v>
      </c>
      <c r="B90" s="6" t="s">
        <v>313</v>
      </c>
      <c r="C90" s="292"/>
      <c r="D90" s="292"/>
      <c r="E90" s="292"/>
      <c r="F90" s="292"/>
      <c r="G90" s="292"/>
      <c r="H90" s="292"/>
    </row>
    <row r="91" spans="1:8" ht="14.25">
      <c r="A91" s="5" t="s">
        <v>509</v>
      </c>
      <c r="B91" s="6" t="s">
        <v>314</v>
      </c>
      <c r="C91" s="292"/>
      <c r="D91" s="292"/>
      <c r="E91" s="292"/>
      <c r="F91" s="292"/>
      <c r="G91" s="292"/>
      <c r="H91" s="292"/>
    </row>
    <row r="92" spans="1:8" ht="14.25">
      <c r="A92" s="5" t="s">
        <v>510</v>
      </c>
      <c r="B92" s="6" t="s">
        <v>315</v>
      </c>
      <c r="C92" s="292">
        <v>7289078</v>
      </c>
      <c r="D92" s="365">
        <v>6498852</v>
      </c>
      <c r="E92" s="292">
        <v>6400000</v>
      </c>
      <c r="F92" s="292"/>
      <c r="G92" s="292"/>
      <c r="H92" s="292"/>
    </row>
    <row r="93" spans="1:8" ht="14.25">
      <c r="A93" s="5" t="s">
        <v>541</v>
      </c>
      <c r="B93" s="6" t="s">
        <v>330</v>
      </c>
      <c r="C93" s="292">
        <v>10478810</v>
      </c>
      <c r="D93" s="365">
        <v>11454443</v>
      </c>
      <c r="E93" s="292">
        <v>11200000</v>
      </c>
      <c r="F93" s="292"/>
      <c r="G93" s="292"/>
      <c r="H93" s="292"/>
    </row>
    <row r="94" spans="1:8" ht="14.25">
      <c r="A94" s="5" t="s">
        <v>515</v>
      </c>
      <c r="B94" s="6" t="s">
        <v>331</v>
      </c>
      <c r="C94" s="292">
        <v>28847</v>
      </c>
      <c r="D94" s="365">
        <v>9143</v>
      </c>
      <c r="E94" s="292">
        <v>0</v>
      </c>
      <c r="F94" s="292"/>
      <c r="G94" s="292"/>
      <c r="H94" s="292"/>
    </row>
    <row r="95" spans="1:8" ht="14.25">
      <c r="A95" s="40" t="s">
        <v>542</v>
      </c>
      <c r="B95" s="52" t="s">
        <v>332</v>
      </c>
      <c r="C95" s="292">
        <f>SUM(C89:C94)</f>
        <v>17796735</v>
      </c>
      <c r="D95" s="292">
        <f>SUM(D89:D94)</f>
        <v>17962438</v>
      </c>
      <c r="E95" s="292">
        <f>SUM(E92:E94)</f>
        <v>17600000</v>
      </c>
      <c r="F95" s="292"/>
      <c r="G95" s="292"/>
      <c r="H95" s="292">
        <f>SUM(H92:H94)</f>
        <v>0</v>
      </c>
    </row>
    <row r="96" spans="1:8" ht="14.25">
      <c r="A96" s="13" t="s">
        <v>333</v>
      </c>
      <c r="B96" s="6" t="s">
        <v>334</v>
      </c>
      <c r="C96" s="292">
        <v>20000</v>
      </c>
      <c r="D96" s="365">
        <v>31496</v>
      </c>
      <c r="E96" s="292"/>
      <c r="F96" s="292">
        <v>2212661</v>
      </c>
      <c r="G96" s="292"/>
      <c r="H96" s="292"/>
    </row>
    <row r="97" spans="1:8" ht="14.25">
      <c r="A97" s="13" t="s">
        <v>516</v>
      </c>
      <c r="B97" s="6" t="s">
        <v>335</v>
      </c>
      <c r="C97" s="292">
        <v>9067922</v>
      </c>
      <c r="D97" s="365">
        <v>5511466</v>
      </c>
      <c r="E97" s="292">
        <v>9528545</v>
      </c>
      <c r="F97" s="292"/>
      <c r="G97" s="292">
        <v>1507570</v>
      </c>
      <c r="H97" s="292">
        <v>2204000</v>
      </c>
    </row>
    <row r="98" spans="1:8" ht="14.25">
      <c r="A98" s="13" t="s">
        <v>517</v>
      </c>
      <c r="B98" s="6" t="s">
        <v>336</v>
      </c>
      <c r="C98" s="292">
        <v>152704</v>
      </c>
      <c r="D98" s="292">
        <v>0</v>
      </c>
      <c r="E98" s="292"/>
      <c r="F98" s="292"/>
      <c r="G98" s="292"/>
      <c r="H98" s="292"/>
    </row>
    <row r="99" spans="1:8" ht="14.25">
      <c r="A99" s="13" t="s">
        <v>518</v>
      </c>
      <c r="B99" s="6" t="s">
        <v>337</v>
      </c>
      <c r="C99" s="292">
        <v>258823</v>
      </c>
      <c r="D99" s="365">
        <v>3157510</v>
      </c>
      <c r="E99" s="292"/>
      <c r="F99" s="292"/>
      <c r="G99" s="292"/>
      <c r="H99" s="292"/>
    </row>
    <row r="100" spans="1:8" ht="14.25">
      <c r="A100" s="13" t="s">
        <v>338</v>
      </c>
      <c r="B100" s="6" t="s">
        <v>339</v>
      </c>
      <c r="C100" s="292"/>
      <c r="D100" s="292"/>
      <c r="E100" s="292"/>
      <c r="F100" s="292">
        <v>4310298</v>
      </c>
      <c r="G100" s="292">
        <v>3877024</v>
      </c>
      <c r="H100" s="292">
        <v>4200000</v>
      </c>
    </row>
    <row r="101" spans="1:8" ht="14.25">
      <c r="A101" s="13" t="s">
        <v>340</v>
      </c>
      <c r="B101" s="6" t="s">
        <v>341</v>
      </c>
      <c r="C101" s="292">
        <v>2442457</v>
      </c>
      <c r="D101" s="365">
        <v>2221979</v>
      </c>
      <c r="E101" s="292">
        <v>2130000</v>
      </c>
      <c r="F101" s="292">
        <v>1761201</v>
      </c>
      <c r="G101" s="292">
        <v>1453836</v>
      </c>
      <c r="H101" s="292">
        <v>1729000</v>
      </c>
    </row>
    <row r="102" spans="1:8" ht="14.25">
      <c r="A102" s="13" t="s">
        <v>342</v>
      </c>
      <c r="B102" s="6" t="s">
        <v>343</v>
      </c>
      <c r="C102" s="292">
        <v>1386000</v>
      </c>
      <c r="D102" s="292">
        <v>0</v>
      </c>
      <c r="E102" s="292"/>
      <c r="F102" s="292"/>
      <c r="G102" s="292"/>
      <c r="H102" s="292"/>
    </row>
    <row r="103" spans="1:8" ht="14.25">
      <c r="A103" s="13" t="s">
        <v>519</v>
      </c>
      <c r="B103" s="6" t="s">
        <v>344</v>
      </c>
      <c r="C103" s="292">
        <v>309351</v>
      </c>
      <c r="D103" s="365">
        <v>357689</v>
      </c>
      <c r="E103" s="292">
        <v>152000</v>
      </c>
      <c r="F103" s="292">
        <v>3090</v>
      </c>
      <c r="G103" s="292">
        <v>3387</v>
      </c>
      <c r="H103" s="292">
        <v>5000</v>
      </c>
    </row>
    <row r="104" spans="1:8" ht="14.25">
      <c r="A104" s="13" t="s">
        <v>520</v>
      </c>
      <c r="B104" s="6" t="s">
        <v>345</v>
      </c>
      <c r="C104" s="292"/>
      <c r="D104" s="292"/>
      <c r="E104" s="292"/>
      <c r="F104" s="292"/>
      <c r="G104" s="292"/>
      <c r="H104" s="292"/>
    </row>
    <row r="105" spans="1:8" ht="14.25">
      <c r="A105" s="13" t="s">
        <v>521</v>
      </c>
      <c r="B105" s="6" t="s">
        <v>885</v>
      </c>
      <c r="C105" s="292">
        <v>520076</v>
      </c>
      <c r="D105" s="365">
        <v>327221</v>
      </c>
      <c r="E105" s="292">
        <v>400000</v>
      </c>
      <c r="F105" s="292">
        <v>2643</v>
      </c>
      <c r="G105" s="292">
        <v>2643</v>
      </c>
      <c r="H105" s="292">
        <v>1000</v>
      </c>
    </row>
    <row r="106" spans="1:8" ht="14.25">
      <c r="A106" s="51" t="s">
        <v>543</v>
      </c>
      <c r="B106" s="52" t="s">
        <v>347</v>
      </c>
      <c r="C106" s="292">
        <f aca="true" t="shared" si="4" ref="C106:H106">SUM(C96:C105)</f>
        <v>14157333</v>
      </c>
      <c r="D106" s="292">
        <f t="shared" si="4"/>
        <v>11607361</v>
      </c>
      <c r="E106" s="292">
        <f t="shared" si="4"/>
        <v>12210545</v>
      </c>
      <c r="F106" s="292">
        <f t="shared" si="4"/>
        <v>8289893</v>
      </c>
      <c r="G106" s="292">
        <f t="shared" si="4"/>
        <v>6844460</v>
      </c>
      <c r="H106" s="292">
        <f t="shared" si="4"/>
        <v>8139000</v>
      </c>
    </row>
    <row r="107" spans="1:8" ht="14.25">
      <c r="A107" s="13" t="s">
        <v>356</v>
      </c>
      <c r="B107" s="6" t="s">
        <v>357</v>
      </c>
      <c r="C107" s="292"/>
      <c r="D107" s="292"/>
      <c r="E107" s="292"/>
      <c r="F107" s="292"/>
      <c r="G107" s="292"/>
      <c r="H107" s="292"/>
    </row>
    <row r="108" spans="1:8" ht="14.25">
      <c r="A108" s="5" t="s">
        <v>525</v>
      </c>
      <c r="B108" s="6" t="s">
        <v>359</v>
      </c>
      <c r="C108" s="292"/>
      <c r="D108" s="292"/>
      <c r="E108" s="292"/>
      <c r="F108" s="292"/>
      <c r="G108" s="292"/>
      <c r="H108" s="292"/>
    </row>
    <row r="109" spans="1:8" ht="14.25">
      <c r="A109" s="13" t="s">
        <v>526</v>
      </c>
      <c r="B109" s="6" t="s">
        <v>719</v>
      </c>
      <c r="C109" s="292">
        <v>60030</v>
      </c>
      <c r="D109" s="365">
        <v>19970</v>
      </c>
      <c r="E109" s="292"/>
      <c r="F109" s="292"/>
      <c r="G109" s="292"/>
      <c r="H109" s="292"/>
    </row>
    <row r="110" spans="1:8" ht="14.25">
      <c r="A110" s="40" t="s">
        <v>545</v>
      </c>
      <c r="B110" s="52" t="s">
        <v>360</v>
      </c>
      <c r="C110" s="292">
        <f>SUM(C109)</f>
        <v>60030</v>
      </c>
      <c r="D110" s="292">
        <f>SUM(D109)</f>
        <v>19970</v>
      </c>
      <c r="E110" s="292"/>
      <c r="F110" s="292"/>
      <c r="G110" s="292"/>
      <c r="H110" s="292"/>
    </row>
    <row r="111" spans="1:8" ht="15">
      <c r="A111" s="61" t="s">
        <v>69</v>
      </c>
      <c r="B111" s="64"/>
      <c r="C111" s="287">
        <f>C88+C95+C106+C110</f>
        <v>69748399</v>
      </c>
      <c r="D111" s="287">
        <f>D88+D95+D106+D110</f>
        <v>69866610</v>
      </c>
      <c r="E111" s="287">
        <f>E88+E95+E106+E110</f>
        <v>64394919</v>
      </c>
      <c r="F111" s="287">
        <f>F110+F106+F95+F88</f>
        <v>8299893</v>
      </c>
      <c r="G111" s="287">
        <f>G110+G106+G95+G88</f>
        <v>6844460</v>
      </c>
      <c r="H111" s="287">
        <f>H88+H95+H106+H110</f>
        <v>8139000</v>
      </c>
    </row>
    <row r="112" spans="1:8" ht="14.25">
      <c r="A112" s="5" t="s">
        <v>302</v>
      </c>
      <c r="B112" s="6" t="s">
        <v>303</v>
      </c>
      <c r="C112" s="292">
        <v>999999</v>
      </c>
      <c r="D112" s="365">
        <v>15000000</v>
      </c>
      <c r="E112" s="292">
        <v>1905000</v>
      </c>
      <c r="F112" s="292"/>
      <c r="G112" s="292"/>
      <c r="H112" s="292"/>
    </row>
    <row r="113" spans="1:8" ht="14.25">
      <c r="A113" s="5" t="s">
        <v>304</v>
      </c>
      <c r="B113" s="6" t="s">
        <v>305</v>
      </c>
      <c r="C113" s="292"/>
      <c r="D113" s="292"/>
      <c r="E113" s="292"/>
      <c r="F113" s="292"/>
      <c r="G113" s="292"/>
      <c r="H113" s="292"/>
    </row>
    <row r="114" spans="1:8" ht="14.25">
      <c r="A114" s="5" t="s">
        <v>503</v>
      </c>
      <c r="B114" s="6" t="s">
        <v>306</v>
      </c>
      <c r="C114" s="292"/>
      <c r="D114" s="365">
        <v>191814</v>
      </c>
      <c r="E114" s="292"/>
      <c r="F114" s="292"/>
      <c r="G114" s="292"/>
      <c r="H114" s="292"/>
    </row>
    <row r="115" spans="1:8" ht="14.25">
      <c r="A115" s="5" t="s">
        <v>504</v>
      </c>
      <c r="B115" s="6" t="s">
        <v>307</v>
      </c>
      <c r="C115" s="292"/>
      <c r="D115" s="292"/>
      <c r="E115" s="292"/>
      <c r="F115" s="292"/>
      <c r="G115" s="292"/>
      <c r="H115" s="292"/>
    </row>
    <row r="116" spans="1:8" ht="14.25">
      <c r="A116" s="5" t="s">
        <v>505</v>
      </c>
      <c r="B116" s="6" t="s">
        <v>308</v>
      </c>
      <c r="C116" s="292">
        <v>70576188</v>
      </c>
      <c r="D116" s="292">
        <v>0</v>
      </c>
      <c r="E116" s="292"/>
      <c r="F116" s="292"/>
      <c r="G116" s="292"/>
      <c r="H116" s="292"/>
    </row>
    <row r="117" spans="1:8" ht="14.25">
      <c r="A117" s="40" t="s">
        <v>539</v>
      </c>
      <c r="B117" s="52" t="s">
        <v>309</v>
      </c>
      <c r="C117" s="292">
        <f>SUM(C112:C116)</f>
        <v>71576187</v>
      </c>
      <c r="D117" s="292">
        <f>SUM(D112:D116)</f>
        <v>15191814</v>
      </c>
      <c r="E117" s="292">
        <f>SUM(E112:E116)</f>
        <v>1905000</v>
      </c>
      <c r="F117" s="292"/>
      <c r="G117" s="292"/>
      <c r="H117" s="292"/>
    </row>
    <row r="118" spans="1:8" ht="14.25">
      <c r="A118" s="13" t="s">
        <v>522</v>
      </c>
      <c r="B118" s="6" t="s">
        <v>348</v>
      </c>
      <c r="C118" s="292"/>
      <c r="D118" s="292"/>
      <c r="E118" s="292"/>
      <c r="F118" s="292"/>
      <c r="G118" s="292"/>
      <c r="H118" s="292"/>
    </row>
    <row r="119" spans="1:8" ht="14.25">
      <c r="A119" s="13" t="s">
        <v>523</v>
      </c>
      <c r="B119" s="6" t="s">
        <v>349</v>
      </c>
      <c r="C119" s="292"/>
      <c r="D119" s="292"/>
      <c r="E119" s="292"/>
      <c r="F119" s="292"/>
      <c r="G119" s="292"/>
      <c r="H119" s="292"/>
    </row>
    <row r="120" spans="1:8" ht="14.25">
      <c r="A120" s="13" t="s">
        <v>350</v>
      </c>
      <c r="B120" s="6" t="s">
        <v>351</v>
      </c>
      <c r="C120" s="292"/>
      <c r="D120" s="292">
        <v>6110624</v>
      </c>
      <c r="E120" s="292"/>
      <c r="F120" s="292"/>
      <c r="G120" s="292"/>
      <c r="H120" s="292"/>
    </row>
    <row r="121" spans="1:8" ht="14.25">
      <c r="A121" s="13" t="s">
        <v>524</v>
      </c>
      <c r="B121" s="6" t="s">
        <v>352</v>
      </c>
      <c r="C121" s="292"/>
      <c r="D121" s="292"/>
      <c r="E121" s="292"/>
      <c r="F121" s="292"/>
      <c r="G121" s="292"/>
      <c r="H121" s="292"/>
    </row>
    <row r="122" spans="1:8" ht="14.25">
      <c r="A122" s="13" t="s">
        <v>353</v>
      </c>
      <c r="B122" s="6" t="s">
        <v>354</v>
      </c>
      <c r="C122" s="292"/>
      <c r="D122" s="292"/>
      <c r="E122" s="292"/>
      <c r="F122" s="292"/>
      <c r="G122" s="292"/>
      <c r="H122" s="292"/>
    </row>
    <row r="123" spans="1:8" ht="14.25">
      <c r="A123" s="40" t="s">
        <v>544</v>
      </c>
      <c r="B123" s="52" t="s">
        <v>355</v>
      </c>
      <c r="C123" s="292"/>
      <c r="D123" s="292">
        <f>SUM(D118:D122)</f>
        <v>6110624</v>
      </c>
      <c r="E123" s="292"/>
      <c r="F123" s="292"/>
      <c r="G123" s="292"/>
      <c r="H123" s="292"/>
    </row>
    <row r="124" spans="1:8" ht="14.25">
      <c r="A124" s="13" t="s">
        <v>361</v>
      </c>
      <c r="B124" s="6" t="s">
        <v>362</v>
      </c>
      <c r="C124" s="292"/>
      <c r="D124" s="292"/>
      <c r="E124" s="292"/>
      <c r="F124" s="292"/>
      <c r="G124" s="292"/>
      <c r="H124" s="292"/>
    </row>
    <row r="125" spans="1:8" ht="14.25">
      <c r="A125" s="5" t="s">
        <v>527</v>
      </c>
      <c r="B125" s="6" t="s">
        <v>692</v>
      </c>
      <c r="C125" s="292">
        <v>138600</v>
      </c>
      <c r="D125" s="365">
        <v>130200</v>
      </c>
      <c r="E125" s="292">
        <v>101000</v>
      </c>
      <c r="F125" s="292"/>
      <c r="G125" s="292"/>
      <c r="H125" s="292"/>
    </row>
    <row r="126" spans="1:8" ht="14.25">
      <c r="A126" s="13" t="s">
        <v>528</v>
      </c>
      <c r="B126" s="6" t="s">
        <v>886</v>
      </c>
      <c r="C126" s="292">
        <v>38000</v>
      </c>
      <c r="D126" s="365">
        <v>34000</v>
      </c>
      <c r="E126" s="292"/>
      <c r="F126" s="292"/>
      <c r="G126" s="292"/>
      <c r="H126" s="292"/>
    </row>
    <row r="127" spans="1:8" ht="14.25">
      <c r="A127" s="40" t="s">
        <v>547</v>
      </c>
      <c r="B127" s="52" t="s">
        <v>365</v>
      </c>
      <c r="C127" s="291">
        <f>SUM(C124:C126)</f>
        <v>176600</v>
      </c>
      <c r="D127" s="291">
        <f>SUM(D124:D126)</f>
        <v>164200</v>
      </c>
      <c r="E127" s="292">
        <f>SUM(E124:E126)</f>
        <v>101000</v>
      </c>
      <c r="F127" s="292"/>
      <c r="G127" s="292"/>
      <c r="H127" s="292">
        <f>SUM(H124:H126)</f>
        <v>0</v>
      </c>
    </row>
    <row r="128" spans="1:8" ht="15">
      <c r="A128" s="61" t="s">
        <v>70</v>
      </c>
      <c r="B128" s="64"/>
      <c r="C128" s="287">
        <f aca="true" t="shared" si="5" ref="C128:H128">C127+C123+C117</f>
        <v>71752787</v>
      </c>
      <c r="D128" s="287">
        <f t="shared" si="5"/>
        <v>21466638</v>
      </c>
      <c r="E128" s="287">
        <f t="shared" si="5"/>
        <v>2006000</v>
      </c>
      <c r="F128" s="287">
        <f t="shared" si="5"/>
        <v>0</v>
      </c>
      <c r="G128" s="287">
        <f t="shared" si="5"/>
        <v>0</v>
      </c>
      <c r="H128" s="287">
        <f t="shared" si="5"/>
        <v>0</v>
      </c>
    </row>
    <row r="129" spans="1:8" ht="15">
      <c r="A129" s="49" t="s">
        <v>546</v>
      </c>
      <c r="B129" s="36" t="s">
        <v>366</v>
      </c>
      <c r="C129" s="288">
        <f>C128+C111</f>
        <v>141501186</v>
      </c>
      <c r="D129" s="288">
        <f>D128+D111</f>
        <v>91333248</v>
      </c>
      <c r="E129" s="288">
        <f>E128+E111</f>
        <v>66400919</v>
      </c>
      <c r="F129" s="288">
        <f>F127+F123+F117+F111</f>
        <v>8299893</v>
      </c>
      <c r="G129" s="288">
        <f>G127+G123+G117+G111</f>
        <v>6844460</v>
      </c>
      <c r="H129" s="288">
        <f>H128+H111</f>
        <v>8139000</v>
      </c>
    </row>
    <row r="130" spans="1:8" ht="15">
      <c r="A130" s="106" t="s">
        <v>71</v>
      </c>
      <c r="B130" s="63"/>
      <c r="C130" s="316">
        <f aca="true" t="shared" si="6" ref="C130:H130">C39</f>
        <v>22451282</v>
      </c>
      <c r="D130" s="316">
        <f t="shared" si="6"/>
        <v>42915866</v>
      </c>
      <c r="E130" s="316">
        <f t="shared" si="6"/>
        <v>31447620</v>
      </c>
      <c r="F130" s="316">
        <f t="shared" si="6"/>
        <v>27050583</v>
      </c>
      <c r="G130" s="369">
        <f t="shared" si="6"/>
        <v>28428883</v>
      </c>
      <c r="H130" s="369">
        <f t="shared" si="6"/>
        <v>31725500</v>
      </c>
    </row>
    <row r="131" spans="1:8" ht="15">
      <c r="A131" s="106" t="s">
        <v>72</v>
      </c>
      <c r="B131" s="63"/>
      <c r="C131" s="316">
        <f aca="true" t="shared" si="7" ref="C131:H131">C128-C79</f>
        <v>52175855</v>
      </c>
      <c r="D131" s="316">
        <f t="shared" si="7"/>
        <v>-2620185</v>
      </c>
      <c r="E131" s="316">
        <f t="shared" si="7"/>
        <v>-22437586</v>
      </c>
      <c r="F131" s="316">
        <f t="shared" si="7"/>
        <v>0</v>
      </c>
      <c r="G131" s="369">
        <f t="shared" si="7"/>
        <v>0</v>
      </c>
      <c r="H131" s="369">
        <f t="shared" si="7"/>
        <v>0</v>
      </c>
    </row>
    <row r="132" spans="1:8" ht="14.25">
      <c r="A132" s="15" t="s">
        <v>548</v>
      </c>
      <c r="B132" s="7" t="s">
        <v>371</v>
      </c>
      <c r="C132" s="292"/>
      <c r="D132" s="292"/>
      <c r="E132" s="292"/>
      <c r="F132" s="292"/>
      <c r="G132" s="292"/>
      <c r="H132" s="292"/>
    </row>
    <row r="133" spans="1:8" ht="14.25">
      <c r="A133" s="14" t="s">
        <v>549</v>
      </c>
      <c r="B133" s="7" t="s">
        <v>378</v>
      </c>
      <c r="C133" s="292"/>
      <c r="D133" s="292"/>
      <c r="E133" s="292"/>
      <c r="F133" s="292"/>
      <c r="G133" s="292"/>
      <c r="H133" s="292"/>
    </row>
    <row r="134" spans="1:8" ht="14.25">
      <c r="A134" s="5" t="s">
        <v>655</v>
      </c>
      <c r="B134" s="5" t="s">
        <v>379</v>
      </c>
      <c r="C134" s="292">
        <v>27055036</v>
      </c>
      <c r="D134" s="366">
        <v>111323194</v>
      </c>
      <c r="E134" s="292"/>
      <c r="F134" s="292">
        <v>626887</v>
      </c>
      <c r="G134" s="292">
        <v>183997</v>
      </c>
      <c r="H134" s="292">
        <v>1189885</v>
      </c>
    </row>
    <row r="135" spans="1:8" ht="14.25">
      <c r="A135" s="5" t="s">
        <v>656</v>
      </c>
      <c r="B135" s="5" t="s">
        <v>379</v>
      </c>
      <c r="C135" s="292"/>
      <c r="D135" s="292"/>
      <c r="E135" s="292">
        <v>9021879</v>
      </c>
      <c r="F135" s="292"/>
      <c r="G135" s="292"/>
      <c r="H135" s="292"/>
    </row>
    <row r="136" spans="1:8" ht="14.25">
      <c r="A136" s="5" t="s">
        <v>653</v>
      </c>
      <c r="B136" s="5" t="s">
        <v>380</v>
      </c>
      <c r="C136" s="292"/>
      <c r="D136" s="292"/>
      <c r="E136" s="292"/>
      <c r="F136" s="292"/>
      <c r="G136" s="292"/>
      <c r="H136" s="292"/>
    </row>
    <row r="137" spans="1:8" ht="14.25">
      <c r="A137" s="5" t="s">
        <v>654</v>
      </c>
      <c r="B137" s="5" t="s">
        <v>380</v>
      </c>
      <c r="C137" s="292"/>
      <c r="D137" s="292"/>
      <c r="E137" s="292"/>
      <c r="F137" s="292"/>
      <c r="G137" s="292"/>
      <c r="H137" s="292"/>
    </row>
    <row r="138" spans="1:8" ht="14.25">
      <c r="A138" s="7" t="s">
        <v>550</v>
      </c>
      <c r="B138" s="7" t="s">
        <v>381</v>
      </c>
      <c r="C138" s="292">
        <f aca="true" t="shared" si="8" ref="C138:H138">SUM(C134:C137)</f>
        <v>27055036</v>
      </c>
      <c r="D138" s="292">
        <f t="shared" si="8"/>
        <v>111323194</v>
      </c>
      <c r="E138" s="292">
        <f t="shared" si="8"/>
        <v>9021879</v>
      </c>
      <c r="F138" s="292">
        <f t="shared" si="8"/>
        <v>626887</v>
      </c>
      <c r="G138" s="292">
        <f t="shared" si="8"/>
        <v>183997</v>
      </c>
      <c r="H138" s="292">
        <f t="shared" si="8"/>
        <v>1189885</v>
      </c>
    </row>
    <row r="139" spans="1:8" ht="14.25">
      <c r="A139" s="38" t="s">
        <v>382</v>
      </c>
      <c r="B139" s="5" t="s">
        <v>383</v>
      </c>
      <c r="C139" s="292">
        <v>1315130</v>
      </c>
      <c r="D139" s="366">
        <v>1221971</v>
      </c>
      <c r="E139" s="292"/>
      <c r="F139" s="292"/>
      <c r="G139" s="292"/>
      <c r="H139" s="292"/>
    </row>
    <row r="140" spans="1:8" ht="14.25">
      <c r="A140" s="38" t="s">
        <v>384</v>
      </c>
      <c r="B140" s="5" t="s">
        <v>385</v>
      </c>
      <c r="C140" s="292"/>
      <c r="D140" s="292"/>
      <c r="E140" s="292"/>
      <c r="F140" s="292"/>
      <c r="G140" s="292"/>
      <c r="H140" s="292"/>
    </row>
    <row r="141" spans="1:8" ht="14.25">
      <c r="A141" s="38" t="s">
        <v>386</v>
      </c>
      <c r="B141" s="5" t="s">
        <v>387</v>
      </c>
      <c r="C141" s="292"/>
      <c r="D141" s="292"/>
      <c r="E141" s="292"/>
      <c r="F141" s="292">
        <v>18349049</v>
      </c>
      <c r="G141" s="292">
        <v>22771693</v>
      </c>
      <c r="H141" s="292">
        <v>23221615</v>
      </c>
    </row>
    <row r="142" spans="1:8" ht="14.25">
      <c r="A142" s="38" t="s">
        <v>388</v>
      </c>
      <c r="B142" s="5" t="s">
        <v>389</v>
      </c>
      <c r="C142" s="292"/>
      <c r="D142" s="292"/>
      <c r="E142" s="292"/>
      <c r="F142" s="292"/>
      <c r="G142" s="292"/>
      <c r="H142" s="292"/>
    </row>
    <row r="143" spans="1:8" ht="14.25">
      <c r="A143" s="13" t="s">
        <v>533</v>
      </c>
      <c r="B143" s="5" t="s">
        <v>390</v>
      </c>
      <c r="C143" s="292"/>
      <c r="D143" s="292"/>
      <c r="E143" s="292"/>
      <c r="F143" s="293"/>
      <c r="G143" s="293"/>
      <c r="H143" s="292"/>
    </row>
    <row r="144" spans="1:8" ht="14.25">
      <c r="A144" s="15" t="s">
        <v>551</v>
      </c>
      <c r="B144" s="7" t="s">
        <v>392</v>
      </c>
      <c r="C144" s="291">
        <f aca="true" t="shared" si="9" ref="C144:H144">SUM(C138:C143)</f>
        <v>28370166</v>
      </c>
      <c r="D144" s="291">
        <f t="shared" si="9"/>
        <v>112545165</v>
      </c>
      <c r="E144" s="292">
        <f t="shared" si="9"/>
        <v>9021879</v>
      </c>
      <c r="F144" s="292">
        <f t="shared" si="9"/>
        <v>18975936</v>
      </c>
      <c r="G144" s="292">
        <f t="shared" si="9"/>
        <v>22955690</v>
      </c>
      <c r="H144" s="292">
        <f t="shared" si="9"/>
        <v>24411500</v>
      </c>
    </row>
    <row r="145" spans="1:8" ht="14.25">
      <c r="A145" s="13" t="s">
        <v>393</v>
      </c>
      <c r="B145" s="5" t="s">
        <v>394</v>
      </c>
      <c r="C145" s="292"/>
      <c r="D145" s="292"/>
      <c r="E145" s="292"/>
      <c r="F145" s="292"/>
      <c r="G145" s="292"/>
      <c r="H145" s="292"/>
    </row>
    <row r="146" spans="1:8" ht="14.25">
      <c r="A146" s="13" t="s">
        <v>395</v>
      </c>
      <c r="B146" s="5" t="s">
        <v>396</v>
      </c>
      <c r="C146" s="292"/>
      <c r="D146" s="292"/>
      <c r="E146" s="292"/>
      <c r="F146" s="292"/>
      <c r="G146" s="292"/>
      <c r="H146" s="292"/>
    </row>
    <row r="147" spans="1:8" ht="14.25">
      <c r="A147" s="38" t="s">
        <v>397</v>
      </c>
      <c r="B147" s="5" t="s">
        <v>398</v>
      </c>
      <c r="C147" s="292"/>
      <c r="D147" s="292"/>
      <c r="E147" s="292"/>
      <c r="F147" s="292"/>
      <c r="G147" s="292"/>
      <c r="H147" s="292"/>
    </row>
    <row r="148" spans="1:8" ht="14.25">
      <c r="A148" s="38" t="s">
        <v>534</v>
      </c>
      <c r="B148" s="5" t="s">
        <v>399</v>
      </c>
      <c r="C148" s="292"/>
      <c r="D148" s="292"/>
      <c r="E148" s="292"/>
      <c r="F148" s="292"/>
      <c r="G148" s="292"/>
      <c r="H148" s="292"/>
    </row>
    <row r="149" spans="1:8" ht="14.25">
      <c r="A149" s="14" t="s">
        <v>552</v>
      </c>
      <c r="B149" s="7" t="s">
        <v>400</v>
      </c>
      <c r="C149" s="292"/>
      <c r="D149" s="292"/>
      <c r="E149" s="292"/>
      <c r="F149" s="292"/>
      <c r="G149" s="292"/>
      <c r="H149" s="292"/>
    </row>
    <row r="150" spans="1:8" ht="14.25">
      <c r="A150" s="15" t="s">
        <v>401</v>
      </c>
      <c r="B150" s="7" t="s">
        <v>402</v>
      </c>
      <c r="C150" s="292"/>
      <c r="D150" s="292"/>
      <c r="E150" s="292"/>
      <c r="F150" s="292"/>
      <c r="G150" s="292"/>
      <c r="H150" s="292"/>
    </row>
    <row r="151" spans="1:8" ht="15">
      <c r="A151" s="41" t="s">
        <v>553</v>
      </c>
      <c r="B151" s="42" t="s">
        <v>403</v>
      </c>
      <c r="C151" s="289">
        <f>C144+C149+C150</f>
        <v>28370166</v>
      </c>
      <c r="D151" s="289">
        <f>D144+D149+D150</f>
        <v>112545165</v>
      </c>
      <c r="E151" s="289">
        <f>E144+E149+E150</f>
        <v>9021879</v>
      </c>
      <c r="F151" s="289">
        <f>F144+F149+F150</f>
        <v>18975936</v>
      </c>
      <c r="G151" s="289">
        <f>G144+G149+G150</f>
        <v>22955690</v>
      </c>
      <c r="H151" s="289">
        <f>H144</f>
        <v>24411500</v>
      </c>
    </row>
    <row r="152" spans="1:8" ht="15">
      <c r="A152" s="45" t="s">
        <v>536</v>
      </c>
      <c r="B152" s="46"/>
      <c r="C152" s="290">
        <f aca="true" t="shared" si="10" ref="C152:H152">C151+C129</f>
        <v>169871352</v>
      </c>
      <c r="D152" s="290">
        <f t="shared" si="10"/>
        <v>203878413</v>
      </c>
      <c r="E152" s="290">
        <f t="shared" si="10"/>
        <v>75422798</v>
      </c>
      <c r="F152" s="290">
        <f t="shared" si="10"/>
        <v>27275829</v>
      </c>
      <c r="G152" s="290">
        <f t="shared" si="10"/>
        <v>29800150</v>
      </c>
      <c r="H152" s="290">
        <f t="shared" si="10"/>
        <v>32550500</v>
      </c>
    </row>
  </sheetData>
  <sheetProtection/>
  <mergeCells count="4">
    <mergeCell ref="A1:E1"/>
    <mergeCell ref="A2:E2"/>
    <mergeCell ref="C4:E4"/>
    <mergeCell ref="F4:H4"/>
  </mergeCells>
  <printOptions/>
  <pageMargins left="0.7086614173228347" right="0.7086614173228347" top="0.7480314960629921" bottom="0.7480314960629921" header="0.31496062992125984" footer="0.31496062992125984"/>
  <pageSetup fitToHeight="2" fitToWidth="1" horizontalDpi="300" verticalDpi="300" orientation="portrait" paperSize="9" scale="5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25"/>
  <sheetViews>
    <sheetView zoomScale="68" zoomScaleNormal="68" zoomScalePageLayoutView="0" workbookViewId="0" topLeftCell="A1">
      <selection activeCell="E119" sqref="E119"/>
    </sheetView>
  </sheetViews>
  <sheetFormatPr defaultColWidth="9.140625" defaultRowHeight="15"/>
  <cols>
    <col min="1" max="1" width="91.140625" style="0" customWidth="1"/>
    <col min="3" max="3" width="21.57421875" style="0" customWidth="1"/>
    <col min="4" max="4" width="17.57421875" style="0" customWidth="1"/>
    <col min="5" max="8" width="15.7109375" style="0" customWidth="1"/>
    <col min="9" max="9" width="20.00390625" style="0" customWidth="1"/>
    <col min="10" max="10" width="15.00390625" style="0" customWidth="1"/>
    <col min="11" max="11" width="15.28125" style="0" bestFit="1" customWidth="1"/>
    <col min="12" max="12" width="16.140625" style="0" bestFit="1" customWidth="1"/>
    <col min="13" max="13" width="15.7109375" style="0" customWidth="1"/>
    <col min="14" max="14" width="18.7109375" style="0" customWidth="1"/>
    <col min="15" max="15" width="16.7109375" style="0" customWidth="1"/>
    <col min="16" max="16" width="13.57421875" style="0" customWidth="1"/>
    <col min="17" max="17" width="11.28125" style="0" bestFit="1" customWidth="1"/>
  </cols>
  <sheetData>
    <row r="1" spans="1:15" ht="28.5" customHeight="1">
      <c r="A1" s="399" t="s">
        <v>879</v>
      </c>
      <c r="B1" s="399"/>
      <c r="C1" s="399"/>
      <c r="D1" s="399"/>
      <c r="E1" s="399"/>
      <c r="F1" s="399"/>
      <c r="G1" s="399"/>
      <c r="H1" s="399"/>
      <c r="I1" s="399"/>
      <c r="J1" s="399"/>
      <c r="K1" s="399"/>
      <c r="L1" s="399"/>
      <c r="M1" s="399"/>
      <c r="N1" s="399"/>
      <c r="O1" s="399"/>
    </row>
    <row r="2" spans="1:15" ht="26.25" customHeight="1">
      <c r="A2" s="391" t="s">
        <v>827</v>
      </c>
      <c r="B2" s="395"/>
      <c r="C2" s="395"/>
      <c r="D2" s="395"/>
      <c r="E2" s="395"/>
      <c r="F2" s="395"/>
      <c r="G2" s="395"/>
      <c r="H2" s="395"/>
      <c r="I2" s="395"/>
      <c r="J2" s="395"/>
      <c r="K2" s="395"/>
      <c r="L2" s="395"/>
      <c r="M2" s="395"/>
      <c r="N2" s="395"/>
      <c r="O2" s="395"/>
    </row>
    <row r="4" spans="1:15" ht="14.25">
      <c r="A4" s="4" t="s">
        <v>1</v>
      </c>
      <c r="O4" s="173" t="s">
        <v>695</v>
      </c>
    </row>
    <row r="5" spans="1:15" ht="26.25">
      <c r="A5" s="2" t="s">
        <v>101</v>
      </c>
      <c r="B5" s="3" t="s">
        <v>102</v>
      </c>
      <c r="C5" s="3" t="s">
        <v>53</v>
      </c>
      <c r="D5" s="78" t="s">
        <v>14</v>
      </c>
      <c r="E5" s="78" t="s">
        <v>15</v>
      </c>
      <c r="F5" s="78" t="s">
        <v>16</v>
      </c>
      <c r="G5" s="78" t="s">
        <v>17</v>
      </c>
      <c r="H5" s="78" t="s">
        <v>18</v>
      </c>
      <c r="I5" s="78" t="s">
        <v>19</v>
      </c>
      <c r="J5" s="78" t="s">
        <v>20</v>
      </c>
      <c r="K5" s="78" t="s">
        <v>21</v>
      </c>
      <c r="L5" s="78" t="s">
        <v>22</v>
      </c>
      <c r="M5" s="78" t="s">
        <v>23</v>
      </c>
      <c r="N5" s="78" t="s">
        <v>24</v>
      </c>
      <c r="O5" s="78" t="s">
        <v>25</v>
      </c>
    </row>
    <row r="6" spans="1:15" ht="14.25">
      <c r="A6" s="30" t="s">
        <v>103</v>
      </c>
      <c r="B6" s="30" t="s">
        <v>104</v>
      </c>
      <c r="C6" s="153">
        <v>2100000</v>
      </c>
      <c r="D6" s="152">
        <f>C6/12</f>
        <v>175000</v>
      </c>
      <c r="E6" s="152">
        <f>D6</f>
        <v>175000</v>
      </c>
      <c r="F6" s="152">
        <f aca="true" t="shared" si="0" ref="F6:N6">E6</f>
        <v>175000</v>
      </c>
      <c r="G6" s="152">
        <f t="shared" si="0"/>
        <v>175000</v>
      </c>
      <c r="H6" s="152">
        <f t="shared" si="0"/>
        <v>175000</v>
      </c>
      <c r="I6" s="152">
        <f t="shared" si="0"/>
        <v>175000</v>
      </c>
      <c r="J6" s="152">
        <f t="shared" si="0"/>
        <v>175000</v>
      </c>
      <c r="K6" s="152">
        <f t="shared" si="0"/>
        <v>175000</v>
      </c>
      <c r="L6" s="152">
        <f t="shared" si="0"/>
        <v>175000</v>
      </c>
      <c r="M6" s="152">
        <f t="shared" si="0"/>
        <v>175000</v>
      </c>
      <c r="N6" s="152">
        <f t="shared" si="0"/>
        <v>175000</v>
      </c>
      <c r="O6" s="152">
        <f>C6-D6-E6-F6-G6-H6-I6-J6-K6-L6-M6-N6</f>
        <v>175000</v>
      </c>
    </row>
    <row r="7" spans="1:15" ht="14.25">
      <c r="A7" s="30" t="s">
        <v>105</v>
      </c>
      <c r="B7" s="31" t="s">
        <v>106</v>
      </c>
      <c r="C7" s="153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2">
        <f aca="true" t="shared" si="1" ref="O7:O70">C7-D7-E7-F7-G7-H7-I7-J7-K7-L7-M7-N7</f>
        <v>0</v>
      </c>
    </row>
    <row r="8" spans="1:15" ht="14.25">
      <c r="A8" s="30" t="s">
        <v>107</v>
      </c>
      <c r="B8" s="31" t="s">
        <v>108</v>
      </c>
      <c r="C8" s="153"/>
      <c r="D8" s="152"/>
      <c r="E8" s="152"/>
      <c r="F8" s="152"/>
      <c r="G8" s="152"/>
      <c r="H8" s="152"/>
      <c r="I8" s="152"/>
      <c r="J8" s="152"/>
      <c r="K8" s="152"/>
      <c r="L8" s="152"/>
      <c r="M8" s="152"/>
      <c r="N8" s="152"/>
      <c r="O8" s="152">
        <f t="shared" si="1"/>
        <v>0</v>
      </c>
    </row>
    <row r="9" spans="1:15" ht="14.25">
      <c r="A9" s="32" t="s">
        <v>109</v>
      </c>
      <c r="B9" s="31" t="s">
        <v>110</v>
      </c>
      <c r="C9" s="153"/>
      <c r="D9" s="152"/>
      <c r="E9" s="152"/>
      <c r="F9" s="152"/>
      <c r="G9" s="152"/>
      <c r="H9" s="152"/>
      <c r="I9" s="152"/>
      <c r="J9" s="152"/>
      <c r="K9" s="152"/>
      <c r="L9" s="152"/>
      <c r="M9" s="152"/>
      <c r="N9" s="152"/>
      <c r="O9" s="152">
        <f t="shared" si="1"/>
        <v>0</v>
      </c>
    </row>
    <row r="10" spans="1:15" ht="14.25">
      <c r="A10" s="32" t="s">
        <v>111</v>
      </c>
      <c r="B10" s="31" t="s">
        <v>112</v>
      </c>
      <c r="C10" s="153"/>
      <c r="D10" s="152"/>
      <c r="E10" s="152"/>
      <c r="F10" s="152"/>
      <c r="G10" s="152"/>
      <c r="H10" s="152"/>
      <c r="I10" s="152"/>
      <c r="J10" s="152"/>
      <c r="K10" s="152"/>
      <c r="L10" s="152"/>
      <c r="M10" s="152"/>
      <c r="N10" s="152"/>
      <c r="O10" s="152">
        <f t="shared" si="1"/>
        <v>0</v>
      </c>
    </row>
    <row r="11" spans="1:15" ht="14.25">
      <c r="A11" s="32" t="s">
        <v>113</v>
      </c>
      <c r="B11" s="31" t="s">
        <v>114</v>
      </c>
      <c r="C11" s="153"/>
      <c r="D11" s="152"/>
      <c r="E11" s="152"/>
      <c r="F11" s="152"/>
      <c r="G11" s="152"/>
      <c r="H11" s="152"/>
      <c r="I11" s="152"/>
      <c r="J11" s="152"/>
      <c r="K11" s="152"/>
      <c r="L11" s="152"/>
      <c r="M11" s="152"/>
      <c r="N11" s="152"/>
      <c r="O11" s="152">
        <f t="shared" si="1"/>
        <v>0</v>
      </c>
    </row>
    <row r="12" spans="1:15" ht="14.25">
      <c r="A12" s="32" t="s">
        <v>115</v>
      </c>
      <c r="B12" s="31" t="s">
        <v>116</v>
      </c>
      <c r="C12" s="153">
        <v>190000</v>
      </c>
      <c r="D12" s="152">
        <f>C12/12</f>
        <v>15833.333333333334</v>
      </c>
      <c r="E12" s="152">
        <f>D12</f>
        <v>15833.333333333334</v>
      </c>
      <c r="F12" s="152">
        <f aca="true" t="shared" si="2" ref="F12:N12">E12</f>
        <v>15833.333333333334</v>
      </c>
      <c r="G12" s="152">
        <f t="shared" si="2"/>
        <v>15833.333333333334</v>
      </c>
      <c r="H12" s="152">
        <f t="shared" si="2"/>
        <v>15833.333333333334</v>
      </c>
      <c r="I12" s="152">
        <f t="shared" si="2"/>
        <v>15833.333333333334</v>
      </c>
      <c r="J12" s="152">
        <f t="shared" si="2"/>
        <v>15833.333333333334</v>
      </c>
      <c r="K12" s="152">
        <f t="shared" si="2"/>
        <v>15833.333333333334</v>
      </c>
      <c r="L12" s="152">
        <f t="shared" si="2"/>
        <v>15833.333333333334</v>
      </c>
      <c r="M12" s="152">
        <f t="shared" si="2"/>
        <v>15833.333333333334</v>
      </c>
      <c r="N12" s="152">
        <f t="shared" si="2"/>
        <v>15833.333333333334</v>
      </c>
      <c r="O12" s="152">
        <f t="shared" si="1"/>
        <v>15833.333333333316</v>
      </c>
    </row>
    <row r="13" spans="1:15" ht="14.25">
      <c r="A13" s="32" t="s">
        <v>117</v>
      </c>
      <c r="B13" s="31" t="s">
        <v>118</v>
      </c>
      <c r="C13" s="153"/>
      <c r="D13" s="152"/>
      <c r="E13" s="152"/>
      <c r="F13" s="152"/>
      <c r="G13" s="152"/>
      <c r="H13" s="152"/>
      <c r="I13" s="152"/>
      <c r="J13" s="152"/>
      <c r="K13" s="152"/>
      <c r="L13" s="152"/>
      <c r="M13" s="152"/>
      <c r="N13" s="152"/>
      <c r="O13" s="152">
        <f t="shared" si="1"/>
        <v>0</v>
      </c>
    </row>
    <row r="14" spans="1:15" ht="14.25">
      <c r="A14" s="5" t="s">
        <v>119</v>
      </c>
      <c r="B14" s="31" t="s">
        <v>120</v>
      </c>
      <c r="C14" s="153"/>
      <c r="D14" s="152"/>
      <c r="E14" s="152"/>
      <c r="F14" s="152"/>
      <c r="G14" s="152"/>
      <c r="H14" s="152"/>
      <c r="I14" s="152"/>
      <c r="J14" s="152"/>
      <c r="K14" s="152"/>
      <c r="L14" s="152"/>
      <c r="M14" s="152"/>
      <c r="N14" s="152"/>
      <c r="O14" s="152">
        <f t="shared" si="1"/>
        <v>0</v>
      </c>
    </row>
    <row r="15" spans="1:15" ht="14.25">
      <c r="A15" s="5" t="s">
        <v>121</v>
      </c>
      <c r="B15" s="31" t="s">
        <v>122</v>
      </c>
      <c r="C15" s="153"/>
      <c r="D15" s="152"/>
      <c r="E15" s="152"/>
      <c r="F15" s="152"/>
      <c r="G15" s="152"/>
      <c r="H15" s="152"/>
      <c r="I15" s="152"/>
      <c r="J15" s="152"/>
      <c r="K15" s="152"/>
      <c r="L15" s="152"/>
      <c r="M15" s="152"/>
      <c r="N15" s="152"/>
      <c r="O15" s="152">
        <f t="shared" si="1"/>
        <v>0</v>
      </c>
    </row>
    <row r="16" spans="1:15" ht="14.25">
      <c r="A16" s="5" t="s">
        <v>123</v>
      </c>
      <c r="B16" s="31" t="s">
        <v>124</v>
      </c>
      <c r="C16" s="153"/>
      <c r="E16" s="152"/>
      <c r="F16" s="152"/>
      <c r="G16" s="152"/>
      <c r="H16" s="152"/>
      <c r="I16" s="152"/>
      <c r="J16" s="152"/>
      <c r="K16" s="152"/>
      <c r="L16" s="152"/>
      <c r="M16" s="152"/>
      <c r="N16" s="152"/>
      <c r="O16" s="152">
        <f t="shared" si="1"/>
        <v>0</v>
      </c>
    </row>
    <row r="17" spans="1:15" ht="14.25">
      <c r="A17" s="5" t="s">
        <v>125</v>
      </c>
      <c r="B17" s="31" t="s">
        <v>126</v>
      </c>
      <c r="C17" s="153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>
        <f t="shared" si="1"/>
        <v>0</v>
      </c>
    </row>
    <row r="18" spans="1:15" ht="14.25">
      <c r="A18" s="5" t="s">
        <v>466</v>
      </c>
      <c r="B18" s="31" t="s">
        <v>127</v>
      </c>
      <c r="C18" s="153"/>
      <c r="D18" s="152"/>
      <c r="E18" s="152"/>
      <c r="F18" s="152"/>
      <c r="G18" s="152"/>
      <c r="H18" s="152"/>
      <c r="I18" s="152"/>
      <c r="J18" s="152"/>
      <c r="K18" s="152"/>
      <c r="L18" s="152"/>
      <c r="M18" s="152"/>
      <c r="N18" s="152"/>
      <c r="O18" s="152">
        <f t="shared" si="1"/>
        <v>0</v>
      </c>
    </row>
    <row r="19" spans="1:15" ht="14.25">
      <c r="A19" s="33" t="s">
        <v>404</v>
      </c>
      <c r="B19" s="34" t="s">
        <v>128</v>
      </c>
      <c r="C19" s="153">
        <f>SUM(C6:C18)</f>
        <v>2290000</v>
      </c>
      <c r="D19" s="152">
        <f>C19/12</f>
        <v>190833.33333333334</v>
      </c>
      <c r="E19" s="152">
        <f>D19</f>
        <v>190833.33333333334</v>
      </c>
      <c r="F19" s="152">
        <f aca="true" t="shared" si="3" ref="F19:N19">E19</f>
        <v>190833.33333333334</v>
      </c>
      <c r="G19" s="152">
        <f t="shared" si="3"/>
        <v>190833.33333333334</v>
      </c>
      <c r="H19" s="152">
        <f t="shared" si="3"/>
        <v>190833.33333333334</v>
      </c>
      <c r="I19" s="152">
        <f t="shared" si="3"/>
        <v>190833.33333333334</v>
      </c>
      <c r="J19" s="152">
        <f t="shared" si="3"/>
        <v>190833.33333333334</v>
      </c>
      <c r="K19" s="152">
        <f t="shared" si="3"/>
        <v>190833.33333333334</v>
      </c>
      <c r="L19" s="152">
        <f t="shared" si="3"/>
        <v>190833.33333333334</v>
      </c>
      <c r="M19" s="152">
        <f t="shared" si="3"/>
        <v>190833.33333333334</v>
      </c>
      <c r="N19" s="152">
        <f t="shared" si="3"/>
        <v>190833.33333333334</v>
      </c>
      <c r="O19" s="152">
        <f t="shared" si="1"/>
        <v>190833.3333333334</v>
      </c>
    </row>
    <row r="20" spans="1:15" ht="14.25">
      <c r="A20" s="5" t="s">
        <v>129</v>
      </c>
      <c r="B20" s="31" t="s">
        <v>130</v>
      </c>
      <c r="C20" s="153">
        <v>2800000</v>
      </c>
      <c r="D20" s="152">
        <f>C20/12</f>
        <v>233333.33333333334</v>
      </c>
      <c r="E20" s="152">
        <f>D20</f>
        <v>233333.33333333334</v>
      </c>
      <c r="F20" s="152">
        <f aca="true" t="shared" si="4" ref="F20:N20">E20</f>
        <v>233333.33333333334</v>
      </c>
      <c r="G20" s="152">
        <f t="shared" si="4"/>
        <v>233333.33333333334</v>
      </c>
      <c r="H20" s="152">
        <f t="shared" si="4"/>
        <v>233333.33333333334</v>
      </c>
      <c r="I20" s="152">
        <f t="shared" si="4"/>
        <v>233333.33333333334</v>
      </c>
      <c r="J20" s="152">
        <f t="shared" si="4"/>
        <v>233333.33333333334</v>
      </c>
      <c r="K20" s="152">
        <f t="shared" si="4"/>
        <v>233333.33333333334</v>
      </c>
      <c r="L20" s="152">
        <f t="shared" si="4"/>
        <v>233333.33333333334</v>
      </c>
      <c r="M20" s="152">
        <f t="shared" si="4"/>
        <v>233333.33333333334</v>
      </c>
      <c r="N20" s="152">
        <f t="shared" si="4"/>
        <v>233333.33333333334</v>
      </c>
      <c r="O20" s="152">
        <f t="shared" si="1"/>
        <v>233333.33333333305</v>
      </c>
    </row>
    <row r="21" spans="1:15" ht="14.25">
      <c r="A21" s="5" t="s">
        <v>131</v>
      </c>
      <c r="B21" s="31" t="s">
        <v>132</v>
      </c>
      <c r="C21" s="153">
        <v>723000</v>
      </c>
      <c r="D21" s="152"/>
      <c r="E21" s="152"/>
      <c r="F21" s="152"/>
      <c r="G21" s="152"/>
      <c r="H21" s="152"/>
      <c r="I21" s="152"/>
      <c r="J21" s="152"/>
      <c r="K21" s="152"/>
      <c r="L21" s="152"/>
      <c r="M21" s="152"/>
      <c r="N21" s="152"/>
      <c r="O21" s="152">
        <f t="shared" si="1"/>
        <v>723000</v>
      </c>
    </row>
    <row r="22" spans="1:15" ht="14.25">
      <c r="A22" s="6" t="s">
        <v>133</v>
      </c>
      <c r="B22" s="31" t="s">
        <v>134</v>
      </c>
      <c r="C22" s="153">
        <v>700000</v>
      </c>
      <c r="D22" s="152"/>
      <c r="E22" s="152"/>
      <c r="F22" s="152">
        <v>12000</v>
      </c>
      <c r="G22" s="152"/>
      <c r="H22" s="152"/>
      <c r="I22" s="152">
        <v>12000</v>
      </c>
      <c r="J22" s="152"/>
      <c r="K22" s="152">
        <v>12000</v>
      </c>
      <c r="L22" s="152">
        <v>12000</v>
      </c>
      <c r="M22" s="152">
        <v>12000</v>
      </c>
      <c r="N22" s="152"/>
      <c r="O22" s="152">
        <f t="shared" si="1"/>
        <v>640000</v>
      </c>
    </row>
    <row r="23" spans="1:15" ht="14.25">
      <c r="A23" s="7" t="s">
        <v>405</v>
      </c>
      <c r="B23" s="34" t="s">
        <v>135</v>
      </c>
      <c r="C23" s="153">
        <f>SUM(C20:C22)</f>
        <v>4223000</v>
      </c>
      <c r="D23" s="152">
        <f>SUM(D20:D22)</f>
        <v>233333.33333333334</v>
      </c>
      <c r="E23" s="152">
        <f aca="true" t="shared" si="5" ref="E23:N23">SUM(E20:E22)</f>
        <v>233333.33333333334</v>
      </c>
      <c r="F23" s="152">
        <f t="shared" si="5"/>
        <v>245333.33333333334</v>
      </c>
      <c r="G23" s="152">
        <f t="shared" si="5"/>
        <v>233333.33333333334</v>
      </c>
      <c r="H23" s="152">
        <f t="shared" si="5"/>
        <v>233333.33333333334</v>
      </c>
      <c r="I23" s="152">
        <f t="shared" si="5"/>
        <v>245333.33333333334</v>
      </c>
      <c r="J23" s="152">
        <f t="shared" si="5"/>
        <v>233333.33333333334</v>
      </c>
      <c r="K23" s="152">
        <f t="shared" si="5"/>
        <v>245333.33333333334</v>
      </c>
      <c r="L23" s="152">
        <f t="shared" si="5"/>
        <v>245333.33333333334</v>
      </c>
      <c r="M23" s="152">
        <f t="shared" si="5"/>
        <v>245333.33333333334</v>
      </c>
      <c r="N23" s="152">
        <f t="shared" si="5"/>
        <v>233333.33333333334</v>
      </c>
      <c r="O23" s="152">
        <f t="shared" si="1"/>
        <v>1596333.3333333323</v>
      </c>
    </row>
    <row r="24" spans="1:15" ht="14.25">
      <c r="A24" s="53" t="s">
        <v>496</v>
      </c>
      <c r="B24" s="54" t="s">
        <v>136</v>
      </c>
      <c r="C24" s="153">
        <f>C19+C23</f>
        <v>6513000</v>
      </c>
      <c r="D24" s="153">
        <f aca="true" t="shared" si="6" ref="D24:N24">D19+D23</f>
        <v>424166.6666666667</v>
      </c>
      <c r="E24" s="153">
        <f t="shared" si="6"/>
        <v>424166.6666666667</v>
      </c>
      <c r="F24" s="153">
        <f t="shared" si="6"/>
        <v>436166.6666666667</v>
      </c>
      <c r="G24" s="153">
        <f t="shared" si="6"/>
        <v>424166.6666666667</v>
      </c>
      <c r="H24" s="153">
        <f t="shared" si="6"/>
        <v>424166.6666666667</v>
      </c>
      <c r="I24" s="153">
        <f t="shared" si="6"/>
        <v>436166.6666666667</v>
      </c>
      <c r="J24" s="153">
        <f t="shared" si="6"/>
        <v>424166.6666666667</v>
      </c>
      <c r="K24" s="153">
        <f t="shared" si="6"/>
        <v>436166.6666666667</v>
      </c>
      <c r="L24" s="153">
        <f t="shared" si="6"/>
        <v>436166.6666666667</v>
      </c>
      <c r="M24" s="153">
        <f t="shared" si="6"/>
        <v>436166.6666666667</v>
      </c>
      <c r="N24" s="153">
        <f t="shared" si="6"/>
        <v>424166.6666666667</v>
      </c>
      <c r="O24" s="152">
        <f t="shared" si="1"/>
        <v>1787166.6666666658</v>
      </c>
    </row>
    <row r="25" spans="1:15" ht="14.25">
      <c r="A25" s="40" t="s">
        <v>467</v>
      </c>
      <c r="B25" s="54" t="s">
        <v>137</v>
      </c>
      <c r="C25" s="153">
        <v>1373000</v>
      </c>
      <c r="D25" s="152">
        <f>C25/12</f>
        <v>114416.66666666667</v>
      </c>
      <c r="E25" s="152">
        <f>D25</f>
        <v>114416.66666666667</v>
      </c>
      <c r="F25" s="152">
        <f aca="true" t="shared" si="7" ref="F25:N25">E25</f>
        <v>114416.66666666667</v>
      </c>
      <c r="G25" s="152">
        <f t="shared" si="7"/>
        <v>114416.66666666667</v>
      </c>
      <c r="H25" s="152">
        <f t="shared" si="7"/>
        <v>114416.66666666667</v>
      </c>
      <c r="I25" s="152">
        <f t="shared" si="7"/>
        <v>114416.66666666667</v>
      </c>
      <c r="J25" s="152">
        <f t="shared" si="7"/>
        <v>114416.66666666667</v>
      </c>
      <c r="K25" s="152">
        <f t="shared" si="7"/>
        <v>114416.66666666667</v>
      </c>
      <c r="L25" s="152">
        <f t="shared" si="7"/>
        <v>114416.66666666667</v>
      </c>
      <c r="M25" s="152">
        <f t="shared" si="7"/>
        <v>114416.66666666667</v>
      </c>
      <c r="N25" s="152">
        <f t="shared" si="7"/>
        <v>114416.66666666667</v>
      </c>
      <c r="O25" s="152">
        <f t="shared" si="1"/>
        <v>114416.66666666664</v>
      </c>
    </row>
    <row r="26" spans="1:15" ht="14.25">
      <c r="A26" s="5" t="s">
        <v>138</v>
      </c>
      <c r="B26" s="31" t="s">
        <v>139</v>
      </c>
      <c r="C26" s="153">
        <v>270000</v>
      </c>
      <c r="D26" s="152">
        <f>C26/12</f>
        <v>22500</v>
      </c>
      <c r="E26" s="152">
        <f>D26</f>
        <v>22500</v>
      </c>
      <c r="F26" s="152">
        <f aca="true" t="shared" si="8" ref="F26:N26">E26</f>
        <v>22500</v>
      </c>
      <c r="G26" s="152">
        <f t="shared" si="8"/>
        <v>22500</v>
      </c>
      <c r="H26" s="152">
        <f t="shared" si="8"/>
        <v>22500</v>
      </c>
      <c r="I26" s="152">
        <f t="shared" si="8"/>
        <v>22500</v>
      </c>
      <c r="J26" s="152">
        <f t="shared" si="8"/>
        <v>22500</v>
      </c>
      <c r="K26" s="152">
        <f t="shared" si="8"/>
        <v>22500</v>
      </c>
      <c r="L26" s="152">
        <f t="shared" si="8"/>
        <v>22500</v>
      </c>
      <c r="M26" s="152">
        <f t="shared" si="8"/>
        <v>22500</v>
      </c>
      <c r="N26" s="152">
        <f t="shared" si="8"/>
        <v>22500</v>
      </c>
      <c r="O26" s="152">
        <f t="shared" si="1"/>
        <v>22500</v>
      </c>
    </row>
    <row r="27" spans="1:15" ht="14.25">
      <c r="A27" s="5" t="s">
        <v>140</v>
      </c>
      <c r="B27" s="31" t="s">
        <v>141</v>
      </c>
      <c r="C27" s="153">
        <v>557620</v>
      </c>
      <c r="D27" s="152">
        <f>C27/12</f>
        <v>46468.333333333336</v>
      </c>
      <c r="E27" s="152">
        <f>D27</f>
        <v>46468.333333333336</v>
      </c>
      <c r="F27" s="152">
        <f aca="true" t="shared" si="9" ref="F27:N27">E27</f>
        <v>46468.333333333336</v>
      </c>
      <c r="G27" s="152">
        <f t="shared" si="9"/>
        <v>46468.333333333336</v>
      </c>
      <c r="H27" s="152">
        <f t="shared" si="9"/>
        <v>46468.333333333336</v>
      </c>
      <c r="I27" s="152">
        <f t="shared" si="9"/>
        <v>46468.333333333336</v>
      </c>
      <c r="J27" s="152">
        <f t="shared" si="9"/>
        <v>46468.333333333336</v>
      </c>
      <c r="K27" s="152">
        <f t="shared" si="9"/>
        <v>46468.333333333336</v>
      </c>
      <c r="L27" s="152">
        <f t="shared" si="9"/>
        <v>46468.333333333336</v>
      </c>
      <c r="M27" s="152">
        <f t="shared" si="9"/>
        <v>46468.333333333336</v>
      </c>
      <c r="N27" s="152">
        <f t="shared" si="9"/>
        <v>46468.333333333336</v>
      </c>
      <c r="O27" s="152">
        <f t="shared" si="1"/>
        <v>46468.33333333341</v>
      </c>
    </row>
    <row r="28" spans="1:15" ht="14.25">
      <c r="A28" s="5" t="s">
        <v>142</v>
      </c>
      <c r="B28" s="31" t="s">
        <v>143</v>
      </c>
      <c r="C28" s="153"/>
      <c r="D28" s="152"/>
      <c r="E28" s="152"/>
      <c r="F28" s="152"/>
      <c r="G28" s="152"/>
      <c r="H28" s="152"/>
      <c r="I28" s="152"/>
      <c r="J28" s="152"/>
      <c r="K28" s="152"/>
      <c r="L28" s="152"/>
      <c r="M28" s="152"/>
      <c r="N28" s="152"/>
      <c r="O28" s="152">
        <f t="shared" si="1"/>
        <v>0</v>
      </c>
    </row>
    <row r="29" spans="1:15" ht="14.25">
      <c r="A29" s="7" t="s">
        <v>406</v>
      </c>
      <c r="B29" s="34" t="s">
        <v>144</v>
      </c>
      <c r="C29" s="153">
        <f>SUM(C26:C28)</f>
        <v>827620</v>
      </c>
      <c r="D29" s="152">
        <f>C29/12</f>
        <v>68968.33333333333</v>
      </c>
      <c r="E29" s="152">
        <f>D29</f>
        <v>68968.33333333333</v>
      </c>
      <c r="F29" s="152">
        <f aca="true" t="shared" si="10" ref="F29:N29">E29</f>
        <v>68968.33333333333</v>
      </c>
      <c r="G29" s="152">
        <f t="shared" si="10"/>
        <v>68968.33333333333</v>
      </c>
      <c r="H29" s="152">
        <f t="shared" si="10"/>
        <v>68968.33333333333</v>
      </c>
      <c r="I29" s="152">
        <f t="shared" si="10"/>
        <v>68968.33333333333</v>
      </c>
      <c r="J29" s="152">
        <f t="shared" si="10"/>
        <v>68968.33333333333</v>
      </c>
      <c r="K29" s="152">
        <f t="shared" si="10"/>
        <v>68968.33333333333</v>
      </c>
      <c r="L29" s="152">
        <f t="shared" si="10"/>
        <v>68968.33333333333</v>
      </c>
      <c r="M29" s="152">
        <f t="shared" si="10"/>
        <v>68968.33333333333</v>
      </c>
      <c r="N29" s="152">
        <f t="shared" si="10"/>
        <v>68968.33333333333</v>
      </c>
      <c r="O29" s="152">
        <f t="shared" si="1"/>
        <v>68968.3333333333</v>
      </c>
    </row>
    <row r="30" spans="1:15" ht="14.25">
      <c r="A30" s="5" t="s">
        <v>145</v>
      </c>
      <c r="B30" s="31" t="s">
        <v>146</v>
      </c>
      <c r="C30" s="153"/>
      <c r="D30" s="152"/>
      <c r="E30" s="152"/>
      <c r="F30" s="152"/>
      <c r="G30" s="152"/>
      <c r="H30" s="152"/>
      <c r="I30" s="152"/>
      <c r="J30" s="152"/>
      <c r="K30" s="152"/>
      <c r="L30" s="152"/>
      <c r="M30" s="152"/>
      <c r="N30" s="152"/>
      <c r="O30" s="152">
        <f t="shared" si="1"/>
        <v>0</v>
      </c>
    </row>
    <row r="31" spans="1:15" ht="14.25">
      <c r="A31" s="5" t="s">
        <v>147</v>
      </c>
      <c r="B31" s="31" t="s">
        <v>148</v>
      </c>
      <c r="C31" s="153">
        <v>310000</v>
      </c>
      <c r="D31" s="152">
        <f>C31/12</f>
        <v>25833.333333333332</v>
      </c>
      <c r="E31" s="152">
        <f>D31</f>
        <v>25833.333333333332</v>
      </c>
      <c r="F31" s="152">
        <f aca="true" t="shared" si="11" ref="F31:N31">E31</f>
        <v>25833.333333333332</v>
      </c>
      <c r="G31" s="152">
        <f t="shared" si="11"/>
        <v>25833.333333333332</v>
      </c>
      <c r="H31" s="152">
        <f t="shared" si="11"/>
        <v>25833.333333333332</v>
      </c>
      <c r="I31" s="152">
        <f t="shared" si="11"/>
        <v>25833.333333333332</v>
      </c>
      <c r="J31" s="152">
        <f t="shared" si="11"/>
        <v>25833.333333333332</v>
      </c>
      <c r="K31" s="152">
        <f t="shared" si="11"/>
        <v>25833.333333333332</v>
      </c>
      <c r="L31" s="152">
        <f t="shared" si="11"/>
        <v>25833.333333333332</v>
      </c>
      <c r="M31" s="152">
        <f t="shared" si="11"/>
        <v>25833.333333333332</v>
      </c>
      <c r="N31" s="152">
        <f t="shared" si="11"/>
        <v>25833.333333333332</v>
      </c>
      <c r="O31" s="152">
        <f t="shared" si="1"/>
        <v>25833.333333333325</v>
      </c>
    </row>
    <row r="32" spans="1:15" ht="14.25">
      <c r="A32" s="7" t="s">
        <v>497</v>
      </c>
      <c r="B32" s="34" t="s">
        <v>149</v>
      </c>
      <c r="C32" s="153">
        <f>SUM(C30:C31)</f>
        <v>310000</v>
      </c>
      <c r="D32" s="152">
        <f aca="true" t="shared" si="12" ref="D32:D95">C32/12</f>
        <v>25833.333333333332</v>
      </c>
      <c r="E32" s="152">
        <f aca="true" t="shared" si="13" ref="E32:H95">D32</f>
        <v>25833.333333333332</v>
      </c>
      <c r="F32" s="152">
        <f t="shared" si="13"/>
        <v>25833.333333333332</v>
      </c>
      <c r="G32" s="152">
        <f t="shared" si="13"/>
        <v>25833.333333333332</v>
      </c>
      <c r="H32" s="152">
        <f t="shared" si="13"/>
        <v>25833.333333333332</v>
      </c>
      <c r="I32" s="152">
        <f aca="true" t="shared" si="14" ref="I32:N32">H32</f>
        <v>25833.333333333332</v>
      </c>
      <c r="J32" s="152">
        <f t="shared" si="14"/>
        <v>25833.333333333332</v>
      </c>
      <c r="K32" s="152">
        <f t="shared" si="14"/>
        <v>25833.333333333332</v>
      </c>
      <c r="L32" s="152">
        <f t="shared" si="14"/>
        <v>25833.333333333332</v>
      </c>
      <c r="M32" s="152">
        <f t="shared" si="14"/>
        <v>25833.333333333332</v>
      </c>
      <c r="N32" s="152">
        <f t="shared" si="14"/>
        <v>25833.333333333332</v>
      </c>
      <c r="O32" s="152">
        <f t="shared" si="1"/>
        <v>25833.333333333325</v>
      </c>
    </row>
    <row r="33" spans="1:15" ht="14.25">
      <c r="A33" s="5" t="s">
        <v>150</v>
      </c>
      <c r="B33" s="31" t="s">
        <v>151</v>
      </c>
      <c r="C33" s="153">
        <v>2380000</v>
      </c>
      <c r="D33" s="152">
        <f t="shared" si="12"/>
        <v>198333.33333333334</v>
      </c>
      <c r="E33" s="152">
        <f t="shared" si="13"/>
        <v>198333.33333333334</v>
      </c>
      <c r="F33" s="152">
        <f t="shared" si="13"/>
        <v>198333.33333333334</v>
      </c>
      <c r="G33" s="152">
        <f t="shared" si="13"/>
        <v>198333.33333333334</v>
      </c>
      <c r="H33" s="152">
        <f t="shared" si="13"/>
        <v>198333.33333333334</v>
      </c>
      <c r="I33" s="152">
        <f aca="true" t="shared" si="15" ref="I33:N33">H33</f>
        <v>198333.33333333334</v>
      </c>
      <c r="J33" s="152">
        <f t="shared" si="15"/>
        <v>198333.33333333334</v>
      </c>
      <c r="K33" s="152">
        <f t="shared" si="15"/>
        <v>198333.33333333334</v>
      </c>
      <c r="L33" s="152">
        <f t="shared" si="15"/>
        <v>198333.33333333334</v>
      </c>
      <c r="M33" s="152">
        <f t="shared" si="15"/>
        <v>198333.33333333334</v>
      </c>
      <c r="N33" s="152">
        <f t="shared" si="15"/>
        <v>198333.33333333334</v>
      </c>
      <c r="O33" s="152">
        <f t="shared" si="1"/>
        <v>198333.3333333334</v>
      </c>
    </row>
    <row r="34" spans="1:15" ht="14.25">
      <c r="A34" s="5" t="s">
        <v>152</v>
      </c>
      <c r="B34" s="31" t="s">
        <v>153</v>
      </c>
      <c r="C34" s="153"/>
      <c r="D34" s="152">
        <f t="shared" si="12"/>
        <v>0</v>
      </c>
      <c r="E34" s="152">
        <f t="shared" si="13"/>
        <v>0</v>
      </c>
      <c r="F34" s="152">
        <f t="shared" si="13"/>
        <v>0</v>
      </c>
      <c r="G34" s="152">
        <f t="shared" si="13"/>
        <v>0</v>
      </c>
      <c r="H34" s="152">
        <f t="shared" si="13"/>
        <v>0</v>
      </c>
      <c r="I34" s="152">
        <f aca="true" t="shared" si="16" ref="I34:N34">H34</f>
        <v>0</v>
      </c>
      <c r="J34" s="152">
        <f t="shared" si="16"/>
        <v>0</v>
      </c>
      <c r="K34" s="152">
        <f t="shared" si="16"/>
        <v>0</v>
      </c>
      <c r="L34" s="152">
        <f t="shared" si="16"/>
        <v>0</v>
      </c>
      <c r="M34" s="152">
        <f t="shared" si="16"/>
        <v>0</v>
      </c>
      <c r="N34" s="152">
        <f t="shared" si="16"/>
        <v>0</v>
      </c>
      <c r="O34" s="152">
        <f t="shared" si="1"/>
        <v>0</v>
      </c>
    </row>
    <row r="35" spans="1:15" ht="14.25">
      <c r="A35" s="5" t="s">
        <v>468</v>
      </c>
      <c r="B35" s="31" t="s">
        <v>154</v>
      </c>
      <c r="C35" s="153">
        <v>750000</v>
      </c>
      <c r="D35" s="152">
        <f t="shared" si="12"/>
        <v>62500</v>
      </c>
      <c r="E35" s="152">
        <f t="shared" si="13"/>
        <v>62500</v>
      </c>
      <c r="F35" s="152">
        <f t="shared" si="13"/>
        <v>62500</v>
      </c>
      <c r="G35" s="152">
        <f t="shared" si="13"/>
        <v>62500</v>
      </c>
      <c r="H35" s="152">
        <f t="shared" si="13"/>
        <v>62500</v>
      </c>
      <c r="I35" s="152">
        <f aca="true" t="shared" si="17" ref="I35:N35">H35</f>
        <v>62500</v>
      </c>
      <c r="J35" s="152">
        <f t="shared" si="17"/>
        <v>62500</v>
      </c>
      <c r="K35" s="152">
        <f t="shared" si="17"/>
        <v>62500</v>
      </c>
      <c r="L35" s="152">
        <f t="shared" si="17"/>
        <v>62500</v>
      </c>
      <c r="M35" s="152">
        <f t="shared" si="17"/>
        <v>62500</v>
      </c>
      <c r="N35" s="152">
        <f t="shared" si="17"/>
        <v>62500</v>
      </c>
      <c r="O35" s="152">
        <f t="shared" si="1"/>
        <v>62500</v>
      </c>
    </row>
    <row r="36" spans="1:15" ht="14.25">
      <c r="A36" s="5" t="s">
        <v>155</v>
      </c>
      <c r="B36" s="31" t="s">
        <v>156</v>
      </c>
      <c r="C36" s="153">
        <v>4300000</v>
      </c>
      <c r="D36" s="152">
        <f t="shared" si="12"/>
        <v>358333.3333333333</v>
      </c>
      <c r="E36" s="152">
        <f t="shared" si="13"/>
        <v>358333.3333333333</v>
      </c>
      <c r="F36" s="152">
        <f t="shared" si="13"/>
        <v>358333.3333333333</v>
      </c>
      <c r="G36" s="152">
        <f t="shared" si="13"/>
        <v>358333.3333333333</v>
      </c>
      <c r="H36" s="152">
        <f t="shared" si="13"/>
        <v>358333.3333333333</v>
      </c>
      <c r="I36" s="152">
        <f aca="true" t="shared" si="18" ref="I36:N36">H36</f>
        <v>358333.3333333333</v>
      </c>
      <c r="J36" s="152">
        <f t="shared" si="18"/>
        <v>358333.3333333333</v>
      </c>
      <c r="K36" s="152">
        <f t="shared" si="18"/>
        <v>358333.3333333333</v>
      </c>
      <c r="L36" s="152">
        <f t="shared" si="18"/>
        <v>358333.3333333333</v>
      </c>
      <c r="M36" s="152">
        <f t="shared" si="18"/>
        <v>358333.3333333333</v>
      </c>
      <c r="N36" s="152">
        <f t="shared" si="18"/>
        <v>358333.3333333333</v>
      </c>
      <c r="O36" s="152">
        <f t="shared" si="1"/>
        <v>358333.33333333273</v>
      </c>
    </row>
    <row r="37" spans="1:15" ht="14.25">
      <c r="A37" s="10" t="s">
        <v>469</v>
      </c>
      <c r="B37" s="31" t="s">
        <v>157</v>
      </c>
      <c r="C37" s="153"/>
      <c r="D37" s="152">
        <f t="shared" si="12"/>
        <v>0</v>
      </c>
      <c r="E37" s="152">
        <f t="shared" si="13"/>
        <v>0</v>
      </c>
      <c r="F37" s="152">
        <f t="shared" si="13"/>
        <v>0</v>
      </c>
      <c r="G37" s="152">
        <f t="shared" si="13"/>
        <v>0</v>
      </c>
      <c r="H37" s="152">
        <f t="shared" si="13"/>
        <v>0</v>
      </c>
      <c r="I37" s="152">
        <f aca="true" t="shared" si="19" ref="I37:N37">H37</f>
        <v>0</v>
      </c>
      <c r="J37" s="152">
        <f t="shared" si="19"/>
        <v>0</v>
      </c>
      <c r="K37" s="152">
        <f t="shared" si="19"/>
        <v>0</v>
      </c>
      <c r="L37" s="152">
        <f t="shared" si="19"/>
        <v>0</v>
      </c>
      <c r="M37" s="152">
        <f t="shared" si="19"/>
        <v>0</v>
      </c>
      <c r="N37" s="152">
        <f t="shared" si="19"/>
        <v>0</v>
      </c>
      <c r="O37" s="152">
        <f t="shared" si="1"/>
        <v>0</v>
      </c>
    </row>
    <row r="38" spans="1:15" ht="14.25">
      <c r="A38" s="6" t="s">
        <v>158</v>
      </c>
      <c r="B38" s="31" t="s">
        <v>159</v>
      </c>
      <c r="C38" s="153"/>
      <c r="D38" s="152">
        <f t="shared" si="12"/>
        <v>0</v>
      </c>
      <c r="E38" s="152">
        <f t="shared" si="13"/>
        <v>0</v>
      </c>
      <c r="F38" s="152">
        <f t="shared" si="13"/>
        <v>0</v>
      </c>
      <c r="G38" s="152">
        <f t="shared" si="13"/>
        <v>0</v>
      </c>
      <c r="H38" s="152">
        <f t="shared" si="13"/>
        <v>0</v>
      </c>
      <c r="I38" s="152">
        <f aca="true" t="shared" si="20" ref="I38:N38">H38</f>
        <v>0</v>
      </c>
      <c r="J38" s="152">
        <f t="shared" si="20"/>
        <v>0</v>
      </c>
      <c r="K38" s="152">
        <f t="shared" si="20"/>
        <v>0</v>
      </c>
      <c r="L38" s="152">
        <f t="shared" si="20"/>
        <v>0</v>
      </c>
      <c r="M38" s="152">
        <f t="shared" si="20"/>
        <v>0</v>
      </c>
      <c r="N38" s="152">
        <f t="shared" si="20"/>
        <v>0</v>
      </c>
      <c r="O38" s="152">
        <f t="shared" si="1"/>
        <v>0</v>
      </c>
    </row>
    <row r="39" spans="1:15" ht="14.25">
      <c r="A39" s="5" t="s">
        <v>470</v>
      </c>
      <c r="B39" s="31" t="s">
        <v>160</v>
      </c>
      <c r="C39" s="153">
        <v>3960000</v>
      </c>
      <c r="D39" s="152">
        <f t="shared" si="12"/>
        <v>330000</v>
      </c>
      <c r="E39" s="152">
        <f t="shared" si="13"/>
        <v>330000</v>
      </c>
      <c r="F39" s="152">
        <f t="shared" si="13"/>
        <v>330000</v>
      </c>
      <c r="G39" s="152">
        <f t="shared" si="13"/>
        <v>330000</v>
      </c>
      <c r="H39" s="152">
        <f t="shared" si="13"/>
        <v>330000</v>
      </c>
      <c r="I39" s="152">
        <f aca="true" t="shared" si="21" ref="I39:N39">H39</f>
        <v>330000</v>
      </c>
      <c r="J39" s="152">
        <f t="shared" si="21"/>
        <v>330000</v>
      </c>
      <c r="K39" s="152">
        <f t="shared" si="21"/>
        <v>330000</v>
      </c>
      <c r="L39" s="152">
        <f t="shared" si="21"/>
        <v>330000</v>
      </c>
      <c r="M39" s="152">
        <f t="shared" si="21"/>
        <v>330000</v>
      </c>
      <c r="N39" s="152">
        <f t="shared" si="21"/>
        <v>330000</v>
      </c>
      <c r="O39" s="152">
        <f t="shared" si="1"/>
        <v>330000</v>
      </c>
    </row>
    <row r="40" spans="1:15" ht="14.25">
      <c r="A40" s="7" t="s">
        <v>407</v>
      </c>
      <c r="B40" s="34" t="s">
        <v>161</v>
      </c>
      <c r="C40" s="153">
        <f>SUM(C33:C39)</f>
        <v>11390000</v>
      </c>
      <c r="D40" s="152">
        <f t="shared" si="12"/>
        <v>949166.6666666666</v>
      </c>
      <c r="E40" s="152">
        <f t="shared" si="13"/>
        <v>949166.6666666666</v>
      </c>
      <c r="F40" s="152">
        <f t="shared" si="13"/>
        <v>949166.6666666666</v>
      </c>
      <c r="G40" s="152">
        <f t="shared" si="13"/>
        <v>949166.6666666666</v>
      </c>
      <c r="H40" s="152">
        <f t="shared" si="13"/>
        <v>949166.6666666666</v>
      </c>
      <c r="I40" s="152">
        <f aca="true" t="shared" si="22" ref="I40:N40">H40</f>
        <v>949166.6666666666</v>
      </c>
      <c r="J40" s="152">
        <f t="shared" si="22"/>
        <v>949166.6666666666</v>
      </c>
      <c r="K40" s="152">
        <f t="shared" si="22"/>
        <v>949166.6666666666</v>
      </c>
      <c r="L40" s="152">
        <f t="shared" si="22"/>
        <v>949166.6666666666</v>
      </c>
      <c r="M40" s="152">
        <f t="shared" si="22"/>
        <v>949166.6666666666</v>
      </c>
      <c r="N40" s="152">
        <f t="shared" si="22"/>
        <v>949166.6666666666</v>
      </c>
      <c r="O40" s="152">
        <f t="shared" si="1"/>
        <v>949166.6666666678</v>
      </c>
    </row>
    <row r="41" spans="1:15" ht="14.25">
      <c r="A41" s="5" t="s">
        <v>162</v>
      </c>
      <c r="B41" s="31" t="s">
        <v>163</v>
      </c>
      <c r="C41" s="153">
        <v>10000</v>
      </c>
      <c r="D41" s="152">
        <f t="shared" si="12"/>
        <v>833.3333333333334</v>
      </c>
      <c r="E41" s="152">
        <f t="shared" si="13"/>
        <v>833.3333333333334</v>
      </c>
      <c r="F41" s="152">
        <f t="shared" si="13"/>
        <v>833.3333333333334</v>
      </c>
      <c r="G41" s="152">
        <f t="shared" si="13"/>
        <v>833.3333333333334</v>
      </c>
      <c r="H41" s="152">
        <f t="shared" si="13"/>
        <v>833.3333333333334</v>
      </c>
      <c r="I41" s="152">
        <f aca="true" t="shared" si="23" ref="I41:N41">H41</f>
        <v>833.3333333333334</v>
      </c>
      <c r="J41" s="152">
        <f t="shared" si="23"/>
        <v>833.3333333333334</v>
      </c>
      <c r="K41" s="152">
        <f t="shared" si="23"/>
        <v>833.3333333333334</v>
      </c>
      <c r="L41" s="152">
        <f t="shared" si="23"/>
        <v>833.3333333333334</v>
      </c>
      <c r="M41" s="152">
        <f t="shared" si="23"/>
        <v>833.3333333333334</v>
      </c>
      <c r="N41" s="152">
        <f t="shared" si="23"/>
        <v>833.3333333333334</v>
      </c>
      <c r="O41" s="152">
        <f t="shared" si="1"/>
        <v>833.3333333333331</v>
      </c>
    </row>
    <row r="42" spans="1:15" ht="14.25">
      <c r="A42" s="5" t="s">
        <v>164</v>
      </c>
      <c r="B42" s="31" t="s">
        <v>165</v>
      </c>
      <c r="C42" s="153"/>
      <c r="D42" s="152">
        <f t="shared" si="12"/>
        <v>0</v>
      </c>
      <c r="E42" s="152">
        <f t="shared" si="13"/>
        <v>0</v>
      </c>
      <c r="F42" s="152">
        <f t="shared" si="13"/>
        <v>0</v>
      </c>
      <c r="G42" s="152">
        <f t="shared" si="13"/>
        <v>0</v>
      </c>
      <c r="H42" s="152">
        <f t="shared" si="13"/>
        <v>0</v>
      </c>
      <c r="I42" s="152">
        <f aca="true" t="shared" si="24" ref="I42:N42">H42</f>
        <v>0</v>
      </c>
      <c r="J42" s="152">
        <f t="shared" si="24"/>
        <v>0</v>
      </c>
      <c r="K42" s="152">
        <f t="shared" si="24"/>
        <v>0</v>
      </c>
      <c r="L42" s="152">
        <f t="shared" si="24"/>
        <v>0</v>
      </c>
      <c r="M42" s="152">
        <f t="shared" si="24"/>
        <v>0</v>
      </c>
      <c r="N42" s="152">
        <f t="shared" si="24"/>
        <v>0</v>
      </c>
      <c r="O42" s="152">
        <f t="shared" si="1"/>
        <v>0</v>
      </c>
    </row>
    <row r="43" spans="1:15" ht="14.25">
      <c r="A43" s="7" t="s">
        <v>408</v>
      </c>
      <c r="B43" s="34" t="s">
        <v>166</v>
      </c>
      <c r="C43" s="153">
        <f>SUM(C41:C42)</f>
        <v>10000</v>
      </c>
      <c r="D43" s="152">
        <f t="shared" si="12"/>
        <v>833.3333333333334</v>
      </c>
      <c r="E43" s="152">
        <f t="shared" si="13"/>
        <v>833.3333333333334</v>
      </c>
      <c r="F43" s="152">
        <f t="shared" si="13"/>
        <v>833.3333333333334</v>
      </c>
      <c r="G43" s="152">
        <f t="shared" si="13"/>
        <v>833.3333333333334</v>
      </c>
      <c r="H43" s="152">
        <f t="shared" si="13"/>
        <v>833.3333333333334</v>
      </c>
      <c r="I43" s="152">
        <f aca="true" t="shared" si="25" ref="I43:N43">H43</f>
        <v>833.3333333333334</v>
      </c>
      <c r="J43" s="152">
        <f t="shared" si="25"/>
        <v>833.3333333333334</v>
      </c>
      <c r="K43" s="152">
        <f t="shared" si="25"/>
        <v>833.3333333333334</v>
      </c>
      <c r="L43" s="152">
        <f t="shared" si="25"/>
        <v>833.3333333333334</v>
      </c>
      <c r="M43" s="152">
        <f t="shared" si="25"/>
        <v>833.3333333333334</v>
      </c>
      <c r="N43" s="152">
        <f t="shared" si="25"/>
        <v>833.3333333333334</v>
      </c>
      <c r="O43" s="152">
        <f t="shared" si="1"/>
        <v>833.3333333333331</v>
      </c>
    </row>
    <row r="44" spans="1:15" ht="14.25">
      <c r="A44" s="5" t="s">
        <v>167</v>
      </c>
      <c r="B44" s="31" t="s">
        <v>168</v>
      </c>
      <c r="C44" s="153">
        <v>2966000</v>
      </c>
      <c r="D44" s="152">
        <f t="shared" si="12"/>
        <v>247166.66666666666</v>
      </c>
      <c r="E44" s="152">
        <f t="shared" si="13"/>
        <v>247166.66666666666</v>
      </c>
      <c r="F44" s="152">
        <f t="shared" si="13"/>
        <v>247166.66666666666</v>
      </c>
      <c r="G44" s="152">
        <f t="shared" si="13"/>
        <v>247166.66666666666</v>
      </c>
      <c r="H44" s="152">
        <f t="shared" si="13"/>
        <v>247166.66666666666</v>
      </c>
      <c r="I44" s="152">
        <f aca="true" t="shared" si="26" ref="I44:N44">H44</f>
        <v>247166.66666666666</v>
      </c>
      <c r="J44" s="152">
        <f t="shared" si="26"/>
        <v>247166.66666666666</v>
      </c>
      <c r="K44" s="152">
        <f t="shared" si="26"/>
        <v>247166.66666666666</v>
      </c>
      <c r="L44" s="152">
        <f t="shared" si="26"/>
        <v>247166.66666666666</v>
      </c>
      <c r="M44" s="152">
        <f t="shared" si="26"/>
        <v>247166.66666666666</v>
      </c>
      <c r="N44" s="152">
        <f t="shared" si="26"/>
        <v>247166.66666666666</v>
      </c>
      <c r="O44" s="152">
        <f t="shared" si="1"/>
        <v>247166.66666666695</v>
      </c>
    </row>
    <row r="45" spans="1:15" ht="14.25">
      <c r="A45" s="5" t="s">
        <v>169</v>
      </c>
      <c r="B45" s="31" t="s">
        <v>170</v>
      </c>
      <c r="C45" s="153">
        <v>1396000</v>
      </c>
      <c r="D45" s="152">
        <f t="shared" si="12"/>
        <v>116333.33333333333</v>
      </c>
      <c r="E45" s="152">
        <f t="shared" si="13"/>
        <v>116333.33333333333</v>
      </c>
      <c r="F45" s="152">
        <f t="shared" si="13"/>
        <v>116333.33333333333</v>
      </c>
      <c r="G45" s="152">
        <f t="shared" si="13"/>
        <v>116333.33333333333</v>
      </c>
      <c r="H45" s="152">
        <f t="shared" si="13"/>
        <v>116333.33333333333</v>
      </c>
      <c r="I45" s="152">
        <f aca="true" t="shared" si="27" ref="I45:N45">H45</f>
        <v>116333.33333333333</v>
      </c>
      <c r="J45" s="152">
        <f t="shared" si="27"/>
        <v>116333.33333333333</v>
      </c>
      <c r="K45" s="152">
        <f t="shared" si="27"/>
        <v>116333.33333333333</v>
      </c>
      <c r="L45" s="152">
        <f t="shared" si="27"/>
        <v>116333.33333333333</v>
      </c>
      <c r="M45" s="152">
        <f t="shared" si="27"/>
        <v>116333.33333333333</v>
      </c>
      <c r="N45" s="152">
        <f t="shared" si="27"/>
        <v>116333.33333333333</v>
      </c>
      <c r="O45" s="152">
        <f t="shared" si="1"/>
        <v>116333.33333333336</v>
      </c>
    </row>
    <row r="46" spans="1:15" ht="14.25">
      <c r="A46" s="5" t="s">
        <v>471</v>
      </c>
      <c r="B46" s="31" t="s">
        <v>171</v>
      </c>
      <c r="C46" s="153"/>
      <c r="D46" s="152">
        <f t="shared" si="12"/>
        <v>0</v>
      </c>
      <c r="E46" s="152">
        <f t="shared" si="13"/>
        <v>0</v>
      </c>
      <c r="F46" s="152">
        <f t="shared" si="13"/>
        <v>0</v>
      </c>
      <c r="G46" s="152">
        <f t="shared" si="13"/>
        <v>0</v>
      </c>
      <c r="H46" s="152">
        <f t="shared" si="13"/>
        <v>0</v>
      </c>
      <c r="I46" s="152">
        <f aca="true" t="shared" si="28" ref="I46:N46">H46</f>
        <v>0</v>
      </c>
      <c r="J46" s="152">
        <f t="shared" si="28"/>
        <v>0</v>
      </c>
      <c r="K46" s="152">
        <f t="shared" si="28"/>
        <v>0</v>
      </c>
      <c r="L46" s="152">
        <f t="shared" si="28"/>
        <v>0</v>
      </c>
      <c r="M46" s="152">
        <f t="shared" si="28"/>
        <v>0</v>
      </c>
      <c r="N46" s="152">
        <f t="shared" si="28"/>
        <v>0</v>
      </c>
      <c r="O46" s="152">
        <f t="shared" si="1"/>
        <v>0</v>
      </c>
    </row>
    <row r="47" spans="1:15" ht="14.25">
      <c r="A47" s="5" t="s">
        <v>472</v>
      </c>
      <c r="B47" s="31" t="s">
        <v>172</v>
      </c>
      <c r="C47" s="153"/>
      <c r="D47" s="152">
        <f t="shared" si="12"/>
        <v>0</v>
      </c>
      <c r="E47" s="152">
        <f t="shared" si="13"/>
        <v>0</v>
      </c>
      <c r="F47" s="152">
        <f t="shared" si="13"/>
        <v>0</v>
      </c>
      <c r="G47" s="152">
        <f t="shared" si="13"/>
        <v>0</v>
      </c>
      <c r="H47" s="152">
        <f t="shared" si="13"/>
        <v>0</v>
      </c>
      <c r="I47" s="152">
        <f aca="true" t="shared" si="29" ref="I47:N47">H47</f>
        <v>0</v>
      </c>
      <c r="J47" s="152">
        <f t="shared" si="29"/>
        <v>0</v>
      </c>
      <c r="K47" s="152">
        <f t="shared" si="29"/>
        <v>0</v>
      </c>
      <c r="L47" s="152">
        <f t="shared" si="29"/>
        <v>0</v>
      </c>
      <c r="M47" s="152">
        <f t="shared" si="29"/>
        <v>0</v>
      </c>
      <c r="N47" s="152">
        <f t="shared" si="29"/>
        <v>0</v>
      </c>
      <c r="O47" s="152">
        <f t="shared" si="1"/>
        <v>0</v>
      </c>
    </row>
    <row r="48" spans="1:15" ht="14.25">
      <c r="A48" s="5" t="s">
        <v>173</v>
      </c>
      <c r="B48" s="31" t="s">
        <v>174</v>
      </c>
      <c r="C48" s="153">
        <v>2000</v>
      </c>
      <c r="D48" s="152">
        <f t="shared" si="12"/>
        <v>166.66666666666666</v>
      </c>
      <c r="E48" s="152">
        <f t="shared" si="13"/>
        <v>166.66666666666666</v>
      </c>
      <c r="F48" s="152">
        <f t="shared" si="13"/>
        <v>166.66666666666666</v>
      </c>
      <c r="G48" s="152">
        <f t="shared" si="13"/>
        <v>166.66666666666666</v>
      </c>
      <c r="H48" s="152">
        <f t="shared" si="13"/>
        <v>166.66666666666666</v>
      </c>
      <c r="I48" s="152">
        <f aca="true" t="shared" si="30" ref="I48:N48">H48</f>
        <v>166.66666666666666</v>
      </c>
      <c r="J48" s="152">
        <f t="shared" si="30"/>
        <v>166.66666666666666</v>
      </c>
      <c r="K48" s="152">
        <f t="shared" si="30"/>
        <v>166.66666666666666</v>
      </c>
      <c r="L48" s="152">
        <f t="shared" si="30"/>
        <v>166.66666666666666</v>
      </c>
      <c r="M48" s="152">
        <f t="shared" si="30"/>
        <v>166.66666666666666</v>
      </c>
      <c r="N48" s="152">
        <f t="shared" si="30"/>
        <v>166.66666666666666</v>
      </c>
      <c r="O48" s="152">
        <f t="shared" si="1"/>
        <v>166.6666666666665</v>
      </c>
    </row>
    <row r="49" spans="1:15" ht="14.25">
      <c r="A49" s="7" t="s">
        <v>409</v>
      </c>
      <c r="B49" s="34" t="s">
        <v>175</v>
      </c>
      <c r="C49" s="153">
        <f>SUM(C44:C48)</f>
        <v>4364000</v>
      </c>
      <c r="D49" s="152">
        <f t="shared" si="12"/>
        <v>363666.6666666667</v>
      </c>
      <c r="E49" s="152">
        <f t="shared" si="13"/>
        <v>363666.6666666667</v>
      </c>
      <c r="F49" s="152">
        <f t="shared" si="13"/>
        <v>363666.6666666667</v>
      </c>
      <c r="G49" s="152">
        <f t="shared" si="13"/>
        <v>363666.6666666667</v>
      </c>
      <c r="H49" s="152">
        <f t="shared" si="13"/>
        <v>363666.6666666667</v>
      </c>
      <c r="I49" s="152">
        <f aca="true" t="shared" si="31" ref="I49:N49">H49</f>
        <v>363666.6666666667</v>
      </c>
      <c r="J49" s="152">
        <f t="shared" si="31"/>
        <v>363666.6666666667</v>
      </c>
      <c r="K49" s="152">
        <f t="shared" si="31"/>
        <v>363666.6666666667</v>
      </c>
      <c r="L49" s="152">
        <f t="shared" si="31"/>
        <v>363666.6666666667</v>
      </c>
      <c r="M49" s="152">
        <f t="shared" si="31"/>
        <v>363666.6666666667</v>
      </c>
      <c r="N49" s="152">
        <f t="shared" si="31"/>
        <v>363666.6666666667</v>
      </c>
      <c r="O49" s="152">
        <f t="shared" si="1"/>
        <v>363666.66666666727</v>
      </c>
    </row>
    <row r="50" spans="1:15" ht="14.25">
      <c r="A50" s="40" t="s">
        <v>410</v>
      </c>
      <c r="B50" s="54" t="s">
        <v>176</v>
      </c>
      <c r="C50" s="153">
        <f>C32+C40+C43+C49+C29</f>
        <v>16901620</v>
      </c>
      <c r="D50" s="152">
        <f t="shared" si="12"/>
        <v>1408468.3333333333</v>
      </c>
      <c r="E50" s="152">
        <f t="shared" si="13"/>
        <v>1408468.3333333333</v>
      </c>
      <c r="F50" s="152">
        <f t="shared" si="13"/>
        <v>1408468.3333333333</v>
      </c>
      <c r="G50" s="152">
        <f t="shared" si="13"/>
        <v>1408468.3333333333</v>
      </c>
      <c r="H50" s="152">
        <f t="shared" si="13"/>
        <v>1408468.3333333333</v>
      </c>
      <c r="I50" s="152">
        <f aca="true" t="shared" si="32" ref="I50:N50">H50</f>
        <v>1408468.3333333333</v>
      </c>
      <c r="J50" s="152">
        <f t="shared" si="32"/>
        <v>1408468.3333333333</v>
      </c>
      <c r="K50" s="152">
        <f t="shared" si="32"/>
        <v>1408468.3333333333</v>
      </c>
      <c r="L50" s="152">
        <f t="shared" si="32"/>
        <v>1408468.3333333333</v>
      </c>
      <c r="M50" s="152">
        <f t="shared" si="32"/>
        <v>1408468.3333333333</v>
      </c>
      <c r="N50" s="152">
        <f t="shared" si="32"/>
        <v>1408468.3333333333</v>
      </c>
      <c r="O50" s="152">
        <f t="shared" si="1"/>
        <v>1408468.333333331</v>
      </c>
    </row>
    <row r="51" spans="1:15" ht="14.25">
      <c r="A51" s="13" t="s">
        <v>177</v>
      </c>
      <c r="B51" s="31" t="s">
        <v>178</v>
      </c>
      <c r="C51" s="153"/>
      <c r="D51" s="152">
        <f t="shared" si="12"/>
        <v>0</v>
      </c>
      <c r="E51" s="152">
        <f t="shared" si="13"/>
        <v>0</v>
      </c>
      <c r="F51" s="152">
        <f t="shared" si="13"/>
        <v>0</v>
      </c>
      <c r="G51" s="152">
        <f t="shared" si="13"/>
        <v>0</v>
      </c>
      <c r="H51" s="152">
        <f t="shared" si="13"/>
        <v>0</v>
      </c>
      <c r="I51" s="152">
        <f aca="true" t="shared" si="33" ref="I51:N51">H51</f>
        <v>0</v>
      </c>
      <c r="J51" s="152">
        <f t="shared" si="33"/>
        <v>0</v>
      </c>
      <c r="K51" s="152">
        <f t="shared" si="33"/>
        <v>0</v>
      </c>
      <c r="L51" s="152">
        <f t="shared" si="33"/>
        <v>0</v>
      </c>
      <c r="M51" s="152">
        <f t="shared" si="33"/>
        <v>0</v>
      </c>
      <c r="N51" s="152">
        <f t="shared" si="33"/>
        <v>0</v>
      </c>
      <c r="O51" s="152">
        <f t="shared" si="1"/>
        <v>0</v>
      </c>
    </row>
    <row r="52" spans="1:15" ht="14.25">
      <c r="A52" s="13" t="s">
        <v>411</v>
      </c>
      <c r="B52" s="31" t="s">
        <v>179</v>
      </c>
      <c r="C52" s="153"/>
      <c r="D52" s="152">
        <f t="shared" si="12"/>
        <v>0</v>
      </c>
      <c r="E52" s="152">
        <f t="shared" si="13"/>
        <v>0</v>
      </c>
      <c r="F52" s="152">
        <f t="shared" si="13"/>
        <v>0</v>
      </c>
      <c r="G52" s="152">
        <f t="shared" si="13"/>
        <v>0</v>
      </c>
      <c r="H52" s="152">
        <f t="shared" si="13"/>
        <v>0</v>
      </c>
      <c r="I52" s="152">
        <f aca="true" t="shared" si="34" ref="I52:N52">H52</f>
        <v>0</v>
      </c>
      <c r="J52" s="152">
        <f t="shared" si="34"/>
        <v>0</v>
      </c>
      <c r="K52" s="152">
        <f t="shared" si="34"/>
        <v>0</v>
      </c>
      <c r="L52" s="152">
        <f t="shared" si="34"/>
        <v>0</v>
      </c>
      <c r="M52" s="152">
        <f t="shared" si="34"/>
        <v>0</v>
      </c>
      <c r="N52" s="152">
        <f t="shared" si="34"/>
        <v>0</v>
      </c>
      <c r="O52" s="152">
        <f t="shared" si="1"/>
        <v>0</v>
      </c>
    </row>
    <row r="53" spans="1:15" ht="14.25">
      <c r="A53" s="17" t="s">
        <v>473</v>
      </c>
      <c r="B53" s="31" t="s">
        <v>180</v>
      </c>
      <c r="C53" s="153"/>
      <c r="D53" s="152">
        <f t="shared" si="12"/>
        <v>0</v>
      </c>
      <c r="E53" s="152">
        <f t="shared" si="13"/>
        <v>0</v>
      </c>
      <c r="F53" s="152">
        <f t="shared" si="13"/>
        <v>0</v>
      </c>
      <c r="G53" s="152">
        <f t="shared" si="13"/>
        <v>0</v>
      </c>
      <c r="H53" s="152">
        <f t="shared" si="13"/>
        <v>0</v>
      </c>
      <c r="I53" s="152">
        <f aca="true" t="shared" si="35" ref="I53:N53">H53</f>
        <v>0</v>
      </c>
      <c r="J53" s="152">
        <f t="shared" si="35"/>
        <v>0</v>
      </c>
      <c r="K53" s="152">
        <f t="shared" si="35"/>
        <v>0</v>
      </c>
      <c r="L53" s="152">
        <f t="shared" si="35"/>
        <v>0</v>
      </c>
      <c r="M53" s="152">
        <f t="shared" si="35"/>
        <v>0</v>
      </c>
      <c r="N53" s="152">
        <f t="shared" si="35"/>
        <v>0</v>
      </c>
      <c r="O53" s="152">
        <f t="shared" si="1"/>
        <v>0</v>
      </c>
    </row>
    <row r="54" spans="1:15" ht="14.25">
      <c r="A54" s="17" t="s">
        <v>474</v>
      </c>
      <c r="B54" s="31" t="s">
        <v>181</v>
      </c>
      <c r="C54" s="153"/>
      <c r="D54" s="152">
        <f t="shared" si="12"/>
        <v>0</v>
      </c>
      <c r="E54" s="152">
        <f t="shared" si="13"/>
        <v>0</v>
      </c>
      <c r="F54" s="152">
        <f t="shared" si="13"/>
        <v>0</v>
      </c>
      <c r="G54" s="152">
        <f t="shared" si="13"/>
        <v>0</v>
      </c>
      <c r="H54" s="152">
        <f t="shared" si="13"/>
        <v>0</v>
      </c>
      <c r="I54" s="152">
        <f aca="true" t="shared" si="36" ref="I54:N54">H54</f>
        <v>0</v>
      </c>
      <c r="J54" s="152">
        <f t="shared" si="36"/>
        <v>0</v>
      </c>
      <c r="K54" s="152">
        <f t="shared" si="36"/>
        <v>0</v>
      </c>
      <c r="L54" s="152">
        <f t="shared" si="36"/>
        <v>0</v>
      </c>
      <c r="M54" s="152">
        <f t="shared" si="36"/>
        <v>0</v>
      </c>
      <c r="N54" s="152">
        <f t="shared" si="36"/>
        <v>0</v>
      </c>
      <c r="O54" s="152">
        <f t="shared" si="1"/>
        <v>0</v>
      </c>
    </row>
    <row r="55" spans="1:15" ht="14.25">
      <c r="A55" s="17" t="s">
        <v>475</v>
      </c>
      <c r="B55" s="31" t="s">
        <v>182</v>
      </c>
      <c r="C55" s="153"/>
      <c r="D55" s="152">
        <f t="shared" si="12"/>
        <v>0</v>
      </c>
      <c r="E55" s="152">
        <f t="shared" si="13"/>
        <v>0</v>
      </c>
      <c r="F55" s="152">
        <f t="shared" si="13"/>
        <v>0</v>
      </c>
      <c r="G55" s="152">
        <f t="shared" si="13"/>
        <v>0</v>
      </c>
      <c r="H55" s="152">
        <f t="shared" si="13"/>
        <v>0</v>
      </c>
      <c r="I55" s="152">
        <f aca="true" t="shared" si="37" ref="I55:N55">H55</f>
        <v>0</v>
      </c>
      <c r="J55" s="152">
        <f t="shared" si="37"/>
        <v>0</v>
      </c>
      <c r="K55" s="152">
        <f t="shared" si="37"/>
        <v>0</v>
      </c>
      <c r="L55" s="152">
        <f t="shared" si="37"/>
        <v>0</v>
      </c>
      <c r="M55" s="152">
        <f t="shared" si="37"/>
        <v>0</v>
      </c>
      <c r="N55" s="152">
        <f t="shared" si="37"/>
        <v>0</v>
      </c>
      <c r="O55" s="152">
        <f t="shared" si="1"/>
        <v>0</v>
      </c>
    </row>
    <row r="56" spans="1:15" ht="14.25">
      <c r="A56" s="13" t="s">
        <v>476</v>
      </c>
      <c r="B56" s="31" t="s">
        <v>183</v>
      </c>
      <c r="C56" s="153"/>
      <c r="D56" s="152">
        <f t="shared" si="12"/>
        <v>0</v>
      </c>
      <c r="E56" s="152">
        <f t="shared" si="13"/>
        <v>0</v>
      </c>
      <c r="F56" s="152">
        <f t="shared" si="13"/>
        <v>0</v>
      </c>
      <c r="G56" s="152">
        <f t="shared" si="13"/>
        <v>0</v>
      </c>
      <c r="H56" s="152">
        <f t="shared" si="13"/>
        <v>0</v>
      </c>
      <c r="I56" s="152">
        <f aca="true" t="shared" si="38" ref="I56:N56">H56</f>
        <v>0</v>
      </c>
      <c r="J56" s="152">
        <f t="shared" si="38"/>
        <v>0</v>
      </c>
      <c r="K56" s="152">
        <f t="shared" si="38"/>
        <v>0</v>
      </c>
      <c r="L56" s="152">
        <f t="shared" si="38"/>
        <v>0</v>
      </c>
      <c r="M56" s="152">
        <f t="shared" si="38"/>
        <v>0</v>
      </c>
      <c r="N56" s="152">
        <f t="shared" si="38"/>
        <v>0</v>
      </c>
      <c r="O56" s="152">
        <f t="shared" si="1"/>
        <v>0</v>
      </c>
    </row>
    <row r="57" spans="1:15" ht="14.25">
      <c r="A57" s="13" t="s">
        <v>477</v>
      </c>
      <c r="B57" s="31" t="s">
        <v>184</v>
      </c>
      <c r="C57" s="153"/>
      <c r="D57" s="152">
        <f t="shared" si="12"/>
        <v>0</v>
      </c>
      <c r="E57" s="152">
        <f t="shared" si="13"/>
        <v>0</v>
      </c>
      <c r="F57" s="152">
        <f t="shared" si="13"/>
        <v>0</v>
      </c>
      <c r="G57" s="152">
        <f t="shared" si="13"/>
        <v>0</v>
      </c>
      <c r="H57" s="152">
        <f t="shared" si="13"/>
        <v>0</v>
      </c>
      <c r="I57" s="152">
        <f aca="true" t="shared" si="39" ref="I57:N57">H57</f>
        <v>0</v>
      </c>
      <c r="J57" s="152">
        <f t="shared" si="39"/>
        <v>0</v>
      </c>
      <c r="K57" s="152">
        <f t="shared" si="39"/>
        <v>0</v>
      </c>
      <c r="L57" s="152">
        <f t="shared" si="39"/>
        <v>0</v>
      </c>
      <c r="M57" s="152">
        <f t="shared" si="39"/>
        <v>0</v>
      </c>
      <c r="N57" s="152">
        <f t="shared" si="39"/>
        <v>0</v>
      </c>
      <c r="O57" s="152">
        <f t="shared" si="1"/>
        <v>0</v>
      </c>
    </row>
    <row r="58" spans="1:15" ht="14.25">
      <c r="A58" s="13" t="s">
        <v>478</v>
      </c>
      <c r="B58" s="31" t="s">
        <v>185</v>
      </c>
      <c r="C58" s="153">
        <v>2690000</v>
      </c>
      <c r="D58" s="152">
        <f t="shared" si="12"/>
        <v>224166.66666666666</v>
      </c>
      <c r="E58" s="152">
        <f t="shared" si="13"/>
        <v>224166.66666666666</v>
      </c>
      <c r="F58" s="152">
        <f t="shared" si="13"/>
        <v>224166.66666666666</v>
      </c>
      <c r="G58" s="152">
        <f t="shared" si="13"/>
        <v>224166.66666666666</v>
      </c>
      <c r="H58" s="152">
        <f t="shared" si="13"/>
        <v>224166.66666666666</v>
      </c>
      <c r="I58" s="152">
        <f aca="true" t="shared" si="40" ref="I58:N58">H58</f>
        <v>224166.66666666666</v>
      </c>
      <c r="J58" s="152">
        <f t="shared" si="40"/>
        <v>224166.66666666666</v>
      </c>
      <c r="K58" s="152">
        <f t="shared" si="40"/>
        <v>224166.66666666666</v>
      </c>
      <c r="L58" s="152">
        <f t="shared" si="40"/>
        <v>224166.66666666666</v>
      </c>
      <c r="M58" s="152">
        <f t="shared" si="40"/>
        <v>224166.66666666666</v>
      </c>
      <c r="N58" s="152">
        <f t="shared" si="40"/>
        <v>224166.66666666666</v>
      </c>
      <c r="O58" s="152">
        <f t="shared" si="1"/>
        <v>224166.66666666672</v>
      </c>
    </row>
    <row r="59" spans="1:15" ht="14.25">
      <c r="A59" s="51" t="s">
        <v>440</v>
      </c>
      <c r="B59" s="54" t="s">
        <v>186</v>
      </c>
      <c r="C59" s="153">
        <f>SUM(C51:C58)</f>
        <v>2690000</v>
      </c>
      <c r="D59" s="152">
        <f t="shared" si="12"/>
        <v>224166.66666666666</v>
      </c>
      <c r="E59" s="152">
        <f t="shared" si="13"/>
        <v>224166.66666666666</v>
      </c>
      <c r="F59" s="152">
        <f t="shared" si="13"/>
        <v>224166.66666666666</v>
      </c>
      <c r="G59" s="152">
        <f t="shared" si="13"/>
        <v>224166.66666666666</v>
      </c>
      <c r="H59" s="152">
        <f t="shared" si="13"/>
        <v>224166.66666666666</v>
      </c>
      <c r="I59" s="152">
        <f aca="true" t="shared" si="41" ref="I59:N59">H59</f>
        <v>224166.66666666666</v>
      </c>
      <c r="J59" s="152">
        <f t="shared" si="41"/>
        <v>224166.66666666666</v>
      </c>
      <c r="K59" s="152">
        <f t="shared" si="41"/>
        <v>224166.66666666666</v>
      </c>
      <c r="L59" s="152">
        <f t="shared" si="41"/>
        <v>224166.66666666666</v>
      </c>
      <c r="M59" s="152">
        <f t="shared" si="41"/>
        <v>224166.66666666666</v>
      </c>
      <c r="N59" s="152">
        <f t="shared" si="41"/>
        <v>224166.66666666666</v>
      </c>
      <c r="O59" s="152">
        <f t="shared" si="1"/>
        <v>224166.66666666672</v>
      </c>
    </row>
    <row r="60" spans="1:15" ht="14.25">
      <c r="A60" s="12" t="s">
        <v>479</v>
      </c>
      <c r="B60" s="31"/>
      <c r="C60" s="153"/>
      <c r="D60" s="152">
        <f t="shared" si="12"/>
        <v>0</v>
      </c>
      <c r="E60" s="152">
        <f t="shared" si="13"/>
        <v>0</v>
      </c>
      <c r="F60" s="152">
        <f t="shared" si="13"/>
        <v>0</v>
      </c>
      <c r="G60" s="152">
        <f t="shared" si="13"/>
        <v>0</v>
      </c>
      <c r="H60" s="152">
        <f t="shared" si="13"/>
        <v>0</v>
      </c>
      <c r="I60" s="152">
        <f aca="true" t="shared" si="42" ref="I60:N60">H60</f>
        <v>0</v>
      </c>
      <c r="J60" s="152">
        <f t="shared" si="42"/>
        <v>0</v>
      </c>
      <c r="K60" s="152">
        <f t="shared" si="42"/>
        <v>0</v>
      </c>
      <c r="L60" s="152">
        <f t="shared" si="42"/>
        <v>0</v>
      </c>
      <c r="M60" s="152">
        <f t="shared" si="42"/>
        <v>0</v>
      </c>
      <c r="N60" s="152">
        <f t="shared" si="42"/>
        <v>0</v>
      </c>
      <c r="O60" s="152">
        <f t="shared" si="1"/>
        <v>0</v>
      </c>
    </row>
    <row r="61" spans="1:15" ht="14.25">
      <c r="A61" s="12" t="s">
        <v>188</v>
      </c>
      <c r="B61" s="31" t="s">
        <v>189</v>
      </c>
      <c r="C61" s="153"/>
      <c r="D61" s="152">
        <f t="shared" si="12"/>
        <v>0</v>
      </c>
      <c r="E61" s="152">
        <f t="shared" si="13"/>
        <v>0</v>
      </c>
      <c r="F61" s="152">
        <f t="shared" si="13"/>
        <v>0</v>
      </c>
      <c r="G61" s="152">
        <f t="shared" si="13"/>
        <v>0</v>
      </c>
      <c r="H61" s="152">
        <f t="shared" si="13"/>
        <v>0</v>
      </c>
      <c r="I61" s="152">
        <f aca="true" t="shared" si="43" ref="I61:N61">H61</f>
        <v>0</v>
      </c>
      <c r="J61" s="152">
        <f t="shared" si="43"/>
        <v>0</v>
      </c>
      <c r="K61" s="152">
        <f t="shared" si="43"/>
        <v>0</v>
      </c>
      <c r="L61" s="152">
        <f t="shared" si="43"/>
        <v>0</v>
      </c>
      <c r="M61" s="152">
        <f t="shared" si="43"/>
        <v>0</v>
      </c>
      <c r="N61" s="152">
        <f t="shared" si="43"/>
        <v>0</v>
      </c>
      <c r="O61" s="152">
        <f t="shared" si="1"/>
        <v>0</v>
      </c>
    </row>
    <row r="62" spans="1:15" ht="14.25">
      <c r="A62" s="12" t="s">
        <v>190</v>
      </c>
      <c r="B62" s="31" t="s">
        <v>191</v>
      </c>
      <c r="C62" s="153"/>
      <c r="D62" s="152">
        <f t="shared" si="12"/>
        <v>0</v>
      </c>
      <c r="E62" s="152">
        <f t="shared" si="13"/>
        <v>0</v>
      </c>
      <c r="F62" s="152">
        <f t="shared" si="13"/>
        <v>0</v>
      </c>
      <c r="G62" s="152">
        <f t="shared" si="13"/>
        <v>0</v>
      </c>
      <c r="H62" s="152">
        <f t="shared" si="13"/>
        <v>0</v>
      </c>
      <c r="I62" s="152">
        <f aca="true" t="shared" si="44" ref="I62:N62">H62</f>
        <v>0</v>
      </c>
      <c r="J62" s="152">
        <f t="shared" si="44"/>
        <v>0</v>
      </c>
      <c r="K62" s="152">
        <f t="shared" si="44"/>
        <v>0</v>
      </c>
      <c r="L62" s="152">
        <f t="shared" si="44"/>
        <v>0</v>
      </c>
      <c r="M62" s="152">
        <f t="shared" si="44"/>
        <v>0</v>
      </c>
      <c r="N62" s="152">
        <f t="shared" si="44"/>
        <v>0</v>
      </c>
      <c r="O62" s="152">
        <f t="shared" si="1"/>
        <v>0</v>
      </c>
    </row>
    <row r="63" spans="1:15" ht="14.25">
      <c r="A63" s="12" t="s">
        <v>441</v>
      </c>
      <c r="B63" s="31" t="s">
        <v>192</v>
      </c>
      <c r="C63" s="153"/>
      <c r="D63" s="152">
        <f t="shared" si="12"/>
        <v>0</v>
      </c>
      <c r="E63" s="152">
        <f t="shared" si="13"/>
        <v>0</v>
      </c>
      <c r="F63" s="152">
        <f t="shared" si="13"/>
        <v>0</v>
      </c>
      <c r="G63" s="152">
        <f t="shared" si="13"/>
        <v>0</v>
      </c>
      <c r="H63" s="152">
        <f t="shared" si="13"/>
        <v>0</v>
      </c>
      <c r="I63" s="152">
        <f aca="true" t="shared" si="45" ref="I63:N63">H63</f>
        <v>0</v>
      </c>
      <c r="J63" s="152">
        <f t="shared" si="45"/>
        <v>0</v>
      </c>
      <c r="K63" s="152">
        <f t="shared" si="45"/>
        <v>0</v>
      </c>
      <c r="L63" s="152">
        <f t="shared" si="45"/>
        <v>0</v>
      </c>
      <c r="M63" s="152">
        <f t="shared" si="45"/>
        <v>0</v>
      </c>
      <c r="N63" s="152">
        <f t="shared" si="45"/>
        <v>0</v>
      </c>
      <c r="O63" s="152">
        <f t="shared" si="1"/>
        <v>0</v>
      </c>
    </row>
    <row r="64" spans="1:15" ht="14.25">
      <c r="A64" s="12" t="s">
        <v>480</v>
      </c>
      <c r="B64" s="31" t="s">
        <v>193</v>
      </c>
      <c r="C64" s="153"/>
      <c r="D64" s="152">
        <f t="shared" si="12"/>
        <v>0</v>
      </c>
      <c r="E64" s="152">
        <f t="shared" si="13"/>
        <v>0</v>
      </c>
      <c r="F64" s="152">
        <f t="shared" si="13"/>
        <v>0</v>
      </c>
      <c r="G64" s="152">
        <f t="shared" si="13"/>
        <v>0</v>
      </c>
      <c r="H64" s="152">
        <f t="shared" si="13"/>
        <v>0</v>
      </c>
      <c r="I64" s="152">
        <f aca="true" t="shared" si="46" ref="I64:N64">H64</f>
        <v>0</v>
      </c>
      <c r="J64" s="152">
        <f t="shared" si="46"/>
        <v>0</v>
      </c>
      <c r="K64" s="152">
        <f t="shared" si="46"/>
        <v>0</v>
      </c>
      <c r="L64" s="152">
        <f t="shared" si="46"/>
        <v>0</v>
      </c>
      <c r="M64" s="152">
        <f t="shared" si="46"/>
        <v>0</v>
      </c>
      <c r="N64" s="152">
        <f t="shared" si="46"/>
        <v>0</v>
      </c>
      <c r="O64" s="152">
        <f t="shared" si="1"/>
        <v>0</v>
      </c>
    </row>
    <row r="65" spans="1:15" ht="14.25">
      <c r="A65" s="12" t="s">
        <v>443</v>
      </c>
      <c r="B65" s="31" t="s">
        <v>194</v>
      </c>
      <c r="C65" s="153">
        <v>2705000</v>
      </c>
      <c r="D65" s="152">
        <f t="shared" si="12"/>
        <v>225416.66666666666</v>
      </c>
      <c r="E65" s="152">
        <f t="shared" si="13"/>
        <v>225416.66666666666</v>
      </c>
      <c r="F65" s="152">
        <f t="shared" si="13"/>
        <v>225416.66666666666</v>
      </c>
      <c r="G65" s="152">
        <f t="shared" si="13"/>
        <v>225416.66666666666</v>
      </c>
      <c r="H65" s="152">
        <f t="shared" si="13"/>
        <v>225416.66666666666</v>
      </c>
      <c r="I65" s="152">
        <f aca="true" t="shared" si="47" ref="I65:N65">H65</f>
        <v>225416.66666666666</v>
      </c>
      <c r="J65" s="152">
        <f t="shared" si="47"/>
        <v>225416.66666666666</v>
      </c>
      <c r="K65" s="152">
        <f t="shared" si="47"/>
        <v>225416.66666666666</v>
      </c>
      <c r="L65" s="152">
        <f t="shared" si="47"/>
        <v>225416.66666666666</v>
      </c>
      <c r="M65" s="152">
        <f t="shared" si="47"/>
        <v>225416.66666666666</v>
      </c>
      <c r="N65" s="152">
        <f t="shared" si="47"/>
        <v>225416.66666666666</v>
      </c>
      <c r="O65" s="152">
        <f t="shared" si="1"/>
        <v>225416.66666666672</v>
      </c>
    </row>
    <row r="66" spans="1:15" ht="14.25">
      <c r="A66" s="12" t="s">
        <v>481</v>
      </c>
      <c r="B66" s="31" t="s">
        <v>195</v>
      </c>
      <c r="C66" s="153"/>
      <c r="D66" s="152">
        <f t="shared" si="12"/>
        <v>0</v>
      </c>
      <c r="E66" s="152">
        <f t="shared" si="13"/>
        <v>0</v>
      </c>
      <c r="F66" s="152">
        <f t="shared" si="13"/>
        <v>0</v>
      </c>
      <c r="G66" s="152">
        <f t="shared" si="13"/>
        <v>0</v>
      </c>
      <c r="H66" s="152">
        <f t="shared" si="13"/>
        <v>0</v>
      </c>
      <c r="I66" s="152">
        <f aca="true" t="shared" si="48" ref="I66:N66">H66</f>
        <v>0</v>
      </c>
      <c r="J66" s="152">
        <f t="shared" si="48"/>
        <v>0</v>
      </c>
      <c r="K66" s="152">
        <f t="shared" si="48"/>
        <v>0</v>
      </c>
      <c r="L66" s="152">
        <f t="shared" si="48"/>
        <v>0</v>
      </c>
      <c r="M66" s="152">
        <f t="shared" si="48"/>
        <v>0</v>
      </c>
      <c r="N66" s="152">
        <f t="shared" si="48"/>
        <v>0</v>
      </c>
      <c r="O66" s="152">
        <f t="shared" si="1"/>
        <v>0</v>
      </c>
    </row>
    <row r="67" spans="1:15" ht="14.25">
      <c r="A67" s="12" t="s">
        <v>482</v>
      </c>
      <c r="B67" s="31" t="s">
        <v>196</v>
      </c>
      <c r="C67" s="153"/>
      <c r="D67" s="152">
        <f t="shared" si="12"/>
        <v>0</v>
      </c>
      <c r="E67" s="152">
        <f t="shared" si="13"/>
        <v>0</v>
      </c>
      <c r="F67" s="152">
        <f t="shared" si="13"/>
        <v>0</v>
      </c>
      <c r="G67" s="152">
        <f t="shared" si="13"/>
        <v>0</v>
      </c>
      <c r="H67" s="152">
        <f t="shared" si="13"/>
        <v>0</v>
      </c>
      <c r="I67" s="152">
        <f aca="true" t="shared" si="49" ref="I67:N67">H67</f>
        <v>0</v>
      </c>
      <c r="J67" s="152">
        <f t="shared" si="49"/>
        <v>0</v>
      </c>
      <c r="K67" s="152">
        <f t="shared" si="49"/>
        <v>0</v>
      </c>
      <c r="L67" s="152">
        <f t="shared" si="49"/>
        <v>0</v>
      </c>
      <c r="M67" s="152">
        <f t="shared" si="49"/>
        <v>0</v>
      </c>
      <c r="N67" s="152">
        <f t="shared" si="49"/>
        <v>0</v>
      </c>
      <c r="O67" s="152">
        <f t="shared" si="1"/>
        <v>0</v>
      </c>
    </row>
    <row r="68" spans="1:15" ht="14.25">
      <c r="A68" s="12" t="s">
        <v>197</v>
      </c>
      <c r="B68" s="31" t="s">
        <v>198</v>
      </c>
      <c r="C68" s="153"/>
      <c r="D68" s="152">
        <f t="shared" si="12"/>
        <v>0</v>
      </c>
      <c r="E68" s="152">
        <f t="shared" si="13"/>
        <v>0</v>
      </c>
      <c r="F68" s="152">
        <f t="shared" si="13"/>
        <v>0</v>
      </c>
      <c r="G68" s="152">
        <f t="shared" si="13"/>
        <v>0</v>
      </c>
      <c r="H68" s="152">
        <f t="shared" si="13"/>
        <v>0</v>
      </c>
      <c r="I68" s="152">
        <f aca="true" t="shared" si="50" ref="I68:N68">H68</f>
        <v>0</v>
      </c>
      <c r="J68" s="152">
        <f t="shared" si="50"/>
        <v>0</v>
      </c>
      <c r="K68" s="152">
        <f t="shared" si="50"/>
        <v>0</v>
      </c>
      <c r="L68" s="152">
        <f t="shared" si="50"/>
        <v>0</v>
      </c>
      <c r="M68" s="152">
        <f t="shared" si="50"/>
        <v>0</v>
      </c>
      <c r="N68" s="152">
        <f t="shared" si="50"/>
        <v>0</v>
      </c>
      <c r="O68" s="152">
        <f t="shared" si="1"/>
        <v>0</v>
      </c>
    </row>
    <row r="69" spans="1:16" ht="14.25">
      <c r="A69" s="21" t="s">
        <v>199</v>
      </c>
      <c r="B69" s="31" t="s">
        <v>200</v>
      </c>
      <c r="C69" s="153"/>
      <c r="D69" s="152">
        <f t="shared" si="12"/>
        <v>0</v>
      </c>
      <c r="E69" s="152">
        <f t="shared" si="13"/>
        <v>0</v>
      </c>
      <c r="F69" s="152">
        <f t="shared" si="13"/>
        <v>0</v>
      </c>
      <c r="G69" s="152">
        <f t="shared" si="13"/>
        <v>0</v>
      </c>
      <c r="H69" s="152">
        <f t="shared" si="13"/>
        <v>0</v>
      </c>
      <c r="I69" s="152">
        <f aca="true" t="shared" si="51" ref="I69:N69">H69</f>
        <v>0</v>
      </c>
      <c r="J69" s="152">
        <f t="shared" si="51"/>
        <v>0</v>
      </c>
      <c r="K69" s="152">
        <f t="shared" si="51"/>
        <v>0</v>
      </c>
      <c r="L69" s="152">
        <f t="shared" si="51"/>
        <v>0</v>
      </c>
      <c r="M69" s="152">
        <f t="shared" si="51"/>
        <v>0</v>
      </c>
      <c r="N69" s="152">
        <f t="shared" si="51"/>
        <v>0</v>
      </c>
      <c r="O69" s="152">
        <f t="shared" si="1"/>
        <v>0</v>
      </c>
      <c r="P69" s="25"/>
    </row>
    <row r="70" spans="1:16" ht="14.25">
      <c r="A70" s="12" t="s">
        <v>483</v>
      </c>
      <c r="B70" s="31" t="s">
        <v>201</v>
      </c>
      <c r="C70" s="153">
        <v>265000</v>
      </c>
      <c r="D70" s="152">
        <f t="shared" si="12"/>
        <v>22083.333333333332</v>
      </c>
      <c r="E70" s="152">
        <f t="shared" si="13"/>
        <v>22083.333333333332</v>
      </c>
      <c r="F70" s="152">
        <f t="shared" si="13"/>
        <v>22083.333333333332</v>
      </c>
      <c r="G70" s="152">
        <f t="shared" si="13"/>
        <v>22083.333333333332</v>
      </c>
      <c r="H70" s="152">
        <f t="shared" si="13"/>
        <v>22083.333333333332</v>
      </c>
      <c r="I70" s="152">
        <f aca="true" t="shared" si="52" ref="I70:N70">H70</f>
        <v>22083.333333333332</v>
      </c>
      <c r="J70" s="152">
        <f t="shared" si="52"/>
        <v>22083.333333333332</v>
      </c>
      <c r="K70" s="152">
        <f t="shared" si="52"/>
        <v>22083.333333333332</v>
      </c>
      <c r="L70" s="152">
        <f t="shared" si="52"/>
        <v>22083.333333333332</v>
      </c>
      <c r="M70" s="152">
        <f t="shared" si="52"/>
        <v>22083.333333333332</v>
      </c>
      <c r="N70" s="152">
        <f t="shared" si="52"/>
        <v>22083.333333333332</v>
      </c>
      <c r="O70" s="152">
        <f t="shared" si="1"/>
        <v>22083.333333333296</v>
      </c>
      <c r="P70" s="161"/>
    </row>
    <row r="71" spans="1:16" ht="14.25">
      <c r="A71" s="21" t="s">
        <v>659</v>
      </c>
      <c r="B71" s="31" t="s">
        <v>202</v>
      </c>
      <c r="C71" s="153">
        <v>1000000</v>
      </c>
      <c r="D71" s="152">
        <f t="shared" si="12"/>
        <v>83333.33333333333</v>
      </c>
      <c r="E71" s="152">
        <f t="shared" si="13"/>
        <v>83333.33333333333</v>
      </c>
      <c r="F71" s="152">
        <f t="shared" si="13"/>
        <v>83333.33333333333</v>
      </c>
      <c r="G71" s="152">
        <f t="shared" si="13"/>
        <v>83333.33333333333</v>
      </c>
      <c r="H71" s="152">
        <f t="shared" si="13"/>
        <v>83333.33333333333</v>
      </c>
      <c r="I71" s="152">
        <f aca="true" t="shared" si="53" ref="I71:N71">H71</f>
        <v>83333.33333333333</v>
      </c>
      <c r="J71" s="152">
        <f t="shared" si="53"/>
        <v>83333.33333333333</v>
      </c>
      <c r="K71" s="152">
        <f t="shared" si="53"/>
        <v>83333.33333333333</v>
      </c>
      <c r="L71" s="152">
        <f t="shared" si="53"/>
        <v>83333.33333333333</v>
      </c>
      <c r="M71" s="152">
        <f t="shared" si="53"/>
        <v>83333.33333333333</v>
      </c>
      <c r="N71" s="152">
        <f t="shared" si="53"/>
        <v>83333.33333333333</v>
      </c>
      <c r="O71" s="152">
        <f aca="true" t="shared" si="54" ref="O71:O134">C71-D71-E71-F71-G71-H71-I71-J71-K71-L71-M71-N71</f>
        <v>83333.33333333324</v>
      </c>
      <c r="P71" s="161"/>
    </row>
    <row r="72" spans="1:16" ht="14.25">
      <c r="A72" s="21" t="s">
        <v>660</v>
      </c>
      <c r="B72" s="31" t="s">
        <v>202</v>
      </c>
      <c r="C72" s="153"/>
      <c r="D72" s="152">
        <f t="shared" si="12"/>
        <v>0</v>
      </c>
      <c r="E72" s="152">
        <f t="shared" si="13"/>
        <v>0</v>
      </c>
      <c r="F72" s="152">
        <f t="shared" si="13"/>
        <v>0</v>
      </c>
      <c r="G72" s="152">
        <f t="shared" si="13"/>
        <v>0</v>
      </c>
      <c r="H72" s="152">
        <f t="shared" si="13"/>
        <v>0</v>
      </c>
      <c r="I72" s="152">
        <f aca="true" t="shared" si="55" ref="I72:N72">H72</f>
        <v>0</v>
      </c>
      <c r="J72" s="152">
        <f t="shared" si="55"/>
        <v>0</v>
      </c>
      <c r="K72" s="152">
        <f t="shared" si="55"/>
        <v>0</v>
      </c>
      <c r="L72" s="152">
        <f t="shared" si="55"/>
        <v>0</v>
      </c>
      <c r="M72" s="152">
        <f t="shared" si="55"/>
        <v>0</v>
      </c>
      <c r="N72" s="152">
        <f t="shared" si="55"/>
        <v>0</v>
      </c>
      <c r="O72" s="152">
        <f t="shared" si="54"/>
        <v>0</v>
      </c>
      <c r="P72" s="161"/>
    </row>
    <row r="73" spans="1:16" ht="14.25">
      <c r="A73" s="51" t="s">
        <v>446</v>
      </c>
      <c r="B73" s="54" t="s">
        <v>203</v>
      </c>
      <c r="C73" s="153">
        <f>SUM(C60:C72)</f>
        <v>3970000</v>
      </c>
      <c r="D73" s="152">
        <f t="shared" si="12"/>
        <v>330833.3333333333</v>
      </c>
      <c r="E73" s="152">
        <f t="shared" si="13"/>
        <v>330833.3333333333</v>
      </c>
      <c r="F73" s="152">
        <f t="shared" si="13"/>
        <v>330833.3333333333</v>
      </c>
      <c r="G73" s="152">
        <f t="shared" si="13"/>
        <v>330833.3333333333</v>
      </c>
      <c r="H73" s="152">
        <f t="shared" si="13"/>
        <v>330833.3333333333</v>
      </c>
      <c r="I73" s="152">
        <f aca="true" t="shared" si="56" ref="I73:N73">H73</f>
        <v>330833.3333333333</v>
      </c>
      <c r="J73" s="152">
        <f t="shared" si="56"/>
        <v>330833.3333333333</v>
      </c>
      <c r="K73" s="152">
        <f t="shared" si="56"/>
        <v>330833.3333333333</v>
      </c>
      <c r="L73" s="152">
        <f t="shared" si="56"/>
        <v>330833.3333333333</v>
      </c>
      <c r="M73" s="152">
        <f t="shared" si="56"/>
        <v>330833.3333333333</v>
      </c>
      <c r="N73" s="152">
        <f t="shared" si="56"/>
        <v>330833.3333333333</v>
      </c>
      <c r="O73" s="152">
        <f t="shared" si="54"/>
        <v>330833.33333333296</v>
      </c>
      <c r="P73" s="161"/>
    </row>
    <row r="74" spans="1:17" ht="15">
      <c r="A74" s="61" t="s">
        <v>67</v>
      </c>
      <c r="B74" s="54"/>
      <c r="C74" s="153">
        <f>C24+C25+C50+C59+C73</f>
        <v>31447620</v>
      </c>
      <c r="D74" s="152">
        <f t="shared" si="12"/>
        <v>2620635</v>
      </c>
      <c r="E74" s="152">
        <f t="shared" si="13"/>
        <v>2620635</v>
      </c>
      <c r="F74" s="152">
        <f t="shared" si="13"/>
        <v>2620635</v>
      </c>
      <c r="G74" s="152">
        <f t="shared" si="13"/>
        <v>2620635</v>
      </c>
      <c r="H74" s="152">
        <f t="shared" si="13"/>
        <v>2620635</v>
      </c>
      <c r="I74" s="152">
        <f aca="true" t="shared" si="57" ref="I74:N74">H74</f>
        <v>2620635</v>
      </c>
      <c r="J74" s="152">
        <f t="shared" si="57"/>
        <v>2620635</v>
      </c>
      <c r="K74" s="152">
        <f t="shared" si="57"/>
        <v>2620635</v>
      </c>
      <c r="L74" s="152">
        <f t="shared" si="57"/>
        <v>2620635</v>
      </c>
      <c r="M74" s="152">
        <f t="shared" si="57"/>
        <v>2620635</v>
      </c>
      <c r="N74" s="152">
        <f t="shared" si="57"/>
        <v>2620635</v>
      </c>
      <c r="O74" s="152">
        <f t="shared" si="54"/>
        <v>2620635</v>
      </c>
      <c r="P74" s="161"/>
      <c r="Q74" s="161"/>
    </row>
    <row r="75" spans="1:16" ht="14.25">
      <c r="A75" s="35" t="s">
        <v>204</v>
      </c>
      <c r="B75" s="31" t="s">
        <v>205</v>
      </c>
      <c r="C75" s="153"/>
      <c r="D75" s="152">
        <f t="shared" si="12"/>
        <v>0</v>
      </c>
      <c r="E75" s="152">
        <f t="shared" si="13"/>
        <v>0</v>
      </c>
      <c r="F75" s="152">
        <f t="shared" si="13"/>
        <v>0</v>
      </c>
      <c r="G75" s="152">
        <f t="shared" si="13"/>
        <v>0</v>
      </c>
      <c r="H75" s="152">
        <f t="shared" si="13"/>
        <v>0</v>
      </c>
      <c r="I75" s="152">
        <f aca="true" t="shared" si="58" ref="I75:N75">H75</f>
        <v>0</v>
      </c>
      <c r="J75" s="152">
        <f t="shared" si="58"/>
        <v>0</v>
      </c>
      <c r="K75" s="152">
        <f t="shared" si="58"/>
        <v>0</v>
      </c>
      <c r="L75" s="152">
        <f t="shared" si="58"/>
        <v>0</v>
      </c>
      <c r="M75" s="152">
        <f t="shared" si="58"/>
        <v>0</v>
      </c>
      <c r="N75" s="152">
        <f t="shared" si="58"/>
        <v>0</v>
      </c>
      <c r="O75" s="152">
        <f t="shared" si="54"/>
        <v>0</v>
      </c>
      <c r="P75" s="161"/>
    </row>
    <row r="76" spans="1:16" ht="14.25">
      <c r="A76" s="35" t="s">
        <v>484</v>
      </c>
      <c r="B76" s="31" t="s">
        <v>206</v>
      </c>
      <c r="C76" s="153"/>
      <c r="D76" s="152">
        <f t="shared" si="12"/>
        <v>0</v>
      </c>
      <c r="E76" s="152">
        <f t="shared" si="13"/>
        <v>0</v>
      </c>
      <c r="F76" s="152">
        <f t="shared" si="13"/>
        <v>0</v>
      </c>
      <c r="G76" s="152">
        <f t="shared" si="13"/>
        <v>0</v>
      </c>
      <c r="H76" s="152">
        <f t="shared" si="13"/>
        <v>0</v>
      </c>
      <c r="I76" s="152">
        <f aca="true" t="shared" si="59" ref="I76:N76">H76</f>
        <v>0</v>
      </c>
      <c r="J76" s="152">
        <f t="shared" si="59"/>
        <v>0</v>
      </c>
      <c r="K76" s="152">
        <f t="shared" si="59"/>
        <v>0</v>
      </c>
      <c r="L76" s="152">
        <f t="shared" si="59"/>
        <v>0</v>
      </c>
      <c r="M76" s="152">
        <f t="shared" si="59"/>
        <v>0</v>
      </c>
      <c r="N76" s="152">
        <f t="shared" si="59"/>
        <v>0</v>
      </c>
      <c r="O76" s="152">
        <f t="shared" si="54"/>
        <v>0</v>
      </c>
      <c r="P76" s="161"/>
    </row>
    <row r="77" spans="1:16" ht="14.25">
      <c r="A77" s="35" t="s">
        <v>207</v>
      </c>
      <c r="B77" s="31" t="s">
        <v>208</v>
      </c>
      <c r="C77" s="153"/>
      <c r="D77" s="152">
        <f t="shared" si="12"/>
        <v>0</v>
      </c>
      <c r="E77" s="152">
        <f t="shared" si="13"/>
        <v>0</v>
      </c>
      <c r="F77" s="152">
        <f t="shared" si="13"/>
        <v>0</v>
      </c>
      <c r="G77" s="152">
        <f t="shared" si="13"/>
        <v>0</v>
      </c>
      <c r="H77" s="152">
        <f t="shared" si="13"/>
        <v>0</v>
      </c>
      <c r="I77" s="152">
        <f aca="true" t="shared" si="60" ref="I77:N77">H77</f>
        <v>0</v>
      </c>
      <c r="J77" s="152">
        <f t="shared" si="60"/>
        <v>0</v>
      </c>
      <c r="K77" s="152">
        <f t="shared" si="60"/>
        <v>0</v>
      </c>
      <c r="L77" s="152">
        <f t="shared" si="60"/>
        <v>0</v>
      </c>
      <c r="M77" s="152">
        <f t="shared" si="60"/>
        <v>0</v>
      </c>
      <c r="N77" s="152">
        <f t="shared" si="60"/>
        <v>0</v>
      </c>
      <c r="O77" s="152">
        <f t="shared" si="54"/>
        <v>0</v>
      </c>
      <c r="P77" s="161"/>
    </row>
    <row r="78" spans="1:16" ht="14.25">
      <c r="A78" s="35" t="s">
        <v>209</v>
      </c>
      <c r="B78" s="31" t="s">
        <v>210</v>
      </c>
      <c r="C78" s="153">
        <v>2150000</v>
      </c>
      <c r="D78" s="152">
        <f t="shared" si="12"/>
        <v>179166.66666666666</v>
      </c>
      <c r="E78" s="152">
        <f t="shared" si="13"/>
        <v>179166.66666666666</v>
      </c>
      <c r="F78" s="152">
        <f t="shared" si="13"/>
        <v>179166.66666666666</v>
      </c>
      <c r="G78" s="152">
        <f t="shared" si="13"/>
        <v>179166.66666666666</v>
      </c>
      <c r="H78" s="152">
        <f t="shared" si="13"/>
        <v>179166.66666666666</v>
      </c>
      <c r="I78" s="152">
        <f aca="true" t="shared" si="61" ref="I78:N78">H78</f>
        <v>179166.66666666666</v>
      </c>
      <c r="J78" s="152">
        <f t="shared" si="61"/>
        <v>179166.66666666666</v>
      </c>
      <c r="K78" s="152">
        <f t="shared" si="61"/>
        <v>179166.66666666666</v>
      </c>
      <c r="L78" s="152">
        <f t="shared" si="61"/>
        <v>179166.66666666666</v>
      </c>
      <c r="M78" s="152">
        <f t="shared" si="61"/>
        <v>179166.66666666666</v>
      </c>
      <c r="N78" s="152">
        <f t="shared" si="61"/>
        <v>179166.66666666666</v>
      </c>
      <c r="O78" s="152">
        <f t="shared" si="54"/>
        <v>179166.66666666637</v>
      </c>
      <c r="P78" s="161"/>
    </row>
    <row r="79" spans="1:16" ht="14.25">
      <c r="A79" s="6" t="s">
        <v>211</v>
      </c>
      <c r="B79" s="31" t="s">
        <v>212</v>
      </c>
      <c r="C79" s="153"/>
      <c r="D79" s="152">
        <f t="shared" si="12"/>
        <v>0</v>
      </c>
      <c r="E79" s="152">
        <f t="shared" si="13"/>
        <v>0</v>
      </c>
      <c r="F79" s="152">
        <f t="shared" si="13"/>
        <v>0</v>
      </c>
      <c r="G79" s="152">
        <f t="shared" si="13"/>
        <v>0</v>
      </c>
      <c r="H79" s="152">
        <f t="shared" si="13"/>
        <v>0</v>
      </c>
      <c r="I79" s="152">
        <f aca="true" t="shared" si="62" ref="I79:N79">H79</f>
        <v>0</v>
      </c>
      <c r="J79" s="152">
        <f t="shared" si="62"/>
        <v>0</v>
      </c>
      <c r="K79" s="152">
        <f t="shared" si="62"/>
        <v>0</v>
      </c>
      <c r="L79" s="152">
        <f t="shared" si="62"/>
        <v>0</v>
      </c>
      <c r="M79" s="152">
        <f t="shared" si="62"/>
        <v>0</v>
      </c>
      <c r="N79" s="152">
        <f t="shared" si="62"/>
        <v>0</v>
      </c>
      <c r="O79" s="152">
        <f t="shared" si="54"/>
        <v>0</v>
      </c>
      <c r="P79" s="161"/>
    </row>
    <row r="80" spans="1:16" ht="14.25">
      <c r="A80" s="6" t="s">
        <v>213</v>
      </c>
      <c r="B80" s="31" t="s">
        <v>214</v>
      </c>
      <c r="C80" s="153"/>
      <c r="D80" s="152">
        <f t="shared" si="12"/>
        <v>0</v>
      </c>
      <c r="E80" s="152">
        <f t="shared" si="13"/>
        <v>0</v>
      </c>
      <c r="F80" s="152">
        <f t="shared" si="13"/>
        <v>0</v>
      </c>
      <c r="G80" s="152">
        <f t="shared" si="13"/>
        <v>0</v>
      </c>
      <c r="H80" s="152">
        <f t="shared" si="13"/>
        <v>0</v>
      </c>
      <c r="I80" s="152">
        <f aca="true" t="shared" si="63" ref="I80:N80">H80</f>
        <v>0</v>
      </c>
      <c r="J80" s="152">
        <f t="shared" si="63"/>
        <v>0</v>
      </c>
      <c r="K80" s="152">
        <f t="shared" si="63"/>
        <v>0</v>
      </c>
      <c r="L80" s="152">
        <f t="shared" si="63"/>
        <v>0</v>
      </c>
      <c r="M80" s="152">
        <f t="shared" si="63"/>
        <v>0</v>
      </c>
      <c r="N80" s="152">
        <f t="shared" si="63"/>
        <v>0</v>
      </c>
      <c r="O80" s="152">
        <f t="shared" si="54"/>
        <v>0</v>
      </c>
      <c r="P80" s="161"/>
    </row>
    <row r="81" spans="1:16" ht="14.25">
      <c r="A81" s="6" t="s">
        <v>215</v>
      </c>
      <c r="B81" s="31" t="s">
        <v>216</v>
      </c>
      <c r="C81" s="153">
        <v>581000</v>
      </c>
      <c r="D81" s="152">
        <f t="shared" si="12"/>
        <v>48416.666666666664</v>
      </c>
      <c r="E81" s="152">
        <f t="shared" si="13"/>
        <v>48416.666666666664</v>
      </c>
      <c r="F81" s="152">
        <f t="shared" si="13"/>
        <v>48416.666666666664</v>
      </c>
      <c r="G81" s="152">
        <f t="shared" si="13"/>
        <v>48416.666666666664</v>
      </c>
      <c r="H81" s="152">
        <f t="shared" si="13"/>
        <v>48416.666666666664</v>
      </c>
      <c r="I81" s="152">
        <f aca="true" t="shared" si="64" ref="I81:N81">H81</f>
        <v>48416.666666666664</v>
      </c>
      <c r="J81" s="152">
        <f t="shared" si="64"/>
        <v>48416.666666666664</v>
      </c>
      <c r="K81" s="152">
        <f t="shared" si="64"/>
        <v>48416.666666666664</v>
      </c>
      <c r="L81" s="152">
        <f t="shared" si="64"/>
        <v>48416.666666666664</v>
      </c>
      <c r="M81" s="152">
        <f t="shared" si="64"/>
        <v>48416.666666666664</v>
      </c>
      <c r="N81" s="152">
        <f t="shared" si="64"/>
        <v>48416.666666666664</v>
      </c>
      <c r="O81" s="152">
        <f t="shared" si="54"/>
        <v>48416.66666666665</v>
      </c>
      <c r="P81" s="161"/>
    </row>
    <row r="82" spans="1:16" ht="14.25">
      <c r="A82" s="52" t="s">
        <v>448</v>
      </c>
      <c r="B82" s="54" t="s">
        <v>217</v>
      </c>
      <c r="C82" s="153">
        <f>SUM(C75:C81)</f>
        <v>2731000</v>
      </c>
      <c r="D82" s="152">
        <f t="shared" si="12"/>
        <v>227583.33333333334</v>
      </c>
      <c r="E82" s="152">
        <f t="shared" si="13"/>
        <v>227583.33333333334</v>
      </c>
      <c r="F82" s="152">
        <f t="shared" si="13"/>
        <v>227583.33333333334</v>
      </c>
      <c r="G82" s="152">
        <f t="shared" si="13"/>
        <v>227583.33333333334</v>
      </c>
      <c r="H82" s="152">
        <f t="shared" si="13"/>
        <v>227583.33333333334</v>
      </c>
      <c r="I82" s="152">
        <f aca="true" t="shared" si="65" ref="I82:N83">H82</f>
        <v>227583.33333333334</v>
      </c>
      <c r="J82" s="152">
        <f t="shared" si="65"/>
        <v>227583.33333333334</v>
      </c>
      <c r="K82" s="152">
        <f t="shared" si="65"/>
        <v>227583.33333333334</v>
      </c>
      <c r="L82" s="152">
        <f t="shared" si="65"/>
        <v>227583.33333333334</v>
      </c>
      <c r="M82" s="152">
        <f t="shared" si="65"/>
        <v>227583.33333333334</v>
      </c>
      <c r="N82" s="152">
        <f t="shared" si="65"/>
        <v>227583.33333333334</v>
      </c>
      <c r="O82" s="152">
        <f t="shared" si="54"/>
        <v>227583.33333333328</v>
      </c>
      <c r="P82" s="161"/>
    </row>
    <row r="83" spans="1:17" ht="14.25">
      <c r="A83" s="13" t="s">
        <v>218</v>
      </c>
      <c r="B83" s="31" t="s">
        <v>219</v>
      </c>
      <c r="C83" s="317">
        <v>12981190</v>
      </c>
      <c r="D83" s="152">
        <v>1081765</v>
      </c>
      <c r="E83" s="152">
        <f t="shared" si="13"/>
        <v>1081765</v>
      </c>
      <c r="F83" s="152">
        <f t="shared" si="13"/>
        <v>1081765</v>
      </c>
      <c r="G83" s="152">
        <f t="shared" si="13"/>
        <v>1081765</v>
      </c>
      <c r="H83" s="152">
        <f>G83</f>
        <v>1081765</v>
      </c>
      <c r="I83" s="152">
        <f t="shared" si="65"/>
        <v>1081765</v>
      </c>
      <c r="J83" s="152">
        <f t="shared" si="65"/>
        <v>1081765</v>
      </c>
      <c r="K83" s="152">
        <f t="shared" si="65"/>
        <v>1081765</v>
      </c>
      <c r="L83" s="152">
        <f t="shared" si="65"/>
        <v>1081765</v>
      </c>
      <c r="M83" s="152">
        <f t="shared" si="65"/>
        <v>1081765</v>
      </c>
      <c r="N83" s="152">
        <f t="shared" si="65"/>
        <v>1081765</v>
      </c>
      <c r="O83" s="152">
        <v>1081775</v>
      </c>
      <c r="P83" s="161"/>
      <c r="Q83" s="161"/>
    </row>
    <row r="84" spans="1:16" ht="14.25">
      <c r="A84" s="13" t="s">
        <v>220</v>
      </c>
      <c r="B84" s="31" t="s">
        <v>221</v>
      </c>
      <c r="C84" s="153"/>
      <c r="D84" s="152">
        <f t="shared" si="12"/>
        <v>0</v>
      </c>
      <c r="E84" s="152">
        <f t="shared" si="13"/>
        <v>0</v>
      </c>
      <c r="F84" s="152">
        <f t="shared" si="13"/>
        <v>0</v>
      </c>
      <c r="G84" s="152">
        <f t="shared" si="13"/>
        <v>0</v>
      </c>
      <c r="H84" s="152">
        <f t="shared" si="13"/>
        <v>0</v>
      </c>
      <c r="I84" s="152">
        <f aca="true" t="shared" si="66" ref="I84:N84">H84</f>
        <v>0</v>
      </c>
      <c r="J84" s="152">
        <f t="shared" si="66"/>
        <v>0</v>
      </c>
      <c r="K84" s="152">
        <f t="shared" si="66"/>
        <v>0</v>
      </c>
      <c r="L84" s="152">
        <f t="shared" si="66"/>
        <v>0</v>
      </c>
      <c r="M84" s="152">
        <f t="shared" si="66"/>
        <v>0</v>
      </c>
      <c r="N84" s="152">
        <f t="shared" si="66"/>
        <v>0</v>
      </c>
      <c r="O84" s="152">
        <f t="shared" si="54"/>
        <v>0</v>
      </c>
      <c r="P84" s="161"/>
    </row>
    <row r="85" spans="1:16" ht="14.25">
      <c r="A85" s="13" t="s">
        <v>222</v>
      </c>
      <c r="B85" s="31" t="s">
        <v>223</v>
      </c>
      <c r="C85" s="153"/>
      <c r="D85" s="152">
        <f t="shared" si="12"/>
        <v>0</v>
      </c>
      <c r="E85" s="152">
        <f t="shared" si="13"/>
        <v>0</v>
      </c>
      <c r="F85" s="152">
        <f t="shared" si="13"/>
        <v>0</v>
      </c>
      <c r="G85" s="152">
        <f t="shared" si="13"/>
        <v>0</v>
      </c>
      <c r="H85" s="152">
        <f t="shared" si="13"/>
        <v>0</v>
      </c>
      <c r="I85" s="152">
        <f aca="true" t="shared" si="67" ref="I85:N86">H85</f>
        <v>0</v>
      </c>
      <c r="J85" s="152">
        <f t="shared" si="67"/>
        <v>0</v>
      </c>
      <c r="K85" s="152">
        <f t="shared" si="67"/>
        <v>0</v>
      </c>
      <c r="L85" s="152">
        <f t="shared" si="67"/>
        <v>0</v>
      </c>
      <c r="M85" s="152">
        <f t="shared" si="67"/>
        <v>0</v>
      </c>
      <c r="N85" s="152">
        <f t="shared" si="67"/>
        <v>0</v>
      </c>
      <c r="O85" s="152">
        <f t="shared" si="54"/>
        <v>0</v>
      </c>
      <c r="P85" s="161"/>
    </row>
    <row r="86" spans="1:17" ht="14.25">
      <c r="A86" s="13" t="s">
        <v>224</v>
      </c>
      <c r="B86" s="31" t="s">
        <v>225</v>
      </c>
      <c r="C86" s="153">
        <v>3419402</v>
      </c>
      <c r="D86" s="152">
        <v>284950</v>
      </c>
      <c r="E86" s="152">
        <f t="shared" si="13"/>
        <v>284950</v>
      </c>
      <c r="F86" s="152">
        <f t="shared" si="13"/>
        <v>284950</v>
      </c>
      <c r="G86" s="152">
        <f t="shared" si="13"/>
        <v>284950</v>
      </c>
      <c r="H86" s="152">
        <f>G86</f>
        <v>284950</v>
      </c>
      <c r="I86" s="152">
        <f t="shared" si="67"/>
        <v>284950</v>
      </c>
      <c r="J86" s="152">
        <f t="shared" si="67"/>
        <v>284950</v>
      </c>
      <c r="K86" s="152">
        <f t="shared" si="67"/>
        <v>284950</v>
      </c>
      <c r="L86" s="152">
        <f t="shared" si="67"/>
        <v>284950</v>
      </c>
      <c r="M86" s="152">
        <f t="shared" si="67"/>
        <v>284950</v>
      </c>
      <c r="N86" s="152">
        <f t="shared" si="67"/>
        <v>284950</v>
      </c>
      <c r="O86" s="152">
        <v>284952</v>
      </c>
      <c r="P86" s="161"/>
      <c r="Q86" s="161"/>
    </row>
    <row r="87" spans="1:16" ht="14.25">
      <c r="A87" s="51" t="s">
        <v>449</v>
      </c>
      <c r="B87" s="54" t="s">
        <v>226</v>
      </c>
      <c r="C87" s="153">
        <f>SUM(C83:C86)</f>
        <v>16400592</v>
      </c>
      <c r="D87" s="152">
        <f>SUM(D83:D86)</f>
        <v>1366715</v>
      </c>
      <c r="E87" s="152">
        <f aca="true" t="shared" si="68" ref="E87:O87">SUM(E83:E86)</f>
        <v>1366715</v>
      </c>
      <c r="F87" s="152">
        <f t="shared" si="68"/>
        <v>1366715</v>
      </c>
      <c r="G87" s="152">
        <f t="shared" si="68"/>
        <v>1366715</v>
      </c>
      <c r="H87" s="152">
        <f t="shared" si="68"/>
        <v>1366715</v>
      </c>
      <c r="I87" s="152">
        <f t="shared" si="68"/>
        <v>1366715</v>
      </c>
      <c r="J87" s="152">
        <f t="shared" si="68"/>
        <v>1366715</v>
      </c>
      <c r="K87" s="152">
        <f t="shared" si="68"/>
        <v>1366715</v>
      </c>
      <c r="L87" s="152">
        <f t="shared" si="68"/>
        <v>1366715</v>
      </c>
      <c r="M87" s="152">
        <f t="shared" si="68"/>
        <v>1366715</v>
      </c>
      <c r="N87" s="152">
        <f t="shared" si="68"/>
        <v>1366715</v>
      </c>
      <c r="O87" s="152">
        <f t="shared" si="68"/>
        <v>1366727</v>
      </c>
      <c r="P87" s="161"/>
    </row>
    <row r="88" spans="1:16" ht="26.25">
      <c r="A88" s="13" t="s">
        <v>227</v>
      </c>
      <c r="B88" s="31" t="s">
        <v>228</v>
      </c>
      <c r="C88" s="153"/>
      <c r="D88" s="152">
        <f t="shared" si="12"/>
        <v>0</v>
      </c>
      <c r="E88" s="152">
        <f t="shared" si="13"/>
        <v>0</v>
      </c>
      <c r="F88" s="152">
        <f t="shared" si="13"/>
        <v>0</v>
      </c>
      <c r="G88" s="152">
        <f t="shared" si="13"/>
        <v>0</v>
      </c>
      <c r="H88" s="152">
        <f t="shared" si="13"/>
        <v>0</v>
      </c>
      <c r="I88" s="152">
        <f aca="true" t="shared" si="69" ref="I88:N88">H88</f>
        <v>0</v>
      </c>
      <c r="J88" s="152">
        <f t="shared" si="69"/>
        <v>0</v>
      </c>
      <c r="K88" s="152">
        <f t="shared" si="69"/>
        <v>0</v>
      </c>
      <c r="L88" s="152">
        <f t="shared" si="69"/>
        <v>0</v>
      </c>
      <c r="M88" s="152">
        <f t="shared" si="69"/>
        <v>0</v>
      </c>
      <c r="N88" s="152">
        <f t="shared" si="69"/>
        <v>0</v>
      </c>
      <c r="O88" s="152">
        <f t="shared" si="54"/>
        <v>0</v>
      </c>
      <c r="P88" s="161"/>
    </row>
    <row r="89" spans="1:16" ht="14.25">
      <c r="A89" s="13" t="s">
        <v>485</v>
      </c>
      <c r="B89" s="31" t="s">
        <v>229</v>
      </c>
      <c r="C89" s="153"/>
      <c r="D89" s="152">
        <f t="shared" si="12"/>
        <v>0</v>
      </c>
      <c r="E89" s="152">
        <f t="shared" si="13"/>
        <v>0</v>
      </c>
      <c r="F89" s="152">
        <f t="shared" si="13"/>
        <v>0</v>
      </c>
      <c r="G89" s="152">
        <f t="shared" si="13"/>
        <v>0</v>
      </c>
      <c r="H89" s="152">
        <f t="shared" si="13"/>
        <v>0</v>
      </c>
      <c r="I89" s="152">
        <f aca="true" t="shared" si="70" ref="I89:N89">H89</f>
        <v>0</v>
      </c>
      <c r="J89" s="152">
        <f t="shared" si="70"/>
        <v>0</v>
      </c>
      <c r="K89" s="152">
        <f t="shared" si="70"/>
        <v>0</v>
      </c>
      <c r="L89" s="152">
        <f t="shared" si="70"/>
        <v>0</v>
      </c>
      <c r="M89" s="152">
        <f t="shared" si="70"/>
        <v>0</v>
      </c>
      <c r="N89" s="152">
        <f t="shared" si="70"/>
        <v>0</v>
      </c>
      <c r="O89" s="152">
        <f t="shared" si="54"/>
        <v>0</v>
      </c>
      <c r="P89" s="161"/>
    </row>
    <row r="90" spans="1:16" ht="26.25">
      <c r="A90" s="13" t="s">
        <v>486</v>
      </c>
      <c r="B90" s="31" t="s">
        <v>230</v>
      </c>
      <c r="C90" s="153"/>
      <c r="D90" s="152">
        <f t="shared" si="12"/>
        <v>0</v>
      </c>
      <c r="E90" s="152">
        <f t="shared" si="13"/>
        <v>0</v>
      </c>
      <c r="F90" s="152">
        <f t="shared" si="13"/>
        <v>0</v>
      </c>
      <c r="G90" s="152">
        <f t="shared" si="13"/>
        <v>0</v>
      </c>
      <c r="H90" s="152">
        <f t="shared" si="13"/>
        <v>0</v>
      </c>
      <c r="I90" s="152">
        <f aca="true" t="shared" si="71" ref="I90:N90">H90</f>
        <v>0</v>
      </c>
      <c r="J90" s="152">
        <f t="shared" si="71"/>
        <v>0</v>
      </c>
      <c r="K90" s="152">
        <f t="shared" si="71"/>
        <v>0</v>
      </c>
      <c r="L90" s="152">
        <f t="shared" si="71"/>
        <v>0</v>
      </c>
      <c r="M90" s="152">
        <f t="shared" si="71"/>
        <v>0</v>
      </c>
      <c r="N90" s="152">
        <f t="shared" si="71"/>
        <v>0</v>
      </c>
      <c r="O90" s="152">
        <f t="shared" si="54"/>
        <v>0</v>
      </c>
      <c r="P90" s="161"/>
    </row>
    <row r="91" spans="1:16" ht="14.25">
      <c r="A91" s="13" t="s">
        <v>487</v>
      </c>
      <c r="B91" s="31" t="s">
        <v>231</v>
      </c>
      <c r="C91" s="153">
        <v>400000</v>
      </c>
      <c r="D91" s="152">
        <f t="shared" si="12"/>
        <v>33333.333333333336</v>
      </c>
      <c r="E91" s="152">
        <f t="shared" si="13"/>
        <v>33333.333333333336</v>
      </c>
      <c r="F91" s="152">
        <f t="shared" si="13"/>
        <v>33333.333333333336</v>
      </c>
      <c r="G91" s="152">
        <f t="shared" si="13"/>
        <v>33333.333333333336</v>
      </c>
      <c r="H91" s="152">
        <f t="shared" si="13"/>
        <v>33333.333333333336</v>
      </c>
      <c r="I91" s="152">
        <f aca="true" t="shared" si="72" ref="I91:N91">H91</f>
        <v>33333.333333333336</v>
      </c>
      <c r="J91" s="152">
        <f t="shared" si="72"/>
        <v>33333.333333333336</v>
      </c>
      <c r="K91" s="152">
        <f t="shared" si="72"/>
        <v>33333.333333333336</v>
      </c>
      <c r="L91" s="152">
        <f t="shared" si="72"/>
        <v>33333.333333333336</v>
      </c>
      <c r="M91" s="152">
        <f t="shared" si="72"/>
        <v>33333.333333333336</v>
      </c>
      <c r="N91" s="152">
        <f t="shared" si="72"/>
        <v>33333.333333333336</v>
      </c>
      <c r="O91" s="152">
        <f t="shared" si="54"/>
        <v>33333.33333333335</v>
      </c>
      <c r="P91" s="161"/>
    </row>
    <row r="92" spans="1:16" ht="26.25">
      <c r="A92" s="13" t="s">
        <v>488</v>
      </c>
      <c r="B92" s="31" t="s">
        <v>232</v>
      </c>
      <c r="C92" s="153"/>
      <c r="D92" s="152">
        <f t="shared" si="12"/>
        <v>0</v>
      </c>
      <c r="E92" s="152">
        <f t="shared" si="13"/>
        <v>0</v>
      </c>
      <c r="F92" s="152">
        <f t="shared" si="13"/>
        <v>0</v>
      </c>
      <c r="G92" s="152">
        <f t="shared" si="13"/>
        <v>0</v>
      </c>
      <c r="H92" s="152">
        <f t="shared" si="13"/>
        <v>0</v>
      </c>
      <c r="I92" s="152">
        <f aca="true" t="shared" si="73" ref="I92:N92">H92</f>
        <v>0</v>
      </c>
      <c r="J92" s="152">
        <f t="shared" si="73"/>
        <v>0</v>
      </c>
      <c r="K92" s="152">
        <f t="shared" si="73"/>
        <v>0</v>
      </c>
      <c r="L92" s="152">
        <f t="shared" si="73"/>
        <v>0</v>
      </c>
      <c r="M92" s="152">
        <f t="shared" si="73"/>
        <v>0</v>
      </c>
      <c r="N92" s="152">
        <f t="shared" si="73"/>
        <v>0</v>
      </c>
      <c r="O92" s="152">
        <f t="shared" si="54"/>
        <v>0</v>
      </c>
      <c r="P92" s="161"/>
    </row>
    <row r="93" spans="1:16" ht="14.25">
      <c r="A93" s="13" t="s">
        <v>489</v>
      </c>
      <c r="B93" s="31" t="s">
        <v>233</v>
      </c>
      <c r="C93" s="153"/>
      <c r="D93" s="152">
        <f t="shared" si="12"/>
        <v>0</v>
      </c>
      <c r="E93" s="152">
        <f t="shared" si="13"/>
        <v>0</v>
      </c>
      <c r="F93" s="152">
        <f t="shared" si="13"/>
        <v>0</v>
      </c>
      <c r="G93" s="152">
        <f t="shared" si="13"/>
        <v>0</v>
      </c>
      <c r="H93" s="152">
        <f t="shared" si="13"/>
        <v>0</v>
      </c>
      <c r="I93" s="152">
        <f aca="true" t="shared" si="74" ref="I93:N93">H93</f>
        <v>0</v>
      </c>
      <c r="J93" s="152">
        <f t="shared" si="74"/>
        <v>0</v>
      </c>
      <c r="K93" s="152">
        <f t="shared" si="74"/>
        <v>0</v>
      </c>
      <c r="L93" s="152">
        <f t="shared" si="74"/>
        <v>0</v>
      </c>
      <c r="M93" s="152">
        <f t="shared" si="74"/>
        <v>0</v>
      </c>
      <c r="N93" s="152">
        <f t="shared" si="74"/>
        <v>0</v>
      </c>
      <c r="O93" s="152">
        <f t="shared" si="54"/>
        <v>0</v>
      </c>
      <c r="P93" s="161"/>
    </row>
    <row r="94" spans="1:16" ht="14.25">
      <c r="A94" s="13" t="s">
        <v>234</v>
      </c>
      <c r="B94" s="31" t="s">
        <v>235</v>
      </c>
      <c r="C94" s="153"/>
      <c r="D94" s="152">
        <f t="shared" si="12"/>
        <v>0</v>
      </c>
      <c r="E94" s="152">
        <f t="shared" si="13"/>
        <v>0</v>
      </c>
      <c r="F94" s="152">
        <f t="shared" si="13"/>
        <v>0</v>
      </c>
      <c r="G94" s="152">
        <f t="shared" si="13"/>
        <v>0</v>
      </c>
      <c r="H94" s="152">
        <f t="shared" si="13"/>
        <v>0</v>
      </c>
      <c r="I94" s="152">
        <f aca="true" t="shared" si="75" ref="I94:N94">H94</f>
        <v>0</v>
      </c>
      <c r="J94" s="152">
        <f t="shared" si="75"/>
        <v>0</v>
      </c>
      <c r="K94" s="152">
        <f t="shared" si="75"/>
        <v>0</v>
      </c>
      <c r="L94" s="152">
        <f t="shared" si="75"/>
        <v>0</v>
      </c>
      <c r="M94" s="152">
        <f t="shared" si="75"/>
        <v>0</v>
      </c>
      <c r="N94" s="152">
        <f t="shared" si="75"/>
        <v>0</v>
      </c>
      <c r="O94" s="152">
        <f t="shared" si="54"/>
        <v>0</v>
      </c>
      <c r="P94" s="161"/>
    </row>
    <row r="95" spans="1:16" ht="14.25">
      <c r="A95" s="13" t="s">
        <v>490</v>
      </c>
      <c r="B95" s="31" t="s">
        <v>236</v>
      </c>
      <c r="C95" s="153"/>
      <c r="D95" s="152">
        <f t="shared" si="12"/>
        <v>0</v>
      </c>
      <c r="E95" s="152">
        <f t="shared" si="13"/>
        <v>0</v>
      </c>
      <c r="F95" s="152">
        <f t="shared" si="13"/>
        <v>0</v>
      </c>
      <c r="G95" s="152">
        <f t="shared" si="13"/>
        <v>0</v>
      </c>
      <c r="H95" s="152">
        <f aca="true" t="shared" si="76" ref="H95:N95">G95</f>
        <v>0</v>
      </c>
      <c r="I95" s="152">
        <f t="shared" si="76"/>
        <v>0</v>
      </c>
      <c r="J95" s="152">
        <f t="shared" si="76"/>
        <v>0</v>
      </c>
      <c r="K95" s="152">
        <f t="shared" si="76"/>
        <v>0</v>
      </c>
      <c r="L95" s="152">
        <f t="shared" si="76"/>
        <v>0</v>
      </c>
      <c r="M95" s="152">
        <f t="shared" si="76"/>
        <v>0</v>
      </c>
      <c r="N95" s="152">
        <f t="shared" si="76"/>
        <v>0</v>
      </c>
      <c r="O95" s="152">
        <f t="shared" si="54"/>
        <v>0</v>
      </c>
      <c r="P95" s="161"/>
    </row>
    <row r="96" spans="1:16" ht="14.25">
      <c r="A96" s="51" t="s">
        <v>450</v>
      </c>
      <c r="B96" s="54" t="s">
        <v>237</v>
      </c>
      <c r="C96" s="153">
        <f>SUM(C88:C95)</f>
        <v>400000</v>
      </c>
      <c r="D96" s="152">
        <f aca="true" t="shared" si="77" ref="D96:D121">C96/12</f>
        <v>33333.333333333336</v>
      </c>
      <c r="E96" s="152">
        <f aca="true" t="shared" si="78" ref="E96:N121">D96</f>
        <v>33333.333333333336</v>
      </c>
      <c r="F96" s="152">
        <f t="shared" si="78"/>
        <v>33333.333333333336</v>
      </c>
      <c r="G96" s="152">
        <f t="shared" si="78"/>
        <v>33333.333333333336</v>
      </c>
      <c r="H96" s="152">
        <f t="shared" si="78"/>
        <v>33333.333333333336</v>
      </c>
      <c r="I96" s="152">
        <f t="shared" si="78"/>
        <v>33333.333333333336</v>
      </c>
      <c r="J96" s="152">
        <f t="shared" si="78"/>
        <v>33333.333333333336</v>
      </c>
      <c r="K96" s="152">
        <f t="shared" si="78"/>
        <v>33333.333333333336</v>
      </c>
      <c r="L96" s="152">
        <f t="shared" si="78"/>
        <v>33333.333333333336</v>
      </c>
      <c r="M96" s="152">
        <f t="shared" si="78"/>
        <v>33333.333333333336</v>
      </c>
      <c r="N96" s="152">
        <f t="shared" si="78"/>
        <v>33333.333333333336</v>
      </c>
      <c r="O96" s="152">
        <f t="shared" si="54"/>
        <v>33333.33333333335</v>
      </c>
      <c r="P96" s="161"/>
    </row>
    <row r="97" spans="1:16" ht="15">
      <c r="A97" s="61" t="s">
        <v>68</v>
      </c>
      <c r="B97" s="54"/>
      <c r="C97" s="153">
        <f>C82+C87+C96</f>
        <v>19531592</v>
      </c>
      <c r="D97" s="153">
        <f aca="true" t="shared" si="79" ref="D97:O97">D87+D96+CC9482</f>
        <v>1400048.3333333333</v>
      </c>
      <c r="E97" s="153">
        <f t="shared" si="79"/>
        <v>1400048.3333333333</v>
      </c>
      <c r="F97" s="153">
        <f t="shared" si="79"/>
        <v>1400048.3333333333</v>
      </c>
      <c r="G97" s="153">
        <f t="shared" si="79"/>
        <v>1400048.3333333333</v>
      </c>
      <c r="H97" s="153">
        <f t="shared" si="79"/>
        <v>1400048.3333333333</v>
      </c>
      <c r="I97" s="153">
        <f t="shared" si="79"/>
        <v>1400048.3333333333</v>
      </c>
      <c r="J97" s="153">
        <f t="shared" si="79"/>
        <v>1400048.3333333333</v>
      </c>
      <c r="K97" s="153">
        <f t="shared" si="79"/>
        <v>1400048.3333333333</v>
      </c>
      <c r="L97" s="153">
        <f t="shared" si="79"/>
        <v>1400048.3333333333</v>
      </c>
      <c r="M97" s="153">
        <f t="shared" si="79"/>
        <v>1400048.3333333333</v>
      </c>
      <c r="N97" s="153">
        <f t="shared" si="79"/>
        <v>1400048.3333333333</v>
      </c>
      <c r="O97" s="153">
        <f t="shared" si="79"/>
        <v>1400060.3333333333</v>
      </c>
      <c r="P97" s="161"/>
    </row>
    <row r="98" spans="1:16" ht="15">
      <c r="A98" s="36" t="s">
        <v>498</v>
      </c>
      <c r="B98" s="37" t="s">
        <v>238</v>
      </c>
      <c r="C98" s="315">
        <f>C74+C97</f>
        <v>50979212</v>
      </c>
      <c r="D98" s="315">
        <f aca="true" t="shared" si="80" ref="D98:N98">D97+D74</f>
        <v>4020683.333333333</v>
      </c>
      <c r="E98" s="315">
        <f t="shared" si="80"/>
        <v>4020683.333333333</v>
      </c>
      <c r="F98" s="315">
        <f t="shared" si="80"/>
        <v>4020683.333333333</v>
      </c>
      <c r="G98" s="315">
        <f t="shared" si="80"/>
        <v>4020683.333333333</v>
      </c>
      <c r="H98" s="315">
        <f t="shared" si="80"/>
        <v>4020683.333333333</v>
      </c>
      <c r="I98" s="315">
        <f t="shared" si="80"/>
        <v>4020683.333333333</v>
      </c>
      <c r="J98" s="315">
        <f t="shared" si="80"/>
        <v>4020683.333333333</v>
      </c>
      <c r="K98" s="315">
        <f t="shared" si="80"/>
        <v>4020683.333333333</v>
      </c>
      <c r="L98" s="315">
        <f t="shared" si="80"/>
        <v>4020683.333333333</v>
      </c>
      <c r="M98" s="315">
        <f t="shared" si="80"/>
        <v>4020683.333333333</v>
      </c>
      <c r="N98" s="315">
        <f t="shared" si="80"/>
        <v>4020683.333333333</v>
      </c>
      <c r="O98" s="315">
        <f t="shared" si="54"/>
        <v>6751695.333333331</v>
      </c>
      <c r="P98" s="161">
        <f>SUM(D98:O98)</f>
        <v>50979211.99999999</v>
      </c>
    </row>
    <row r="99" spans="1:16" ht="14.25">
      <c r="A99" s="13" t="s">
        <v>491</v>
      </c>
      <c r="B99" s="5" t="s">
        <v>239</v>
      </c>
      <c r="C99" s="154"/>
      <c r="D99" s="152">
        <f t="shared" si="77"/>
        <v>0</v>
      </c>
      <c r="E99" s="152">
        <f t="shared" si="78"/>
        <v>0</v>
      </c>
      <c r="F99" s="152">
        <f t="shared" si="78"/>
        <v>0</v>
      </c>
      <c r="G99" s="152">
        <f t="shared" si="78"/>
        <v>0</v>
      </c>
      <c r="H99" s="152">
        <f t="shared" si="78"/>
        <v>0</v>
      </c>
      <c r="I99" s="152">
        <f t="shared" si="78"/>
        <v>0</v>
      </c>
      <c r="J99" s="152">
        <f t="shared" si="78"/>
        <v>0</v>
      </c>
      <c r="K99" s="152">
        <f t="shared" si="78"/>
        <v>0</v>
      </c>
      <c r="L99" s="152">
        <f t="shared" si="78"/>
        <v>0</v>
      </c>
      <c r="M99" s="152">
        <f t="shared" si="78"/>
        <v>0</v>
      </c>
      <c r="N99" s="152">
        <f t="shared" si="78"/>
        <v>0</v>
      </c>
      <c r="O99" s="152">
        <f t="shared" si="54"/>
        <v>0</v>
      </c>
      <c r="P99" s="161"/>
    </row>
    <row r="100" spans="1:16" ht="14.25">
      <c r="A100" s="13" t="s">
        <v>242</v>
      </c>
      <c r="B100" s="5" t="s">
        <v>243</v>
      </c>
      <c r="C100" s="154"/>
      <c r="D100" s="152">
        <f t="shared" si="77"/>
        <v>0</v>
      </c>
      <c r="E100" s="152">
        <f t="shared" si="78"/>
        <v>0</v>
      </c>
      <c r="F100" s="152">
        <f t="shared" si="78"/>
        <v>0</v>
      </c>
      <c r="G100" s="152">
        <f t="shared" si="78"/>
        <v>0</v>
      </c>
      <c r="H100" s="152">
        <f t="shared" si="78"/>
        <v>0</v>
      </c>
      <c r="I100" s="152">
        <f t="shared" si="78"/>
        <v>0</v>
      </c>
      <c r="J100" s="152">
        <f t="shared" si="78"/>
        <v>0</v>
      </c>
      <c r="K100" s="152">
        <f t="shared" si="78"/>
        <v>0</v>
      </c>
      <c r="L100" s="152">
        <f t="shared" si="78"/>
        <v>0</v>
      </c>
      <c r="M100" s="152">
        <f t="shared" si="78"/>
        <v>0</v>
      </c>
      <c r="N100" s="152">
        <f t="shared" si="78"/>
        <v>0</v>
      </c>
      <c r="O100" s="152">
        <f t="shared" si="54"/>
        <v>0</v>
      </c>
      <c r="P100" s="161"/>
    </row>
    <row r="101" spans="1:16" ht="14.25">
      <c r="A101" s="13" t="s">
        <v>492</v>
      </c>
      <c r="B101" s="5" t="s">
        <v>244</v>
      </c>
      <c r="C101" s="154"/>
      <c r="D101" s="152">
        <f t="shared" si="77"/>
        <v>0</v>
      </c>
      <c r="E101" s="152">
        <f t="shared" si="78"/>
        <v>0</v>
      </c>
      <c r="F101" s="152">
        <f t="shared" si="78"/>
        <v>0</v>
      </c>
      <c r="G101" s="152">
        <f t="shared" si="78"/>
        <v>0</v>
      </c>
      <c r="H101" s="152">
        <f t="shared" si="78"/>
        <v>0</v>
      </c>
      <c r="I101" s="152">
        <f t="shared" si="78"/>
        <v>0</v>
      </c>
      <c r="J101" s="152">
        <f t="shared" si="78"/>
        <v>0</v>
      </c>
      <c r="K101" s="152">
        <f t="shared" si="78"/>
        <v>0</v>
      </c>
      <c r="L101" s="152">
        <f t="shared" si="78"/>
        <v>0</v>
      </c>
      <c r="M101" s="152">
        <f t="shared" si="78"/>
        <v>0</v>
      </c>
      <c r="N101" s="152">
        <f t="shared" si="78"/>
        <v>0</v>
      </c>
      <c r="O101" s="152">
        <f t="shared" si="54"/>
        <v>0</v>
      </c>
      <c r="P101" s="161"/>
    </row>
    <row r="102" spans="1:16" ht="14.25">
      <c r="A102" s="15" t="s">
        <v>455</v>
      </c>
      <c r="B102" s="7" t="s">
        <v>246</v>
      </c>
      <c r="C102" s="155"/>
      <c r="D102" s="152">
        <f t="shared" si="77"/>
        <v>0</v>
      </c>
      <c r="E102" s="152">
        <f t="shared" si="78"/>
        <v>0</v>
      </c>
      <c r="F102" s="152">
        <f t="shared" si="78"/>
        <v>0</v>
      </c>
      <c r="G102" s="152">
        <f t="shared" si="78"/>
        <v>0</v>
      </c>
      <c r="H102" s="152">
        <f t="shared" si="78"/>
        <v>0</v>
      </c>
      <c r="I102" s="152">
        <f t="shared" si="78"/>
        <v>0</v>
      </c>
      <c r="J102" s="152">
        <f t="shared" si="78"/>
        <v>0</v>
      </c>
      <c r="K102" s="152">
        <f t="shared" si="78"/>
        <v>0</v>
      </c>
      <c r="L102" s="152">
        <f t="shared" si="78"/>
        <v>0</v>
      </c>
      <c r="M102" s="152">
        <f t="shared" si="78"/>
        <v>0</v>
      </c>
      <c r="N102" s="152">
        <f t="shared" si="78"/>
        <v>0</v>
      </c>
      <c r="O102" s="152">
        <f t="shared" si="54"/>
        <v>0</v>
      </c>
      <c r="P102" s="161"/>
    </row>
    <row r="103" spans="1:16" ht="14.25">
      <c r="A103" s="38" t="s">
        <v>493</v>
      </c>
      <c r="B103" s="5" t="s">
        <v>247</v>
      </c>
      <c r="C103" s="156"/>
      <c r="D103" s="152">
        <f t="shared" si="77"/>
        <v>0</v>
      </c>
      <c r="E103" s="152">
        <f t="shared" si="78"/>
        <v>0</v>
      </c>
      <c r="F103" s="152">
        <f t="shared" si="78"/>
        <v>0</v>
      </c>
      <c r="G103" s="152">
        <f t="shared" si="78"/>
        <v>0</v>
      </c>
      <c r="H103" s="152">
        <f t="shared" si="78"/>
        <v>0</v>
      </c>
      <c r="I103" s="152">
        <f t="shared" si="78"/>
        <v>0</v>
      </c>
      <c r="J103" s="152">
        <f t="shared" si="78"/>
        <v>0</v>
      </c>
      <c r="K103" s="152">
        <f t="shared" si="78"/>
        <v>0</v>
      </c>
      <c r="L103" s="152">
        <f t="shared" si="78"/>
        <v>0</v>
      </c>
      <c r="M103" s="152">
        <f t="shared" si="78"/>
        <v>0</v>
      </c>
      <c r="N103" s="152">
        <f t="shared" si="78"/>
        <v>0</v>
      </c>
      <c r="O103" s="152">
        <f t="shared" si="54"/>
        <v>0</v>
      </c>
      <c r="P103" s="161"/>
    </row>
    <row r="104" spans="1:16" ht="14.25">
      <c r="A104" s="38" t="s">
        <v>461</v>
      </c>
      <c r="B104" s="5" t="s">
        <v>250</v>
      </c>
      <c r="C104" s="156"/>
      <c r="D104" s="152">
        <f t="shared" si="77"/>
        <v>0</v>
      </c>
      <c r="E104" s="152">
        <f t="shared" si="78"/>
        <v>0</v>
      </c>
      <c r="F104" s="152">
        <f t="shared" si="78"/>
        <v>0</v>
      </c>
      <c r="G104" s="152">
        <f t="shared" si="78"/>
        <v>0</v>
      </c>
      <c r="H104" s="152">
        <f t="shared" si="78"/>
        <v>0</v>
      </c>
      <c r="I104" s="152">
        <f t="shared" si="78"/>
        <v>0</v>
      </c>
      <c r="J104" s="152">
        <f t="shared" si="78"/>
        <v>0</v>
      </c>
      <c r="K104" s="152">
        <f t="shared" si="78"/>
        <v>0</v>
      </c>
      <c r="L104" s="152">
        <f t="shared" si="78"/>
        <v>0</v>
      </c>
      <c r="M104" s="152">
        <f t="shared" si="78"/>
        <v>0</v>
      </c>
      <c r="N104" s="152">
        <f t="shared" si="78"/>
        <v>0</v>
      </c>
      <c r="O104" s="152">
        <f t="shared" si="54"/>
        <v>0</v>
      </c>
      <c r="P104" s="161"/>
    </row>
    <row r="105" spans="1:16" ht="14.25">
      <c r="A105" s="13" t="s">
        <v>251</v>
      </c>
      <c r="B105" s="5" t="s">
        <v>252</v>
      </c>
      <c r="C105" s="154"/>
      <c r="D105" s="152">
        <f t="shared" si="77"/>
        <v>0</v>
      </c>
      <c r="E105" s="152">
        <f t="shared" si="78"/>
        <v>0</v>
      </c>
      <c r="F105" s="152">
        <f t="shared" si="78"/>
        <v>0</v>
      </c>
      <c r="G105" s="152">
        <f t="shared" si="78"/>
        <v>0</v>
      </c>
      <c r="H105" s="152">
        <f t="shared" si="78"/>
        <v>0</v>
      </c>
      <c r="I105" s="152">
        <f t="shared" si="78"/>
        <v>0</v>
      </c>
      <c r="J105" s="152">
        <f t="shared" si="78"/>
        <v>0</v>
      </c>
      <c r="K105" s="152">
        <f t="shared" si="78"/>
        <v>0</v>
      </c>
      <c r="L105" s="152">
        <f t="shared" si="78"/>
        <v>0</v>
      </c>
      <c r="M105" s="152">
        <f t="shared" si="78"/>
        <v>0</v>
      </c>
      <c r="N105" s="152">
        <f t="shared" si="78"/>
        <v>0</v>
      </c>
      <c r="O105" s="152">
        <f t="shared" si="54"/>
        <v>0</v>
      </c>
      <c r="P105" s="161"/>
    </row>
    <row r="106" spans="1:16" ht="14.25">
      <c r="A106" s="13" t="s">
        <v>494</v>
      </c>
      <c r="B106" s="5" t="s">
        <v>253</v>
      </c>
      <c r="C106" s="154"/>
      <c r="D106" s="152">
        <f t="shared" si="77"/>
        <v>0</v>
      </c>
      <c r="E106" s="152">
        <f t="shared" si="78"/>
        <v>0</v>
      </c>
      <c r="F106" s="152">
        <f t="shared" si="78"/>
        <v>0</v>
      </c>
      <c r="G106" s="152">
        <f t="shared" si="78"/>
        <v>0</v>
      </c>
      <c r="H106" s="152">
        <f t="shared" si="78"/>
        <v>0</v>
      </c>
      <c r="I106" s="152">
        <f t="shared" si="78"/>
        <v>0</v>
      </c>
      <c r="J106" s="152">
        <f t="shared" si="78"/>
        <v>0</v>
      </c>
      <c r="K106" s="152">
        <f t="shared" si="78"/>
        <v>0</v>
      </c>
      <c r="L106" s="152">
        <f t="shared" si="78"/>
        <v>0</v>
      </c>
      <c r="M106" s="152">
        <f t="shared" si="78"/>
        <v>0</v>
      </c>
      <c r="N106" s="152">
        <f t="shared" si="78"/>
        <v>0</v>
      </c>
      <c r="O106" s="152">
        <f t="shared" si="54"/>
        <v>0</v>
      </c>
      <c r="P106" s="161"/>
    </row>
    <row r="107" spans="1:16" ht="14.25">
      <c r="A107" s="14" t="s">
        <v>458</v>
      </c>
      <c r="B107" s="7" t="s">
        <v>254</v>
      </c>
      <c r="C107" s="157"/>
      <c r="D107" s="152">
        <f t="shared" si="77"/>
        <v>0</v>
      </c>
      <c r="E107" s="152">
        <f t="shared" si="78"/>
        <v>0</v>
      </c>
      <c r="F107" s="152">
        <f t="shared" si="78"/>
        <v>0</v>
      </c>
      <c r="G107" s="152">
        <f t="shared" si="78"/>
        <v>0</v>
      </c>
      <c r="H107" s="152">
        <f t="shared" si="78"/>
        <v>0</v>
      </c>
      <c r="I107" s="152">
        <f t="shared" si="78"/>
        <v>0</v>
      </c>
      <c r="J107" s="152">
        <f t="shared" si="78"/>
        <v>0</v>
      </c>
      <c r="K107" s="152">
        <f t="shared" si="78"/>
        <v>0</v>
      </c>
      <c r="L107" s="152">
        <f t="shared" si="78"/>
        <v>0</v>
      </c>
      <c r="M107" s="152">
        <f t="shared" si="78"/>
        <v>0</v>
      </c>
      <c r="N107" s="152">
        <f t="shared" si="78"/>
        <v>0</v>
      </c>
      <c r="O107" s="152">
        <f t="shared" si="54"/>
        <v>0</v>
      </c>
      <c r="P107" s="161"/>
    </row>
    <row r="108" spans="1:16" ht="14.25">
      <c r="A108" s="38" t="s">
        <v>255</v>
      </c>
      <c r="B108" s="5" t="s">
        <v>256</v>
      </c>
      <c r="C108" s="156"/>
      <c r="D108" s="152">
        <f t="shared" si="77"/>
        <v>0</v>
      </c>
      <c r="E108" s="152">
        <f t="shared" si="78"/>
        <v>0</v>
      </c>
      <c r="F108" s="152">
        <f t="shared" si="78"/>
        <v>0</v>
      </c>
      <c r="G108" s="152">
        <f t="shared" si="78"/>
        <v>0</v>
      </c>
      <c r="H108" s="152">
        <f t="shared" si="78"/>
        <v>0</v>
      </c>
      <c r="I108" s="152">
        <f t="shared" si="78"/>
        <v>0</v>
      </c>
      <c r="J108" s="152">
        <f t="shared" si="78"/>
        <v>0</v>
      </c>
      <c r="K108" s="152">
        <f t="shared" si="78"/>
        <v>0</v>
      </c>
      <c r="L108" s="152">
        <f t="shared" si="78"/>
        <v>0</v>
      </c>
      <c r="M108" s="152">
        <f t="shared" si="78"/>
        <v>0</v>
      </c>
      <c r="N108" s="152">
        <f t="shared" si="78"/>
        <v>0</v>
      </c>
      <c r="O108" s="152">
        <f t="shared" si="54"/>
        <v>0</v>
      </c>
      <c r="P108" s="161"/>
    </row>
    <row r="109" spans="1:16" ht="14.25">
      <c r="A109" s="38" t="s">
        <v>257</v>
      </c>
      <c r="B109" s="5" t="s">
        <v>258</v>
      </c>
      <c r="C109" s="156">
        <v>1221971</v>
      </c>
      <c r="D109" s="152">
        <f t="shared" si="77"/>
        <v>101830.91666666667</v>
      </c>
      <c r="E109" s="152">
        <f t="shared" si="78"/>
        <v>101830.91666666667</v>
      </c>
      <c r="F109" s="152">
        <f t="shared" si="78"/>
        <v>101830.91666666667</v>
      </c>
      <c r="G109" s="152">
        <f t="shared" si="78"/>
        <v>101830.91666666667</v>
      </c>
      <c r="H109" s="152">
        <f t="shared" si="78"/>
        <v>101830.91666666667</v>
      </c>
      <c r="I109" s="152">
        <f t="shared" si="78"/>
        <v>101830.91666666667</v>
      </c>
      <c r="J109" s="152">
        <f t="shared" si="78"/>
        <v>101830.91666666667</v>
      </c>
      <c r="K109" s="152">
        <f t="shared" si="78"/>
        <v>101830.91666666667</v>
      </c>
      <c r="L109" s="152">
        <f t="shared" si="78"/>
        <v>101830.91666666667</v>
      </c>
      <c r="M109" s="152">
        <f t="shared" si="78"/>
        <v>101830.91666666667</v>
      </c>
      <c r="N109" s="152">
        <f aca="true" t="shared" si="81" ref="N109:N121">M109</f>
        <v>101830.91666666667</v>
      </c>
      <c r="O109" s="152">
        <f t="shared" si="54"/>
        <v>101830.9166666667</v>
      </c>
      <c r="P109" s="161"/>
    </row>
    <row r="110" spans="1:16" ht="14.25">
      <c r="A110" s="14" t="s">
        <v>259</v>
      </c>
      <c r="B110" s="7" t="s">
        <v>260</v>
      </c>
      <c r="C110" s="156">
        <v>23221615</v>
      </c>
      <c r="D110" s="152">
        <f t="shared" si="77"/>
        <v>1935134.5833333333</v>
      </c>
      <c r="E110" s="152">
        <f t="shared" si="78"/>
        <v>1935134.5833333333</v>
      </c>
      <c r="F110" s="152">
        <f t="shared" si="78"/>
        <v>1935134.5833333333</v>
      </c>
      <c r="G110" s="152">
        <f t="shared" si="78"/>
        <v>1935134.5833333333</v>
      </c>
      <c r="H110" s="152">
        <f t="shared" si="78"/>
        <v>1935134.5833333333</v>
      </c>
      <c r="I110" s="152">
        <f t="shared" si="78"/>
        <v>1935134.5833333333</v>
      </c>
      <c r="J110" s="152">
        <f t="shared" si="78"/>
        <v>1935134.5833333333</v>
      </c>
      <c r="K110" s="152">
        <f t="shared" si="78"/>
        <v>1935134.5833333333</v>
      </c>
      <c r="L110" s="152">
        <f t="shared" si="78"/>
        <v>1935134.5833333333</v>
      </c>
      <c r="M110" s="152">
        <f t="shared" si="78"/>
        <v>1935134.5833333333</v>
      </c>
      <c r="N110" s="152">
        <f t="shared" si="81"/>
        <v>1935134.5833333333</v>
      </c>
      <c r="O110" s="152">
        <f t="shared" si="54"/>
        <v>1935134.5833333356</v>
      </c>
      <c r="P110" s="161"/>
    </row>
    <row r="111" spans="1:16" ht="14.25">
      <c r="A111" s="38" t="s">
        <v>261</v>
      </c>
      <c r="B111" s="5" t="s">
        <v>262</v>
      </c>
      <c r="C111" s="156"/>
      <c r="D111" s="152">
        <f t="shared" si="77"/>
        <v>0</v>
      </c>
      <c r="E111" s="152">
        <f t="shared" si="78"/>
        <v>0</v>
      </c>
      <c r="F111" s="152">
        <f t="shared" si="78"/>
        <v>0</v>
      </c>
      <c r="G111" s="152">
        <f t="shared" si="78"/>
        <v>0</v>
      </c>
      <c r="H111" s="152">
        <f t="shared" si="78"/>
        <v>0</v>
      </c>
      <c r="I111" s="152">
        <f t="shared" si="78"/>
        <v>0</v>
      </c>
      <c r="J111" s="152">
        <f t="shared" si="78"/>
        <v>0</v>
      </c>
      <c r="K111" s="152">
        <f t="shared" si="78"/>
        <v>0</v>
      </c>
      <c r="L111" s="152">
        <f t="shared" si="78"/>
        <v>0</v>
      </c>
      <c r="M111" s="152">
        <f t="shared" si="78"/>
        <v>0</v>
      </c>
      <c r="N111" s="152">
        <f t="shared" si="81"/>
        <v>0</v>
      </c>
      <c r="O111" s="152">
        <f t="shared" si="54"/>
        <v>0</v>
      </c>
      <c r="P111" s="161"/>
    </row>
    <row r="112" spans="1:16" ht="14.25">
      <c r="A112" s="38" t="s">
        <v>263</v>
      </c>
      <c r="B112" s="5" t="s">
        <v>264</v>
      </c>
      <c r="C112" s="156"/>
      <c r="D112" s="152">
        <f t="shared" si="77"/>
        <v>0</v>
      </c>
      <c r="E112" s="152">
        <f t="shared" si="78"/>
        <v>0</v>
      </c>
      <c r="F112" s="152">
        <f t="shared" si="78"/>
        <v>0</v>
      </c>
      <c r="G112" s="152">
        <f t="shared" si="78"/>
        <v>0</v>
      </c>
      <c r="H112" s="152">
        <f t="shared" si="78"/>
        <v>0</v>
      </c>
      <c r="I112" s="152">
        <f t="shared" si="78"/>
        <v>0</v>
      </c>
      <c r="J112" s="152">
        <f t="shared" si="78"/>
        <v>0</v>
      </c>
      <c r="K112" s="152">
        <f t="shared" si="78"/>
        <v>0</v>
      </c>
      <c r="L112" s="152">
        <f t="shared" si="78"/>
        <v>0</v>
      </c>
      <c r="M112" s="152">
        <f t="shared" si="78"/>
        <v>0</v>
      </c>
      <c r="N112" s="152">
        <f t="shared" si="81"/>
        <v>0</v>
      </c>
      <c r="O112" s="152">
        <f t="shared" si="54"/>
        <v>0</v>
      </c>
      <c r="P112" s="161"/>
    </row>
    <row r="113" spans="1:16" ht="14.25">
      <c r="A113" s="38" t="s">
        <v>265</v>
      </c>
      <c r="B113" s="5" t="s">
        <v>266</v>
      </c>
      <c r="C113" s="156"/>
      <c r="D113" s="152">
        <f t="shared" si="77"/>
        <v>0</v>
      </c>
      <c r="E113" s="152">
        <f t="shared" si="78"/>
        <v>0</v>
      </c>
      <c r="F113" s="152">
        <f t="shared" si="78"/>
        <v>0</v>
      </c>
      <c r="G113" s="152">
        <f t="shared" si="78"/>
        <v>0</v>
      </c>
      <c r="H113" s="152">
        <f t="shared" si="78"/>
        <v>0</v>
      </c>
      <c r="I113" s="152">
        <f t="shared" si="78"/>
        <v>0</v>
      </c>
      <c r="J113" s="152">
        <f t="shared" si="78"/>
        <v>0</v>
      </c>
      <c r="K113" s="152">
        <f t="shared" si="78"/>
        <v>0</v>
      </c>
      <c r="L113" s="152">
        <f t="shared" si="78"/>
        <v>0</v>
      </c>
      <c r="M113" s="152">
        <f t="shared" si="78"/>
        <v>0</v>
      </c>
      <c r="N113" s="152">
        <f t="shared" si="81"/>
        <v>0</v>
      </c>
      <c r="O113" s="152">
        <f t="shared" si="54"/>
        <v>0</v>
      </c>
      <c r="P113" s="161"/>
    </row>
    <row r="114" spans="1:16" ht="14.25">
      <c r="A114" s="39" t="s">
        <v>459</v>
      </c>
      <c r="B114" s="40" t="s">
        <v>267</v>
      </c>
      <c r="C114" s="157">
        <f>SUM(C107:C110)</f>
        <v>24443586</v>
      </c>
      <c r="D114" s="152">
        <f t="shared" si="77"/>
        <v>2036965.5</v>
      </c>
      <c r="E114" s="152">
        <f t="shared" si="78"/>
        <v>2036965.5</v>
      </c>
      <c r="F114" s="152">
        <f t="shared" si="78"/>
        <v>2036965.5</v>
      </c>
      <c r="G114" s="152">
        <f t="shared" si="78"/>
        <v>2036965.5</v>
      </c>
      <c r="H114" s="152">
        <f t="shared" si="78"/>
        <v>2036965.5</v>
      </c>
      <c r="I114" s="152">
        <f t="shared" si="78"/>
        <v>2036965.5</v>
      </c>
      <c r="J114" s="152">
        <f t="shared" si="78"/>
        <v>2036965.5</v>
      </c>
      <c r="K114" s="152">
        <f t="shared" si="78"/>
        <v>2036965.5</v>
      </c>
      <c r="L114" s="152">
        <f t="shared" si="78"/>
        <v>2036965.5</v>
      </c>
      <c r="M114" s="152">
        <f t="shared" si="78"/>
        <v>2036965.5</v>
      </c>
      <c r="N114" s="152">
        <f t="shared" si="81"/>
        <v>2036965.5</v>
      </c>
      <c r="O114" s="152">
        <f t="shared" si="54"/>
        <v>2036965.5</v>
      </c>
      <c r="P114" s="161"/>
    </row>
    <row r="115" spans="1:16" ht="14.25">
      <c r="A115" s="38" t="s">
        <v>268</v>
      </c>
      <c r="B115" s="5" t="s">
        <v>269</v>
      </c>
      <c r="C115" s="156"/>
      <c r="D115" s="152">
        <f t="shared" si="77"/>
        <v>0</v>
      </c>
      <c r="E115" s="152">
        <f t="shared" si="78"/>
        <v>0</v>
      </c>
      <c r="F115" s="152">
        <f t="shared" si="78"/>
        <v>0</v>
      </c>
      <c r="G115" s="152">
        <f t="shared" si="78"/>
        <v>0</v>
      </c>
      <c r="H115" s="152">
        <f t="shared" si="78"/>
        <v>0</v>
      </c>
      <c r="I115" s="152">
        <f t="shared" si="78"/>
        <v>0</v>
      </c>
      <c r="J115" s="152">
        <f t="shared" si="78"/>
        <v>0</v>
      </c>
      <c r="K115" s="152">
        <f t="shared" si="78"/>
        <v>0</v>
      </c>
      <c r="L115" s="152">
        <f t="shared" si="78"/>
        <v>0</v>
      </c>
      <c r="M115" s="152">
        <f t="shared" si="78"/>
        <v>0</v>
      </c>
      <c r="N115" s="152">
        <f t="shared" si="81"/>
        <v>0</v>
      </c>
      <c r="O115" s="152">
        <f t="shared" si="54"/>
        <v>0</v>
      </c>
      <c r="P115" s="161"/>
    </row>
    <row r="116" spans="1:16" ht="14.25">
      <c r="A116" s="13" t="s">
        <v>270</v>
      </c>
      <c r="B116" s="5" t="s">
        <v>271</v>
      </c>
      <c r="C116" s="154"/>
      <c r="D116" s="152">
        <f t="shared" si="77"/>
        <v>0</v>
      </c>
      <c r="E116" s="152">
        <f t="shared" si="78"/>
        <v>0</v>
      </c>
      <c r="F116" s="152">
        <f t="shared" si="78"/>
        <v>0</v>
      </c>
      <c r="G116" s="152">
        <f t="shared" si="78"/>
        <v>0</v>
      </c>
      <c r="H116" s="152">
        <f t="shared" si="78"/>
        <v>0</v>
      </c>
      <c r="I116" s="152">
        <f t="shared" si="78"/>
        <v>0</v>
      </c>
      <c r="J116" s="152">
        <f t="shared" si="78"/>
        <v>0</v>
      </c>
      <c r="K116" s="152">
        <f t="shared" si="78"/>
        <v>0</v>
      </c>
      <c r="L116" s="152">
        <f t="shared" si="78"/>
        <v>0</v>
      </c>
      <c r="M116" s="152">
        <f t="shared" si="78"/>
        <v>0</v>
      </c>
      <c r="N116" s="152">
        <f t="shared" si="81"/>
        <v>0</v>
      </c>
      <c r="O116" s="152">
        <f t="shared" si="54"/>
        <v>0</v>
      </c>
      <c r="P116" s="161"/>
    </row>
    <row r="117" spans="1:16" ht="14.25">
      <c r="A117" s="38" t="s">
        <v>495</v>
      </c>
      <c r="B117" s="5" t="s">
        <v>272</v>
      </c>
      <c r="C117" s="156"/>
      <c r="D117" s="152">
        <f t="shared" si="77"/>
        <v>0</v>
      </c>
      <c r="E117" s="152">
        <f t="shared" si="78"/>
        <v>0</v>
      </c>
      <c r="F117" s="152">
        <f t="shared" si="78"/>
        <v>0</v>
      </c>
      <c r="G117" s="152">
        <f t="shared" si="78"/>
        <v>0</v>
      </c>
      <c r="H117" s="152">
        <f t="shared" si="78"/>
        <v>0</v>
      </c>
      <c r="I117" s="152">
        <f t="shared" si="78"/>
        <v>0</v>
      </c>
      <c r="J117" s="152">
        <f t="shared" si="78"/>
        <v>0</v>
      </c>
      <c r="K117" s="152">
        <f t="shared" si="78"/>
        <v>0</v>
      </c>
      <c r="L117" s="152">
        <f t="shared" si="78"/>
        <v>0</v>
      </c>
      <c r="M117" s="152">
        <f t="shared" si="78"/>
        <v>0</v>
      </c>
      <c r="N117" s="152">
        <f t="shared" si="81"/>
        <v>0</v>
      </c>
      <c r="O117" s="152">
        <f t="shared" si="54"/>
        <v>0</v>
      </c>
      <c r="P117" s="161"/>
    </row>
    <row r="118" spans="1:16" ht="14.25">
      <c r="A118" s="38" t="s">
        <v>464</v>
      </c>
      <c r="B118" s="5" t="s">
        <v>273</v>
      </c>
      <c r="C118" s="156"/>
      <c r="D118" s="152">
        <f t="shared" si="77"/>
        <v>0</v>
      </c>
      <c r="E118" s="152">
        <f t="shared" si="78"/>
        <v>0</v>
      </c>
      <c r="F118" s="152">
        <f t="shared" si="78"/>
        <v>0</v>
      </c>
      <c r="G118" s="152">
        <f t="shared" si="78"/>
        <v>0</v>
      </c>
      <c r="H118" s="152">
        <f t="shared" si="78"/>
        <v>0</v>
      </c>
      <c r="I118" s="152">
        <f t="shared" si="78"/>
        <v>0</v>
      </c>
      <c r="J118" s="152">
        <f t="shared" si="78"/>
        <v>0</v>
      </c>
      <c r="K118" s="152">
        <f t="shared" si="78"/>
        <v>0</v>
      </c>
      <c r="L118" s="152">
        <f t="shared" si="78"/>
        <v>0</v>
      </c>
      <c r="M118" s="152">
        <f t="shared" si="78"/>
        <v>0</v>
      </c>
      <c r="N118" s="152">
        <f t="shared" si="81"/>
        <v>0</v>
      </c>
      <c r="O118" s="152">
        <f t="shared" si="54"/>
        <v>0</v>
      </c>
      <c r="P118" s="161"/>
    </row>
    <row r="119" spans="1:16" ht="14.25">
      <c r="A119" s="39" t="s">
        <v>465</v>
      </c>
      <c r="B119" s="40" t="s">
        <v>277</v>
      </c>
      <c r="C119" s="157"/>
      <c r="D119" s="152">
        <f t="shared" si="77"/>
        <v>0</v>
      </c>
      <c r="E119" s="152">
        <f t="shared" si="78"/>
        <v>0</v>
      </c>
      <c r="F119" s="152">
        <f t="shared" si="78"/>
        <v>0</v>
      </c>
      <c r="G119" s="152">
        <f t="shared" si="78"/>
        <v>0</v>
      </c>
      <c r="H119" s="152">
        <f t="shared" si="78"/>
        <v>0</v>
      </c>
      <c r="I119" s="152">
        <f t="shared" si="78"/>
        <v>0</v>
      </c>
      <c r="J119" s="152">
        <f t="shared" si="78"/>
        <v>0</v>
      </c>
      <c r="K119" s="152">
        <f t="shared" si="78"/>
        <v>0</v>
      </c>
      <c r="L119" s="152">
        <f t="shared" si="78"/>
        <v>0</v>
      </c>
      <c r="M119" s="152">
        <f t="shared" si="78"/>
        <v>0</v>
      </c>
      <c r="N119" s="152">
        <f t="shared" si="81"/>
        <v>0</v>
      </c>
      <c r="O119" s="152">
        <f t="shared" si="54"/>
        <v>0</v>
      </c>
      <c r="P119" s="161"/>
    </row>
    <row r="120" spans="1:16" ht="14.25">
      <c r="A120" s="13" t="s">
        <v>278</v>
      </c>
      <c r="B120" s="5" t="s">
        <v>279</v>
      </c>
      <c r="C120" s="154"/>
      <c r="D120" s="152">
        <f t="shared" si="77"/>
        <v>0</v>
      </c>
      <c r="E120" s="152">
        <f t="shared" si="78"/>
        <v>0</v>
      </c>
      <c r="F120" s="152">
        <f t="shared" si="78"/>
        <v>0</v>
      </c>
      <c r="G120" s="152">
        <f t="shared" si="78"/>
        <v>0</v>
      </c>
      <c r="H120" s="152">
        <f t="shared" si="78"/>
        <v>0</v>
      </c>
      <c r="I120" s="152">
        <f t="shared" si="78"/>
        <v>0</v>
      </c>
      <c r="J120" s="152">
        <f t="shared" si="78"/>
        <v>0</v>
      </c>
      <c r="K120" s="152">
        <f t="shared" si="78"/>
        <v>0</v>
      </c>
      <c r="L120" s="152">
        <f t="shared" si="78"/>
        <v>0</v>
      </c>
      <c r="M120" s="152">
        <f t="shared" si="78"/>
        <v>0</v>
      </c>
      <c r="N120" s="152">
        <f t="shared" si="81"/>
        <v>0</v>
      </c>
      <c r="O120" s="152">
        <f t="shared" si="54"/>
        <v>0</v>
      </c>
      <c r="P120" s="161"/>
    </row>
    <row r="121" spans="1:16" ht="15">
      <c r="A121" s="41" t="s">
        <v>499</v>
      </c>
      <c r="B121" s="42" t="s">
        <v>280</v>
      </c>
      <c r="C121" s="277">
        <f>C114+C119</f>
        <v>24443586</v>
      </c>
      <c r="D121" s="277">
        <f t="shared" si="77"/>
        <v>2036965.5</v>
      </c>
      <c r="E121" s="277">
        <f t="shared" si="78"/>
        <v>2036965.5</v>
      </c>
      <c r="F121" s="277">
        <f t="shared" si="78"/>
        <v>2036965.5</v>
      </c>
      <c r="G121" s="277">
        <f t="shared" si="78"/>
        <v>2036965.5</v>
      </c>
      <c r="H121" s="277">
        <f t="shared" si="78"/>
        <v>2036965.5</v>
      </c>
      <c r="I121" s="277">
        <f t="shared" si="78"/>
        <v>2036965.5</v>
      </c>
      <c r="J121" s="277">
        <f t="shared" si="78"/>
        <v>2036965.5</v>
      </c>
      <c r="K121" s="277">
        <f t="shared" si="78"/>
        <v>2036965.5</v>
      </c>
      <c r="L121" s="277">
        <f t="shared" si="78"/>
        <v>2036965.5</v>
      </c>
      <c r="M121" s="277">
        <f t="shared" si="78"/>
        <v>2036965.5</v>
      </c>
      <c r="N121" s="277">
        <f t="shared" si="81"/>
        <v>2036965.5</v>
      </c>
      <c r="O121" s="277">
        <f t="shared" si="54"/>
        <v>2036965.5</v>
      </c>
      <c r="P121" s="161"/>
    </row>
    <row r="122" spans="1:16" ht="15">
      <c r="A122" s="45" t="s">
        <v>535</v>
      </c>
      <c r="B122" s="46"/>
      <c r="C122" s="278">
        <f>C98+C121</f>
        <v>75422798</v>
      </c>
      <c r="D122" s="278">
        <f aca="true" t="shared" si="82" ref="D122:O122">D98+D121</f>
        <v>6057648.833333333</v>
      </c>
      <c r="E122" s="278">
        <f t="shared" si="82"/>
        <v>6057648.833333333</v>
      </c>
      <c r="F122" s="278">
        <f t="shared" si="82"/>
        <v>6057648.833333333</v>
      </c>
      <c r="G122" s="278">
        <f t="shared" si="82"/>
        <v>6057648.833333333</v>
      </c>
      <c r="H122" s="278">
        <f t="shared" si="82"/>
        <v>6057648.833333333</v>
      </c>
      <c r="I122" s="278">
        <f t="shared" si="82"/>
        <v>6057648.833333333</v>
      </c>
      <c r="J122" s="278">
        <f t="shared" si="82"/>
        <v>6057648.833333333</v>
      </c>
      <c r="K122" s="278">
        <f t="shared" si="82"/>
        <v>6057648.833333333</v>
      </c>
      <c r="L122" s="278">
        <f t="shared" si="82"/>
        <v>6057648.833333333</v>
      </c>
      <c r="M122" s="278">
        <f t="shared" si="82"/>
        <v>6057648.833333333</v>
      </c>
      <c r="N122" s="278">
        <f t="shared" si="82"/>
        <v>6057648.833333333</v>
      </c>
      <c r="O122" s="278">
        <f t="shared" si="82"/>
        <v>8788660.833333332</v>
      </c>
      <c r="P122" s="161"/>
    </row>
    <row r="123" spans="1:16" ht="26.25">
      <c r="A123" s="142" t="s">
        <v>101</v>
      </c>
      <c r="B123" s="143" t="s">
        <v>49</v>
      </c>
      <c r="C123" s="306"/>
      <c r="D123" s="152"/>
      <c r="E123" s="152"/>
      <c r="F123" s="152"/>
      <c r="G123" s="152"/>
      <c r="H123" s="152"/>
      <c r="I123" s="152"/>
      <c r="J123" s="152"/>
      <c r="K123" s="152"/>
      <c r="L123" s="152"/>
      <c r="M123" s="152"/>
      <c r="N123" s="152"/>
      <c r="O123" s="152">
        <f t="shared" si="54"/>
        <v>0</v>
      </c>
      <c r="P123" s="161"/>
    </row>
    <row r="124" spans="1:16" ht="14.25">
      <c r="A124" s="126" t="s">
        <v>281</v>
      </c>
      <c r="B124" s="128" t="s">
        <v>282</v>
      </c>
      <c r="C124" s="172">
        <v>13931693</v>
      </c>
      <c r="D124" s="152">
        <f>C124/12</f>
        <v>1160974.4166666667</v>
      </c>
      <c r="E124" s="152">
        <f>D124</f>
        <v>1160974.4166666667</v>
      </c>
      <c r="F124" s="152">
        <f aca="true" t="shared" si="83" ref="F124:N124">E124</f>
        <v>1160974.4166666667</v>
      </c>
      <c r="G124" s="152">
        <f t="shared" si="83"/>
        <v>1160974.4166666667</v>
      </c>
      <c r="H124" s="152">
        <f t="shared" si="83"/>
        <v>1160974.4166666667</v>
      </c>
      <c r="I124" s="152">
        <f t="shared" si="83"/>
        <v>1160974.4166666667</v>
      </c>
      <c r="J124" s="152">
        <f t="shared" si="83"/>
        <v>1160974.4166666667</v>
      </c>
      <c r="K124" s="152">
        <f t="shared" si="83"/>
        <v>1160974.4166666667</v>
      </c>
      <c r="L124" s="152">
        <f t="shared" si="83"/>
        <v>1160974.4166666667</v>
      </c>
      <c r="M124" s="152">
        <f t="shared" si="83"/>
        <v>1160974.4166666667</v>
      </c>
      <c r="N124" s="152">
        <f t="shared" si="83"/>
        <v>1160974.4166666667</v>
      </c>
      <c r="O124" s="152">
        <f t="shared" si="54"/>
        <v>1160974.4166666672</v>
      </c>
      <c r="P124" s="161"/>
    </row>
    <row r="125" spans="1:16" ht="14.25">
      <c r="A125" s="127" t="s">
        <v>283</v>
      </c>
      <c r="B125" s="128" t="s">
        <v>284</v>
      </c>
      <c r="C125" s="172">
        <v>12425618</v>
      </c>
      <c r="D125" s="152">
        <f aca="true" t="shared" si="84" ref="D125:D188">C125/12</f>
        <v>1035468.1666666666</v>
      </c>
      <c r="E125" s="152">
        <f aca="true" t="shared" si="85" ref="E125:H188">D125</f>
        <v>1035468.1666666666</v>
      </c>
      <c r="F125" s="152">
        <f t="shared" si="85"/>
        <v>1035468.1666666666</v>
      </c>
      <c r="G125" s="152">
        <f t="shared" si="85"/>
        <v>1035468.1666666666</v>
      </c>
      <c r="H125" s="152">
        <f t="shared" si="85"/>
        <v>1035468.1666666666</v>
      </c>
      <c r="I125" s="152">
        <f aca="true" t="shared" si="86" ref="I125:N125">H125</f>
        <v>1035468.1666666666</v>
      </c>
      <c r="J125" s="152">
        <f t="shared" si="86"/>
        <v>1035468.1666666666</v>
      </c>
      <c r="K125" s="152">
        <f t="shared" si="86"/>
        <v>1035468.1666666666</v>
      </c>
      <c r="L125" s="152">
        <f t="shared" si="86"/>
        <v>1035468.1666666666</v>
      </c>
      <c r="M125" s="152">
        <f t="shared" si="86"/>
        <v>1035468.1666666666</v>
      </c>
      <c r="N125" s="152">
        <f t="shared" si="86"/>
        <v>1035468.1666666666</v>
      </c>
      <c r="O125" s="152">
        <f t="shared" si="54"/>
        <v>1035468.1666666678</v>
      </c>
      <c r="P125" s="161"/>
    </row>
    <row r="126" spans="1:16" ht="14.25">
      <c r="A126" s="127" t="s">
        <v>285</v>
      </c>
      <c r="B126" s="128" t="s">
        <v>286</v>
      </c>
      <c r="C126" s="172">
        <v>6415063</v>
      </c>
      <c r="D126" s="152">
        <f t="shared" si="84"/>
        <v>534588.5833333334</v>
      </c>
      <c r="E126" s="152">
        <f t="shared" si="85"/>
        <v>534588.5833333334</v>
      </c>
      <c r="F126" s="152">
        <f t="shared" si="85"/>
        <v>534588.5833333334</v>
      </c>
      <c r="G126" s="152">
        <f t="shared" si="85"/>
        <v>534588.5833333334</v>
      </c>
      <c r="H126" s="152">
        <f t="shared" si="85"/>
        <v>534588.5833333334</v>
      </c>
      <c r="I126" s="152">
        <f aca="true" t="shared" si="87" ref="I126:N126">H126</f>
        <v>534588.5833333334</v>
      </c>
      <c r="J126" s="152">
        <f t="shared" si="87"/>
        <v>534588.5833333334</v>
      </c>
      <c r="K126" s="152">
        <f t="shared" si="87"/>
        <v>534588.5833333334</v>
      </c>
      <c r="L126" s="152">
        <f t="shared" si="87"/>
        <v>534588.5833333334</v>
      </c>
      <c r="M126" s="152">
        <f t="shared" si="87"/>
        <v>534588.5833333334</v>
      </c>
      <c r="N126" s="152">
        <f t="shared" si="87"/>
        <v>534588.5833333334</v>
      </c>
      <c r="O126" s="152">
        <f t="shared" si="54"/>
        <v>534588.5833333336</v>
      </c>
      <c r="P126" s="161"/>
    </row>
    <row r="127" spans="1:16" ht="14.25">
      <c r="A127" s="127" t="s">
        <v>287</v>
      </c>
      <c r="B127" s="128" t="s">
        <v>288</v>
      </c>
      <c r="C127" s="172">
        <v>1800000</v>
      </c>
      <c r="D127" s="152">
        <f t="shared" si="84"/>
        <v>150000</v>
      </c>
      <c r="E127" s="152">
        <f t="shared" si="85"/>
        <v>150000</v>
      </c>
      <c r="F127" s="152">
        <f t="shared" si="85"/>
        <v>150000</v>
      </c>
      <c r="G127" s="152">
        <f t="shared" si="85"/>
        <v>150000</v>
      </c>
      <c r="H127" s="152">
        <f t="shared" si="85"/>
        <v>150000</v>
      </c>
      <c r="I127" s="152">
        <f aca="true" t="shared" si="88" ref="I127:N127">H127</f>
        <v>150000</v>
      </c>
      <c r="J127" s="152">
        <f t="shared" si="88"/>
        <v>150000</v>
      </c>
      <c r="K127" s="152">
        <f t="shared" si="88"/>
        <v>150000</v>
      </c>
      <c r="L127" s="152">
        <f t="shared" si="88"/>
        <v>150000</v>
      </c>
      <c r="M127" s="152">
        <f t="shared" si="88"/>
        <v>150000</v>
      </c>
      <c r="N127" s="152">
        <f t="shared" si="88"/>
        <v>150000</v>
      </c>
      <c r="O127" s="152">
        <f t="shared" si="54"/>
        <v>150000</v>
      </c>
      <c r="P127" s="161"/>
    </row>
    <row r="128" spans="1:16" ht="14.25">
      <c r="A128" s="127" t="s">
        <v>289</v>
      </c>
      <c r="B128" s="128" t="s">
        <v>290</v>
      </c>
      <c r="C128" s="172"/>
      <c r="D128" s="152">
        <f t="shared" si="84"/>
        <v>0</v>
      </c>
      <c r="E128" s="152">
        <f t="shared" si="85"/>
        <v>0</v>
      </c>
      <c r="F128" s="152">
        <f t="shared" si="85"/>
        <v>0</v>
      </c>
      <c r="G128" s="152">
        <f t="shared" si="85"/>
        <v>0</v>
      </c>
      <c r="H128" s="152">
        <f t="shared" si="85"/>
        <v>0</v>
      </c>
      <c r="I128" s="152">
        <f aca="true" t="shared" si="89" ref="I128:N128">H128</f>
        <v>0</v>
      </c>
      <c r="J128" s="152">
        <f t="shared" si="89"/>
        <v>0</v>
      </c>
      <c r="K128" s="152">
        <f t="shared" si="89"/>
        <v>0</v>
      </c>
      <c r="L128" s="152">
        <f t="shared" si="89"/>
        <v>0</v>
      </c>
      <c r="M128" s="152">
        <f t="shared" si="89"/>
        <v>0</v>
      </c>
      <c r="N128" s="152">
        <f t="shared" si="89"/>
        <v>0</v>
      </c>
      <c r="O128" s="152">
        <f t="shared" si="54"/>
        <v>0</v>
      </c>
      <c r="P128" s="161"/>
    </row>
    <row r="129" spans="1:16" ht="14.25">
      <c r="A129" s="127" t="s">
        <v>291</v>
      </c>
      <c r="B129" s="128" t="s">
        <v>292</v>
      </c>
      <c r="C129" s="172"/>
      <c r="D129" s="152">
        <f t="shared" si="84"/>
        <v>0</v>
      </c>
      <c r="E129" s="152">
        <f t="shared" si="85"/>
        <v>0</v>
      </c>
      <c r="F129" s="152">
        <f t="shared" si="85"/>
        <v>0</v>
      </c>
      <c r="G129" s="152">
        <f t="shared" si="85"/>
        <v>0</v>
      </c>
      <c r="H129" s="152">
        <f t="shared" si="85"/>
        <v>0</v>
      </c>
      <c r="I129" s="152">
        <f aca="true" t="shared" si="90" ref="I129:N129">H129</f>
        <v>0</v>
      </c>
      <c r="J129" s="152">
        <f t="shared" si="90"/>
        <v>0</v>
      </c>
      <c r="K129" s="152">
        <f t="shared" si="90"/>
        <v>0</v>
      </c>
      <c r="L129" s="152">
        <f t="shared" si="90"/>
        <v>0</v>
      </c>
      <c r="M129" s="152">
        <f t="shared" si="90"/>
        <v>0</v>
      </c>
      <c r="N129" s="152">
        <f t="shared" si="90"/>
        <v>0</v>
      </c>
      <c r="O129" s="152">
        <f t="shared" si="54"/>
        <v>0</v>
      </c>
      <c r="P129" s="161"/>
    </row>
    <row r="130" spans="1:16" ht="14.25">
      <c r="A130" s="129" t="s">
        <v>537</v>
      </c>
      <c r="B130" s="144" t="s">
        <v>293</v>
      </c>
      <c r="C130" s="172">
        <f>SUM(C124:C129)</f>
        <v>34572374</v>
      </c>
      <c r="D130" s="152">
        <f t="shared" si="84"/>
        <v>2881031.1666666665</v>
      </c>
      <c r="E130" s="152">
        <f t="shared" si="85"/>
        <v>2881031.1666666665</v>
      </c>
      <c r="F130" s="152">
        <f t="shared" si="85"/>
        <v>2881031.1666666665</v>
      </c>
      <c r="G130" s="152">
        <f t="shared" si="85"/>
        <v>2881031.1666666665</v>
      </c>
      <c r="H130" s="152">
        <f t="shared" si="85"/>
        <v>2881031.1666666665</v>
      </c>
      <c r="I130" s="152">
        <f aca="true" t="shared" si="91" ref="I130:N130">H130</f>
        <v>2881031.1666666665</v>
      </c>
      <c r="J130" s="152">
        <f t="shared" si="91"/>
        <v>2881031.1666666665</v>
      </c>
      <c r="K130" s="152">
        <f t="shared" si="91"/>
        <v>2881031.1666666665</v>
      </c>
      <c r="L130" s="152">
        <f t="shared" si="91"/>
        <v>2881031.1666666665</v>
      </c>
      <c r="M130" s="152">
        <f t="shared" si="91"/>
        <v>2881031.1666666665</v>
      </c>
      <c r="N130" s="152">
        <f t="shared" si="91"/>
        <v>2881031.1666666665</v>
      </c>
      <c r="O130" s="152">
        <f t="shared" si="54"/>
        <v>2881031.166666662</v>
      </c>
      <c r="P130" s="161"/>
    </row>
    <row r="131" spans="1:16" ht="14.25">
      <c r="A131" s="127" t="s">
        <v>294</v>
      </c>
      <c r="B131" s="128" t="s">
        <v>295</v>
      </c>
      <c r="C131" s="172"/>
      <c r="D131" s="152">
        <f t="shared" si="84"/>
        <v>0</v>
      </c>
      <c r="E131" s="152">
        <f t="shared" si="85"/>
        <v>0</v>
      </c>
      <c r="F131" s="152">
        <f t="shared" si="85"/>
        <v>0</v>
      </c>
      <c r="G131" s="152">
        <f t="shared" si="85"/>
        <v>0</v>
      </c>
      <c r="H131" s="152">
        <f t="shared" si="85"/>
        <v>0</v>
      </c>
      <c r="I131" s="152">
        <f aca="true" t="shared" si="92" ref="I131:N131">H131</f>
        <v>0</v>
      </c>
      <c r="J131" s="152">
        <f t="shared" si="92"/>
        <v>0</v>
      </c>
      <c r="K131" s="152">
        <f t="shared" si="92"/>
        <v>0</v>
      </c>
      <c r="L131" s="152">
        <f t="shared" si="92"/>
        <v>0</v>
      </c>
      <c r="M131" s="152">
        <f t="shared" si="92"/>
        <v>0</v>
      </c>
      <c r="N131" s="152">
        <f t="shared" si="92"/>
        <v>0</v>
      </c>
      <c r="O131" s="152">
        <f t="shared" si="54"/>
        <v>0</v>
      </c>
      <c r="P131" s="161"/>
    </row>
    <row r="132" spans="1:16" ht="26.25">
      <c r="A132" s="127" t="s">
        <v>296</v>
      </c>
      <c r="B132" s="128" t="s">
        <v>297</v>
      </c>
      <c r="C132" s="172"/>
      <c r="D132" s="152">
        <f t="shared" si="84"/>
        <v>0</v>
      </c>
      <c r="E132" s="152">
        <f t="shared" si="85"/>
        <v>0</v>
      </c>
      <c r="F132" s="152">
        <f t="shared" si="85"/>
        <v>0</v>
      </c>
      <c r="G132" s="152">
        <f t="shared" si="85"/>
        <v>0</v>
      </c>
      <c r="H132" s="152">
        <f t="shared" si="85"/>
        <v>0</v>
      </c>
      <c r="I132" s="152">
        <f aca="true" t="shared" si="93" ref="I132:N132">H132</f>
        <v>0</v>
      </c>
      <c r="J132" s="152">
        <f t="shared" si="93"/>
        <v>0</v>
      </c>
      <c r="K132" s="152">
        <f t="shared" si="93"/>
        <v>0</v>
      </c>
      <c r="L132" s="152">
        <f t="shared" si="93"/>
        <v>0</v>
      </c>
      <c r="M132" s="152">
        <f t="shared" si="93"/>
        <v>0</v>
      </c>
      <c r="N132" s="152">
        <f t="shared" si="93"/>
        <v>0</v>
      </c>
      <c r="O132" s="152">
        <f t="shared" si="54"/>
        <v>0</v>
      </c>
      <c r="P132" s="161"/>
    </row>
    <row r="133" spans="1:16" ht="26.25">
      <c r="A133" s="127" t="s">
        <v>500</v>
      </c>
      <c r="B133" s="128" t="s">
        <v>298</v>
      </c>
      <c r="C133" s="172"/>
      <c r="D133" s="152">
        <f t="shared" si="84"/>
        <v>0</v>
      </c>
      <c r="E133" s="152">
        <f t="shared" si="85"/>
        <v>0</v>
      </c>
      <c r="F133" s="152">
        <f t="shared" si="85"/>
        <v>0</v>
      </c>
      <c r="G133" s="152">
        <f t="shared" si="85"/>
        <v>0</v>
      </c>
      <c r="H133" s="152">
        <f t="shared" si="85"/>
        <v>0</v>
      </c>
      <c r="I133" s="152">
        <f aca="true" t="shared" si="94" ref="I133:N133">H133</f>
        <v>0</v>
      </c>
      <c r="J133" s="152">
        <f t="shared" si="94"/>
        <v>0</v>
      </c>
      <c r="K133" s="152">
        <f t="shared" si="94"/>
        <v>0</v>
      </c>
      <c r="L133" s="152">
        <f t="shared" si="94"/>
        <v>0</v>
      </c>
      <c r="M133" s="152">
        <f t="shared" si="94"/>
        <v>0</v>
      </c>
      <c r="N133" s="152">
        <f t="shared" si="94"/>
        <v>0</v>
      </c>
      <c r="O133" s="152">
        <f t="shared" si="54"/>
        <v>0</v>
      </c>
      <c r="P133" s="161"/>
    </row>
    <row r="134" spans="1:16" ht="26.25">
      <c r="A134" s="127" t="s">
        <v>501</v>
      </c>
      <c r="B134" s="128" t="s">
        <v>299</v>
      </c>
      <c r="C134" s="172"/>
      <c r="D134" s="152">
        <f t="shared" si="84"/>
        <v>0</v>
      </c>
      <c r="E134" s="152">
        <f t="shared" si="85"/>
        <v>0</v>
      </c>
      <c r="F134" s="152">
        <f t="shared" si="85"/>
        <v>0</v>
      </c>
      <c r="G134" s="152">
        <f t="shared" si="85"/>
        <v>0</v>
      </c>
      <c r="H134" s="152">
        <f t="shared" si="85"/>
        <v>0</v>
      </c>
      <c r="I134" s="152">
        <f aca="true" t="shared" si="95" ref="I134:N134">H134</f>
        <v>0</v>
      </c>
      <c r="J134" s="152">
        <f t="shared" si="95"/>
        <v>0</v>
      </c>
      <c r="K134" s="152">
        <f t="shared" si="95"/>
        <v>0</v>
      </c>
      <c r="L134" s="152">
        <f t="shared" si="95"/>
        <v>0</v>
      </c>
      <c r="M134" s="152">
        <f t="shared" si="95"/>
        <v>0</v>
      </c>
      <c r="N134" s="152">
        <f t="shared" si="95"/>
        <v>0</v>
      </c>
      <c r="O134" s="152">
        <f t="shared" si="54"/>
        <v>0</v>
      </c>
      <c r="P134" s="161"/>
    </row>
    <row r="135" spans="1:16" ht="14.25">
      <c r="A135" s="127" t="s">
        <v>502</v>
      </c>
      <c r="B135" s="128" t="s">
        <v>300</v>
      </c>
      <c r="C135" s="172">
        <v>12000</v>
      </c>
      <c r="D135" s="152">
        <f t="shared" si="84"/>
        <v>1000</v>
      </c>
      <c r="E135" s="152">
        <f t="shared" si="85"/>
        <v>1000</v>
      </c>
      <c r="F135" s="152">
        <f t="shared" si="85"/>
        <v>1000</v>
      </c>
      <c r="G135" s="152">
        <f t="shared" si="85"/>
        <v>1000</v>
      </c>
      <c r="H135" s="152">
        <f t="shared" si="85"/>
        <v>1000</v>
      </c>
      <c r="I135" s="152">
        <f aca="true" t="shared" si="96" ref="I135:N135">H135</f>
        <v>1000</v>
      </c>
      <c r="J135" s="152">
        <f t="shared" si="96"/>
        <v>1000</v>
      </c>
      <c r="K135" s="152">
        <f t="shared" si="96"/>
        <v>1000</v>
      </c>
      <c r="L135" s="152">
        <f t="shared" si="96"/>
        <v>1000</v>
      </c>
      <c r="M135" s="152">
        <f t="shared" si="96"/>
        <v>1000</v>
      </c>
      <c r="N135" s="152">
        <f t="shared" si="96"/>
        <v>1000</v>
      </c>
      <c r="O135" s="152">
        <f aca="true" t="shared" si="97" ref="O135:O198">C135-D135-E135-F135-G135-H135-I135-J135-K135-L135-M135-N135</f>
        <v>1000</v>
      </c>
      <c r="P135" s="161"/>
    </row>
    <row r="136" spans="1:16" ht="14.25">
      <c r="A136" s="130" t="s">
        <v>538</v>
      </c>
      <c r="B136" s="133" t="s">
        <v>301</v>
      </c>
      <c r="C136" s="172">
        <f>C130+C135</f>
        <v>34584374</v>
      </c>
      <c r="D136" s="152">
        <f t="shared" si="84"/>
        <v>2882031.1666666665</v>
      </c>
      <c r="E136" s="152">
        <f t="shared" si="85"/>
        <v>2882031.1666666665</v>
      </c>
      <c r="F136" s="152">
        <f t="shared" si="85"/>
        <v>2882031.1666666665</v>
      </c>
      <c r="G136" s="152">
        <f t="shared" si="85"/>
        <v>2882031.1666666665</v>
      </c>
      <c r="H136" s="152">
        <f t="shared" si="85"/>
        <v>2882031.1666666665</v>
      </c>
      <c r="I136" s="152">
        <f aca="true" t="shared" si="98" ref="I136:N136">H136</f>
        <v>2882031.1666666665</v>
      </c>
      <c r="J136" s="152">
        <f t="shared" si="98"/>
        <v>2882031.1666666665</v>
      </c>
      <c r="K136" s="152">
        <f t="shared" si="98"/>
        <v>2882031.1666666665</v>
      </c>
      <c r="L136" s="152">
        <f t="shared" si="98"/>
        <v>2882031.1666666665</v>
      </c>
      <c r="M136" s="152">
        <f t="shared" si="98"/>
        <v>2882031.1666666665</v>
      </c>
      <c r="N136" s="152">
        <f t="shared" si="98"/>
        <v>2882031.1666666665</v>
      </c>
      <c r="O136" s="152">
        <f t="shared" si="97"/>
        <v>2882031.166666662</v>
      </c>
      <c r="P136" s="161"/>
    </row>
    <row r="137" spans="1:16" ht="14.25">
      <c r="A137" s="127" t="s">
        <v>302</v>
      </c>
      <c r="B137" s="128" t="s">
        <v>303</v>
      </c>
      <c r="C137" s="172">
        <v>1905000</v>
      </c>
      <c r="D137" s="152">
        <f t="shared" si="84"/>
        <v>158750</v>
      </c>
      <c r="E137" s="152">
        <f t="shared" si="85"/>
        <v>158750</v>
      </c>
      <c r="F137" s="152">
        <f t="shared" si="85"/>
        <v>158750</v>
      </c>
      <c r="G137" s="152">
        <f t="shared" si="85"/>
        <v>158750</v>
      </c>
      <c r="H137" s="152">
        <f t="shared" si="85"/>
        <v>158750</v>
      </c>
      <c r="I137" s="152">
        <f aca="true" t="shared" si="99" ref="I137:N137">H137</f>
        <v>158750</v>
      </c>
      <c r="J137" s="152">
        <f t="shared" si="99"/>
        <v>158750</v>
      </c>
      <c r="K137" s="152">
        <f t="shared" si="99"/>
        <v>158750</v>
      </c>
      <c r="L137" s="152">
        <f t="shared" si="99"/>
        <v>158750</v>
      </c>
      <c r="M137" s="152">
        <f t="shared" si="99"/>
        <v>158750</v>
      </c>
      <c r="N137" s="152">
        <f t="shared" si="99"/>
        <v>158750</v>
      </c>
      <c r="O137" s="152">
        <f t="shared" si="97"/>
        <v>158750</v>
      </c>
      <c r="P137" s="161"/>
    </row>
    <row r="138" spans="1:16" ht="26.25">
      <c r="A138" s="127" t="s">
        <v>304</v>
      </c>
      <c r="B138" s="128" t="s">
        <v>305</v>
      </c>
      <c r="C138" s="172"/>
      <c r="D138" s="152">
        <f t="shared" si="84"/>
        <v>0</v>
      </c>
      <c r="E138" s="152">
        <f t="shared" si="85"/>
        <v>0</v>
      </c>
      <c r="F138" s="152">
        <f t="shared" si="85"/>
        <v>0</v>
      </c>
      <c r="G138" s="152">
        <f t="shared" si="85"/>
        <v>0</v>
      </c>
      <c r="H138" s="152">
        <f t="shared" si="85"/>
        <v>0</v>
      </c>
      <c r="I138" s="152">
        <f aca="true" t="shared" si="100" ref="I138:N138">H138</f>
        <v>0</v>
      </c>
      <c r="J138" s="152">
        <f t="shared" si="100"/>
        <v>0</v>
      </c>
      <c r="K138" s="152">
        <f t="shared" si="100"/>
        <v>0</v>
      </c>
      <c r="L138" s="152">
        <f t="shared" si="100"/>
        <v>0</v>
      </c>
      <c r="M138" s="152">
        <f t="shared" si="100"/>
        <v>0</v>
      </c>
      <c r="N138" s="152">
        <f t="shared" si="100"/>
        <v>0</v>
      </c>
      <c r="O138" s="152">
        <f t="shared" si="97"/>
        <v>0</v>
      </c>
      <c r="P138" s="161"/>
    </row>
    <row r="139" spans="1:16" ht="26.25">
      <c r="A139" s="127" t="s">
        <v>503</v>
      </c>
      <c r="B139" s="128" t="s">
        <v>306</v>
      </c>
      <c r="C139" s="172"/>
      <c r="D139" s="152">
        <f t="shared" si="84"/>
        <v>0</v>
      </c>
      <c r="E139" s="152">
        <f t="shared" si="85"/>
        <v>0</v>
      </c>
      <c r="F139" s="152">
        <f t="shared" si="85"/>
        <v>0</v>
      </c>
      <c r="G139" s="152">
        <f t="shared" si="85"/>
        <v>0</v>
      </c>
      <c r="H139" s="152">
        <f t="shared" si="85"/>
        <v>0</v>
      </c>
      <c r="I139" s="152">
        <f aca="true" t="shared" si="101" ref="I139:N139">H139</f>
        <v>0</v>
      </c>
      <c r="J139" s="152">
        <f t="shared" si="101"/>
        <v>0</v>
      </c>
      <c r="K139" s="152">
        <f t="shared" si="101"/>
        <v>0</v>
      </c>
      <c r="L139" s="152">
        <f t="shared" si="101"/>
        <v>0</v>
      </c>
      <c r="M139" s="152">
        <f t="shared" si="101"/>
        <v>0</v>
      </c>
      <c r="N139" s="152">
        <f t="shared" si="101"/>
        <v>0</v>
      </c>
      <c r="O139" s="152">
        <f t="shared" si="97"/>
        <v>0</v>
      </c>
      <c r="P139" s="161"/>
    </row>
    <row r="140" spans="1:16" ht="26.25">
      <c r="A140" s="127" t="s">
        <v>504</v>
      </c>
      <c r="B140" s="128" t="s">
        <v>307</v>
      </c>
      <c r="C140" s="172"/>
      <c r="D140" s="152">
        <f t="shared" si="84"/>
        <v>0</v>
      </c>
      <c r="E140" s="152">
        <f t="shared" si="85"/>
        <v>0</v>
      </c>
      <c r="F140" s="152">
        <f t="shared" si="85"/>
        <v>0</v>
      </c>
      <c r="G140" s="152">
        <f t="shared" si="85"/>
        <v>0</v>
      </c>
      <c r="H140" s="152">
        <f t="shared" si="85"/>
        <v>0</v>
      </c>
      <c r="I140" s="152">
        <f aca="true" t="shared" si="102" ref="I140:N140">H140</f>
        <v>0</v>
      </c>
      <c r="J140" s="152">
        <f t="shared" si="102"/>
        <v>0</v>
      </c>
      <c r="K140" s="152">
        <f t="shared" si="102"/>
        <v>0</v>
      </c>
      <c r="L140" s="152">
        <f t="shared" si="102"/>
        <v>0</v>
      </c>
      <c r="M140" s="152">
        <f t="shared" si="102"/>
        <v>0</v>
      </c>
      <c r="N140" s="152">
        <f t="shared" si="102"/>
        <v>0</v>
      </c>
      <c r="O140" s="152">
        <f t="shared" si="97"/>
        <v>0</v>
      </c>
      <c r="P140" s="161"/>
    </row>
    <row r="141" spans="1:16" ht="14.25">
      <c r="A141" s="127" t="s">
        <v>505</v>
      </c>
      <c r="B141" s="128" t="s">
        <v>308</v>
      </c>
      <c r="C141" s="172"/>
      <c r="D141" s="152">
        <f t="shared" si="84"/>
        <v>0</v>
      </c>
      <c r="E141" s="152">
        <f t="shared" si="85"/>
        <v>0</v>
      </c>
      <c r="F141" s="152">
        <f t="shared" si="85"/>
        <v>0</v>
      </c>
      <c r="G141" s="152">
        <f t="shared" si="85"/>
        <v>0</v>
      </c>
      <c r="H141" s="152">
        <f t="shared" si="85"/>
        <v>0</v>
      </c>
      <c r="I141" s="152">
        <f aca="true" t="shared" si="103" ref="I141:N141">H141</f>
        <v>0</v>
      </c>
      <c r="J141" s="152">
        <f t="shared" si="103"/>
        <v>0</v>
      </c>
      <c r="K141" s="152">
        <f t="shared" si="103"/>
        <v>0</v>
      </c>
      <c r="L141" s="152">
        <f t="shared" si="103"/>
        <v>0</v>
      </c>
      <c r="M141" s="152">
        <f t="shared" si="103"/>
        <v>0</v>
      </c>
      <c r="N141" s="152">
        <f t="shared" si="103"/>
        <v>0</v>
      </c>
      <c r="O141" s="152">
        <f t="shared" si="97"/>
        <v>0</v>
      </c>
      <c r="P141" s="161"/>
    </row>
    <row r="142" spans="1:16" ht="14.25">
      <c r="A142" s="130" t="s">
        <v>539</v>
      </c>
      <c r="B142" s="133" t="s">
        <v>309</v>
      </c>
      <c r="C142" s="172">
        <f>SUM(C137:C141)</f>
        <v>1905000</v>
      </c>
      <c r="D142" s="152">
        <f t="shared" si="84"/>
        <v>158750</v>
      </c>
      <c r="E142" s="152">
        <f t="shared" si="85"/>
        <v>158750</v>
      </c>
      <c r="F142" s="152">
        <f t="shared" si="85"/>
        <v>158750</v>
      </c>
      <c r="G142" s="152">
        <f t="shared" si="85"/>
        <v>158750</v>
      </c>
      <c r="H142" s="152">
        <f t="shared" si="85"/>
        <v>158750</v>
      </c>
      <c r="I142" s="152">
        <f aca="true" t="shared" si="104" ref="I142:N142">H142</f>
        <v>158750</v>
      </c>
      <c r="J142" s="152">
        <f t="shared" si="104"/>
        <v>158750</v>
      </c>
      <c r="K142" s="152">
        <f t="shared" si="104"/>
        <v>158750</v>
      </c>
      <c r="L142" s="152">
        <f t="shared" si="104"/>
        <v>158750</v>
      </c>
      <c r="M142" s="152">
        <f t="shared" si="104"/>
        <v>158750</v>
      </c>
      <c r="N142" s="152">
        <f t="shared" si="104"/>
        <v>158750</v>
      </c>
      <c r="O142" s="152">
        <f t="shared" si="97"/>
        <v>158750</v>
      </c>
      <c r="P142" s="161"/>
    </row>
    <row r="143" spans="1:16" ht="14.25">
      <c r="A143" s="127" t="s">
        <v>506</v>
      </c>
      <c r="B143" s="128" t="s">
        <v>310</v>
      </c>
      <c r="C143" s="172"/>
      <c r="D143" s="152">
        <f t="shared" si="84"/>
        <v>0</v>
      </c>
      <c r="E143" s="152">
        <f t="shared" si="85"/>
        <v>0</v>
      </c>
      <c r="F143" s="152">
        <f t="shared" si="85"/>
        <v>0</v>
      </c>
      <c r="G143" s="152">
        <f t="shared" si="85"/>
        <v>0</v>
      </c>
      <c r="H143" s="152">
        <f t="shared" si="85"/>
        <v>0</v>
      </c>
      <c r="I143" s="152">
        <f aca="true" t="shared" si="105" ref="I143:N143">H143</f>
        <v>0</v>
      </c>
      <c r="J143" s="152">
        <f t="shared" si="105"/>
        <v>0</v>
      </c>
      <c r="K143" s="152">
        <f t="shared" si="105"/>
        <v>0</v>
      </c>
      <c r="L143" s="152">
        <f t="shared" si="105"/>
        <v>0</v>
      </c>
      <c r="M143" s="152">
        <f t="shared" si="105"/>
        <v>0</v>
      </c>
      <c r="N143" s="152">
        <f t="shared" si="105"/>
        <v>0</v>
      </c>
      <c r="O143" s="152">
        <f t="shared" si="97"/>
        <v>0</v>
      </c>
      <c r="P143" s="161"/>
    </row>
    <row r="144" spans="1:16" ht="14.25">
      <c r="A144" s="127" t="s">
        <v>507</v>
      </c>
      <c r="B144" s="128" t="s">
        <v>311</v>
      </c>
      <c r="C144" s="172"/>
      <c r="D144" s="152">
        <f t="shared" si="84"/>
        <v>0</v>
      </c>
      <c r="E144" s="152">
        <f t="shared" si="85"/>
        <v>0</v>
      </c>
      <c r="F144" s="152">
        <f t="shared" si="85"/>
        <v>0</v>
      </c>
      <c r="G144" s="152">
        <f t="shared" si="85"/>
        <v>0</v>
      </c>
      <c r="H144" s="152">
        <f t="shared" si="85"/>
        <v>0</v>
      </c>
      <c r="I144" s="152">
        <f aca="true" t="shared" si="106" ref="I144:N144">H144</f>
        <v>0</v>
      </c>
      <c r="J144" s="152">
        <f t="shared" si="106"/>
        <v>0</v>
      </c>
      <c r="K144" s="152">
        <f t="shared" si="106"/>
        <v>0</v>
      </c>
      <c r="L144" s="152">
        <f t="shared" si="106"/>
        <v>0</v>
      </c>
      <c r="M144" s="152">
        <f t="shared" si="106"/>
        <v>0</v>
      </c>
      <c r="N144" s="152">
        <f t="shared" si="106"/>
        <v>0</v>
      </c>
      <c r="O144" s="152">
        <f t="shared" si="97"/>
        <v>0</v>
      </c>
      <c r="P144" s="161"/>
    </row>
    <row r="145" spans="1:16" ht="14.25">
      <c r="A145" s="129" t="s">
        <v>540</v>
      </c>
      <c r="B145" s="144" t="s">
        <v>312</v>
      </c>
      <c r="C145" s="172"/>
      <c r="D145" s="152">
        <f t="shared" si="84"/>
        <v>0</v>
      </c>
      <c r="E145" s="152">
        <f t="shared" si="85"/>
        <v>0</v>
      </c>
      <c r="F145" s="152">
        <f t="shared" si="85"/>
        <v>0</v>
      </c>
      <c r="G145" s="152">
        <f t="shared" si="85"/>
        <v>0</v>
      </c>
      <c r="H145" s="152">
        <f t="shared" si="85"/>
        <v>0</v>
      </c>
      <c r="I145" s="152">
        <f aca="true" t="shared" si="107" ref="I145:N145">H145</f>
        <v>0</v>
      </c>
      <c r="J145" s="152">
        <f t="shared" si="107"/>
        <v>0</v>
      </c>
      <c r="K145" s="152">
        <f t="shared" si="107"/>
        <v>0</v>
      </c>
      <c r="L145" s="152">
        <f t="shared" si="107"/>
        <v>0</v>
      </c>
      <c r="M145" s="152">
        <f t="shared" si="107"/>
        <v>0</v>
      </c>
      <c r="N145" s="152">
        <f t="shared" si="107"/>
        <v>0</v>
      </c>
      <c r="O145" s="152">
        <f t="shared" si="97"/>
        <v>0</v>
      </c>
      <c r="P145" s="161"/>
    </row>
    <row r="146" spans="1:16" ht="14.25">
      <c r="A146" s="127" t="s">
        <v>508</v>
      </c>
      <c r="B146" s="128" t="s">
        <v>313</v>
      </c>
      <c r="C146" s="172"/>
      <c r="D146" s="152">
        <f t="shared" si="84"/>
        <v>0</v>
      </c>
      <c r="E146" s="152">
        <f t="shared" si="85"/>
        <v>0</v>
      </c>
      <c r="F146" s="152">
        <f t="shared" si="85"/>
        <v>0</v>
      </c>
      <c r="G146" s="152">
        <f t="shared" si="85"/>
        <v>0</v>
      </c>
      <c r="H146" s="152">
        <f t="shared" si="85"/>
        <v>0</v>
      </c>
      <c r="I146" s="152">
        <f aca="true" t="shared" si="108" ref="I146:N146">H146</f>
        <v>0</v>
      </c>
      <c r="J146" s="152">
        <f t="shared" si="108"/>
        <v>0</v>
      </c>
      <c r="K146" s="152">
        <f t="shared" si="108"/>
        <v>0</v>
      </c>
      <c r="L146" s="152">
        <f t="shared" si="108"/>
        <v>0</v>
      </c>
      <c r="M146" s="152">
        <f t="shared" si="108"/>
        <v>0</v>
      </c>
      <c r="N146" s="152">
        <f t="shared" si="108"/>
        <v>0</v>
      </c>
      <c r="O146" s="152">
        <f t="shared" si="97"/>
        <v>0</v>
      </c>
      <c r="P146" s="161"/>
    </row>
    <row r="147" spans="1:16" ht="14.25">
      <c r="A147" s="127" t="s">
        <v>509</v>
      </c>
      <c r="B147" s="128" t="s">
        <v>314</v>
      </c>
      <c r="C147" s="172"/>
      <c r="D147" s="152">
        <f t="shared" si="84"/>
        <v>0</v>
      </c>
      <c r="E147" s="152">
        <f t="shared" si="85"/>
        <v>0</v>
      </c>
      <c r="F147" s="152">
        <f t="shared" si="85"/>
        <v>0</v>
      </c>
      <c r="G147" s="152">
        <f t="shared" si="85"/>
        <v>0</v>
      </c>
      <c r="H147" s="152">
        <f t="shared" si="85"/>
        <v>0</v>
      </c>
      <c r="I147" s="152">
        <f aca="true" t="shared" si="109" ref="I147:N147">H147</f>
        <v>0</v>
      </c>
      <c r="J147" s="152">
        <f t="shared" si="109"/>
        <v>0</v>
      </c>
      <c r="K147" s="152">
        <f t="shared" si="109"/>
        <v>0</v>
      </c>
      <c r="L147" s="152">
        <f t="shared" si="109"/>
        <v>0</v>
      </c>
      <c r="M147" s="152">
        <f t="shared" si="109"/>
        <v>0</v>
      </c>
      <c r="N147" s="152">
        <f t="shared" si="109"/>
        <v>0</v>
      </c>
      <c r="O147" s="152">
        <f t="shared" si="97"/>
        <v>0</v>
      </c>
      <c r="P147" s="161"/>
    </row>
    <row r="148" spans="1:16" ht="14.25">
      <c r="A148" s="127" t="s">
        <v>510</v>
      </c>
      <c r="B148" s="128" t="s">
        <v>315</v>
      </c>
      <c r="C148" s="172">
        <v>6400000</v>
      </c>
      <c r="D148" s="152"/>
      <c r="E148" s="152">
        <f t="shared" si="85"/>
        <v>0</v>
      </c>
      <c r="F148" s="152">
        <v>1670000</v>
      </c>
      <c r="G148" s="152">
        <v>1670000</v>
      </c>
      <c r="H148" s="152"/>
      <c r="I148" s="152"/>
      <c r="J148" s="152"/>
      <c r="K148" s="152"/>
      <c r="L148" s="152">
        <v>1530000</v>
      </c>
      <c r="M148" s="152">
        <f>L148</f>
        <v>1530000</v>
      </c>
      <c r="N148" s="152"/>
      <c r="O148" s="152">
        <f t="shared" si="97"/>
        <v>0</v>
      </c>
      <c r="P148" s="161"/>
    </row>
    <row r="149" spans="1:16" ht="14.25">
      <c r="A149" s="127" t="s">
        <v>511</v>
      </c>
      <c r="B149" s="128" t="s">
        <v>316</v>
      </c>
      <c r="C149" s="172">
        <v>6000000</v>
      </c>
      <c r="D149" s="152"/>
      <c r="E149" s="152"/>
      <c r="F149" s="152">
        <v>2000000</v>
      </c>
      <c r="G149" s="152"/>
      <c r="H149" s="152">
        <v>500000</v>
      </c>
      <c r="I149" s="152"/>
      <c r="J149" s="152">
        <f>I149</f>
        <v>0</v>
      </c>
      <c r="K149" s="152">
        <f>J149</f>
        <v>0</v>
      </c>
      <c r="L149" s="152">
        <v>2000000</v>
      </c>
      <c r="M149" s="152"/>
      <c r="N149" s="152"/>
      <c r="O149" s="152">
        <f t="shared" si="97"/>
        <v>1500000</v>
      </c>
      <c r="P149" s="161"/>
    </row>
    <row r="150" spans="1:16" ht="14.25">
      <c r="A150" s="127" t="s">
        <v>512</v>
      </c>
      <c r="B150" s="128" t="s">
        <v>319</v>
      </c>
      <c r="C150" s="172"/>
      <c r="D150" s="152">
        <f t="shared" si="84"/>
        <v>0</v>
      </c>
      <c r="E150" s="152">
        <f t="shared" si="85"/>
        <v>0</v>
      </c>
      <c r="F150" s="152">
        <f t="shared" si="85"/>
        <v>0</v>
      </c>
      <c r="G150" s="152">
        <f t="shared" si="85"/>
        <v>0</v>
      </c>
      <c r="H150" s="152">
        <f t="shared" si="85"/>
        <v>0</v>
      </c>
      <c r="I150" s="152">
        <f aca="true" t="shared" si="110" ref="I150:N150">H150</f>
        <v>0</v>
      </c>
      <c r="J150" s="152">
        <f t="shared" si="110"/>
        <v>0</v>
      </c>
      <c r="K150" s="152">
        <f t="shared" si="110"/>
        <v>0</v>
      </c>
      <c r="L150" s="152">
        <f t="shared" si="110"/>
        <v>0</v>
      </c>
      <c r="M150" s="152">
        <f t="shared" si="110"/>
        <v>0</v>
      </c>
      <c r="N150" s="152">
        <f t="shared" si="110"/>
        <v>0</v>
      </c>
      <c r="O150" s="152">
        <f t="shared" si="97"/>
        <v>0</v>
      </c>
      <c r="P150" s="161"/>
    </row>
    <row r="151" spans="1:16" ht="14.25">
      <c r="A151" s="127" t="s">
        <v>320</v>
      </c>
      <c r="B151" s="128" t="s">
        <v>321</v>
      </c>
      <c r="C151" s="172"/>
      <c r="D151" s="152">
        <f t="shared" si="84"/>
        <v>0</v>
      </c>
      <c r="E151" s="152">
        <f t="shared" si="85"/>
        <v>0</v>
      </c>
      <c r="F151" s="152">
        <f t="shared" si="85"/>
        <v>0</v>
      </c>
      <c r="G151" s="152">
        <f t="shared" si="85"/>
        <v>0</v>
      </c>
      <c r="H151" s="152">
        <f t="shared" si="85"/>
        <v>0</v>
      </c>
      <c r="I151" s="152">
        <f aca="true" t="shared" si="111" ref="I151:N151">H151</f>
        <v>0</v>
      </c>
      <c r="J151" s="152">
        <f t="shared" si="111"/>
        <v>0</v>
      </c>
      <c r="K151" s="152">
        <f t="shared" si="111"/>
        <v>0</v>
      </c>
      <c r="L151" s="152">
        <f t="shared" si="111"/>
        <v>0</v>
      </c>
      <c r="M151" s="152">
        <f t="shared" si="111"/>
        <v>0</v>
      </c>
      <c r="N151" s="152">
        <f t="shared" si="111"/>
        <v>0</v>
      </c>
      <c r="O151" s="152">
        <f t="shared" si="97"/>
        <v>0</v>
      </c>
      <c r="P151" s="161"/>
    </row>
    <row r="152" spans="1:16" ht="14.25">
      <c r="A152" s="127" t="s">
        <v>513</v>
      </c>
      <c r="B152" s="128" t="s">
        <v>322</v>
      </c>
      <c r="C152" s="172">
        <v>1200000</v>
      </c>
      <c r="D152" s="152"/>
      <c r="E152" s="152"/>
      <c r="F152" s="152">
        <v>450000</v>
      </c>
      <c r="G152" s="152"/>
      <c r="H152" s="152"/>
      <c r="I152" s="152"/>
      <c r="J152" s="152"/>
      <c r="K152" s="152"/>
      <c r="L152" s="152">
        <v>450000</v>
      </c>
      <c r="M152" s="152"/>
      <c r="N152" s="152"/>
      <c r="O152" s="152">
        <f t="shared" si="97"/>
        <v>300000</v>
      </c>
      <c r="P152" s="161"/>
    </row>
    <row r="153" spans="1:16" ht="14.25">
      <c r="A153" s="127" t="s">
        <v>514</v>
      </c>
      <c r="B153" s="128" t="s">
        <v>327</v>
      </c>
      <c r="C153" s="172">
        <v>4000000</v>
      </c>
      <c r="D153" s="152">
        <f t="shared" si="84"/>
        <v>333333.3333333333</v>
      </c>
      <c r="E153" s="152">
        <f t="shared" si="85"/>
        <v>333333.3333333333</v>
      </c>
      <c r="F153" s="152">
        <f t="shared" si="85"/>
        <v>333333.3333333333</v>
      </c>
      <c r="G153" s="152">
        <f t="shared" si="85"/>
        <v>333333.3333333333</v>
      </c>
      <c r="H153" s="152">
        <f t="shared" si="85"/>
        <v>333333.3333333333</v>
      </c>
      <c r="I153" s="152">
        <f aca="true" t="shared" si="112" ref="I153:N153">H153</f>
        <v>333333.3333333333</v>
      </c>
      <c r="J153" s="152">
        <f t="shared" si="112"/>
        <v>333333.3333333333</v>
      </c>
      <c r="K153" s="152">
        <f t="shared" si="112"/>
        <v>333333.3333333333</v>
      </c>
      <c r="L153" s="152">
        <f t="shared" si="112"/>
        <v>333333.3333333333</v>
      </c>
      <c r="M153" s="152">
        <f t="shared" si="112"/>
        <v>333333.3333333333</v>
      </c>
      <c r="N153" s="152">
        <f t="shared" si="112"/>
        <v>333333.3333333333</v>
      </c>
      <c r="O153" s="152">
        <f t="shared" si="97"/>
        <v>333333.33333333296</v>
      </c>
      <c r="P153" s="161"/>
    </row>
    <row r="154" spans="1:16" ht="14.25">
      <c r="A154" s="129" t="s">
        <v>541</v>
      </c>
      <c r="B154" s="144" t="s">
        <v>330</v>
      </c>
      <c r="C154" s="172">
        <f>C149+C150+C151+C152+C153</f>
        <v>11200000</v>
      </c>
      <c r="D154" s="152">
        <f>D149+D150+D151+D152+D153</f>
        <v>333333.3333333333</v>
      </c>
      <c r="E154" s="152">
        <f aca="true" t="shared" si="113" ref="E154:N154">E149+E150+E151+E152+E153</f>
        <v>333333.3333333333</v>
      </c>
      <c r="F154" s="152">
        <f t="shared" si="113"/>
        <v>2783333.3333333335</v>
      </c>
      <c r="G154" s="152">
        <f t="shared" si="113"/>
        <v>333333.3333333333</v>
      </c>
      <c r="H154" s="152">
        <f t="shared" si="113"/>
        <v>833333.3333333333</v>
      </c>
      <c r="I154" s="152">
        <f t="shared" si="113"/>
        <v>333333.3333333333</v>
      </c>
      <c r="J154" s="152">
        <f t="shared" si="113"/>
        <v>333333.3333333333</v>
      </c>
      <c r="K154" s="152">
        <f t="shared" si="113"/>
        <v>333333.3333333333</v>
      </c>
      <c r="L154" s="152">
        <f t="shared" si="113"/>
        <v>2783333.3333333335</v>
      </c>
      <c r="M154" s="152">
        <f t="shared" si="113"/>
        <v>333333.3333333333</v>
      </c>
      <c r="N154" s="152">
        <f t="shared" si="113"/>
        <v>333333.3333333333</v>
      </c>
      <c r="O154" s="152">
        <f t="shared" si="97"/>
        <v>2133333.3333333326</v>
      </c>
      <c r="P154" s="161"/>
    </row>
    <row r="155" spans="1:16" ht="14.25">
      <c r="A155" s="127" t="s">
        <v>515</v>
      </c>
      <c r="B155" s="128" t="s">
        <v>331</v>
      </c>
      <c r="C155" s="172"/>
      <c r="D155" s="152">
        <f t="shared" si="84"/>
        <v>0</v>
      </c>
      <c r="E155" s="152">
        <f t="shared" si="85"/>
        <v>0</v>
      </c>
      <c r="F155" s="152">
        <f t="shared" si="85"/>
        <v>0</v>
      </c>
      <c r="G155" s="152">
        <f t="shared" si="85"/>
        <v>0</v>
      </c>
      <c r="H155" s="152">
        <f t="shared" si="85"/>
        <v>0</v>
      </c>
      <c r="I155" s="152">
        <f aca="true" t="shared" si="114" ref="I155:N155">H155</f>
        <v>0</v>
      </c>
      <c r="J155" s="152">
        <f t="shared" si="114"/>
        <v>0</v>
      </c>
      <c r="K155" s="152">
        <f t="shared" si="114"/>
        <v>0</v>
      </c>
      <c r="L155" s="152">
        <f t="shared" si="114"/>
        <v>0</v>
      </c>
      <c r="M155" s="152">
        <f t="shared" si="114"/>
        <v>0</v>
      </c>
      <c r="N155" s="152">
        <f t="shared" si="114"/>
        <v>0</v>
      </c>
      <c r="O155" s="152">
        <f t="shared" si="97"/>
        <v>0</v>
      </c>
      <c r="P155" s="161"/>
    </row>
    <row r="156" spans="1:16" ht="14.25">
      <c r="A156" s="130" t="s">
        <v>542</v>
      </c>
      <c r="B156" s="133" t="s">
        <v>332</v>
      </c>
      <c r="C156" s="172">
        <f>C145+C148+C154+C155</f>
        <v>17600000</v>
      </c>
      <c r="D156" s="171">
        <f>D145+D154+E155</f>
        <v>333333.3333333333</v>
      </c>
      <c r="E156" s="171">
        <f>E145+E154+F155</f>
        <v>333333.3333333333</v>
      </c>
      <c r="F156" s="171">
        <f>F148+F154+G155</f>
        <v>4453333.333333334</v>
      </c>
      <c r="G156" s="171">
        <f aca="true" t="shared" si="115" ref="G156:N156">G148+G154+H155</f>
        <v>2003333.3333333333</v>
      </c>
      <c r="H156" s="171">
        <f t="shared" si="115"/>
        <v>833333.3333333333</v>
      </c>
      <c r="I156" s="171">
        <f t="shared" si="115"/>
        <v>333333.3333333333</v>
      </c>
      <c r="J156" s="171">
        <f t="shared" si="115"/>
        <v>333333.3333333333</v>
      </c>
      <c r="K156" s="171">
        <f t="shared" si="115"/>
        <v>333333.3333333333</v>
      </c>
      <c r="L156" s="171">
        <f t="shared" si="115"/>
        <v>4313333.333333334</v>
      </c>
      <c r="M156" s="171">
        <f t="shared" si="115"/>
        <v>1863333.3333333333</v>
      </c>
      <c r="N156" s="171">
        <f t="shared" si="115"/>
        <v>333333.3333333333</v>
      </c>
      <c r="O156" s="152">
        <f t="shared" si="97"/>
        <v>2133333.3333333316</v>
      </c>
      <c r="P156" s="161"/>
    </row>
    <row r="157" spans="1:16" ht="14.25">
      <c r="A157" s="131" t="s">
        <v>333</v>
      </c>
      <c r="B157" s="128" t="s">
        <v>334</v>
      </c>
      <c r="C157" s="172"/>
      <c r="D157" s="152">
        <f t="shared" si="84"/>
        <v>0</v>
      </c>
      <c r="E157" s="152">
        <f t="shared" si="85"/>
        <v>0</v>
      </c>
      <c r="F157" s="152">
        <f t="shared" si="85"/>
        <v>0</v>
      </c>
      <c r="G157" s="152">
        <f t="shared" si="85"/>
        <v>0</v>
      </c>
      <c r="H157" s="152">
        <f t="shared" si="85"/>
        <v>0</v>
      </c>
      <c r="I157" s="152">
        <f aca="true" t="shared" si="116" ref="I157:N157">H157</f>
        <v>0</v>
      </c>
      <c r="J157" s="152">
        <f t="shared" si="116"/>
        <v>0</v>
      </c>
      <c r="K157" s="152">
        <f t="shared" si="116"/>
        <v>0</v>
      </c>
      <c r="L157" s="152">
        <f t="shared" si="116"/>
        <v>0</v>
      </c>
      <c r="M157" s="152">
        <f t="shared" si="116"/>
        <v>0</v>
      </c>
      <c r="N157" s="152">
        <f t="shared" si="116"/>
        <v>0</v>
      </c>
      <c r="O157" s="152">
        <f t="shared" si="97"/>
        <v>0</v>
      </c>
      <c r="P157" s="161"/>
    </row>
    <row r="158" spans="1:16" ht="14.25">
      <c r="A158" s="131" t="s">
        <v>516</v>
      </c>
      <c r="B158" s="128" t="s">
        <v>335</v>
      </c>
      <c r="C158" s="172">
        <v>9528545</v>
      </c>
      <c r="D158" s="152">
        <f t="shared" si="84"/>
        <v>794045.4166666666</v>
      </c>
      <c r="E158" s="152">
        <f t="shared" si="85"/>
        <v>794045.4166666666</v>
      </c>
      <c r="F158" s="152">
        <f t="shared" si="85"/>
        <v>794045.4166666666</v>
      </c>
      <c r="G158" s="152">
        <f t="shared" si="85"/>
        <v>794045.4166666666</v>
      </c>
      <c r="H158" s="152">
        <f t="shared" si="85"/>
        <v>794045.4166666666</v>
      </c>
      <c r="I158" s="152">
        <f aca="true" t="shared" si="117" ref="I158:N158">H158</f>
        <v>794045.4166666666</v>
      </c>
      <c r="J158" s="152">
        <f t="shared" si="117"/>
        <v>794045.4166666666</v>
      </c>
      <c r="K158" s="152">
        <f t="shared" si="117"/>
        <v>794045.4166666666</v>
      </c>
      <c r="L158" s="152">
        <f t="shared" si="117"/>
        <v>794045.4166666666</v>
      </c>
      <c r="M158" s="152">
        <f t="shared" si="117"/>
        <v>794045.4166666666</v>
      </c>
      <c r="N158" s="152">
        <f t="shared" si="117"/>
        <v>794045.4166666666</v>
      </c>
      <c r="O158" s="152">
        <f t="shared" si="97"/>
        <v>794045.4166666664</v>
      </c>
      <c r="P158" s="161"/>
    </row>
    <row r="159" spans="1:16" ht="14.25">
      <c r="A159" s="131" t="s">
        <v>517</v>
      </c>
      <c r="B159" s="128" t="s">
        <v>336</v>
      </c>
      <c r="C159" s="172"/>
      <c r="D159" s="152">
        <f t="shared" si="84"/>
        <v>0</v>
      </c>
      <c r="E159" s="152">
        <f t="shared" si="85"/>
        <v>0</v>
      </c>
      <c r="F159" s="152">
        <f t="shared" si="85"/>
        <v>0</v>
      </c>
      <c r="G159" s="152">
        <f t="shared" si="85"/>
        <v>0</v>
      </c>
      <c r="H159" s="152">
        <f t="shared" si="85"/>
        <v>0</v>
      </c>
      <c r="I159" s="152">
        <f aca="true" t="shared" si="118" ref="I159:N159">H159</f>
        <v>0</v>
      </c>
      <c r="J159" s="152">
        <f t="shared" si="118"/>
        <v>0</v>
      </c>
      <c r="K159" s="152">
        <f t="shared" si="118"/>
        <v>0</v>
      </c>
      <c r="L159" s="152">
        <f t="shared" si="118"/>
        <v>0</v>
      </c>
      <c r="M159" s="152">
        <f t="shared" si="118"/>
        <v>0</v>
      </c>
      <c r="N159" s="152">
        <f t="shared" si="118"/>
        <v>0</v>
      </c>
      <c r="O159" s="152">
        <f t="shared" si="97"/>
        <v>0</v>
      </c>
      <c r="P159" s="161"/>
    </row>
    <row r="160" spans="1:16" ht="14.25">
      <c r="A160" s="131" t="s">
        <v>518</v>
      </c>
      <c r="B160" s="128" t="s">
        <v>337</v>
      </c>
      <c r="C160" s="172"/>
      <c r="D160" s="152">
        <f t="shared" si="84"/>
        <v>0</v>
      </c>
      <c r="E160" s="152">
        <f t="shared" si="85"/>
        <v>0</v>
      </c>
      <c r="F160" s="152">
        <f t="shared" si="85"/>
        <v>0</v>
      </c>
      <c r="G160" s="152">
        <f t="shared" si="85"/>
        <v>0</v>
      </c>
      <c r="H160" s="152">
        <f t="shared" si="85"/>
        <v>0</v>
      </c>
      <c r="I160" s="152">
        <f aca="true" t="shared" si="119" ref="I160:N160">H160</f>
        <v>0</v>
      </c>
      <c r="J160" s="152">
        <f t="shared" si="119"/>
        <v>0</v>
      </c>
      <c r="K160" s="152">
        <f t="shared" si="119"/>
        <v>0</v>
      </c>
      <c r="L160" s="152">
        <f t="shared" si="119"/>
        <v>0</v>
      </c>
      <c r="M160" s="152">
        <f t="shared" si="119"/>
        <v>0</v>
      </c>
      <c r="N160" s="152">
        <f t="shared" si="119"/>
        <v>0</v>
      </c>
      <c r="O160" s="152">
        <f t="shared" si="97"/>
        <v>0</v>
      </c>
      <c r="P160" s="161"/>
    </row>
    <row r="161" spans="1:16" ht="14.25">
      <c r="A161" s="131" t="s">
        <v>338</v>
      </c>
      <c r="B161" s="128" t="s">
        <v>339</v>
      </c>
      <c r="C161" s="172"/>
      <c r="D161" s="152">
        <f t="shared" si="84"/>
        <v>0</v>
      </c>
      <c r="E161" s="152">
        <f t="shared" si="85"/>
        <v>0</v>
      </c>
      <c r="F161" s="152">
        <f t="shared" si="85"/>
        <v>0</v>
      </c>
      <c r="G161" s="152">
        <f t="shared" si="85"/>
        <v>0</v>
      </c>
      <c r="H161" s="152">
        <f t="shared" si="85"/>
        <v>0</v>
      </c>
      <c r="I161" s="152">
        <f aca="true" t="shared" si="120" ref="I161:N161">H161</f>
        <v>0</v>
      </c>
      <c r="J161" s="152">
        <f t="shared" si="120"/>
        <v>0</v>
      </c>
      <c r="K161" s="152">
        <f t="shared" si="120"/>
        <v>0</v>
      </c>
      <c r="L161" s="152">
        <f t="shared" si="120"/>
        <v>0</v>
      </c>
      <c r="M161" s="152">
        <f t="shared" si="120"/>
        <v>0</v>
      </c>
      <c r="N161" s="152">
        <f t="shared" si="120"/>
        <v>0</v>
      </c>
      <c r="O161" s="152">
        <f t="shared" si="97"/>
        <v>0</v>
      </c>
      <c r="P161" s="161"/>
    </row>
    <row r="162" spans="1:16" ht="14.25">
      <c r="A162" s="131" t="s">
        <v>340</v>
      </c>
      <c r="B162" s="128" t="s">
        <v>341</v>
      </c>
      <c r="C162" s="172">
        <v>2130000</v>
      </c>
      <c r="D162" s="152">
        <f t="shared" si="84"/>
        <v>177500</v>
      </c>
      <c r="E162" s="152">
        <f t="shared" si="85"/>
        <v>177500</v>
      </c>
      <c r="F162" s="152">
        <f t="shared" si="85"/>
        <v>177500</v>
      </c>
      <c r="G162" s="152">
        <f t="shared" si="85"/>
        <v>177500</v>
      </c>
      <c r="H162" s="152">
        <f t="shared" si="85"/>
        <v>177500</v>
      </c>
      <c r="I162" s="152">
        <f aca="true" t="shared" si="121" ref="I162:N162">H162</f>
        <v>177500</v>
      </c>
      <c r="J162" s="152">
        <f t="shared" si="121"/>
        <v>177500</v>
      </c>
      <c r="K162" s="152">
        <f t="shared" si="121"/>
        <v>177500</v>
      </c>
      <c r="L162" s="152">
        <f t="shared" si="121"/>
        <v>177500</v>
      </c>
      <c r="M162" s="152">
        <f t="shared" si="121"/>
        <v>177500</v>
      </c>
      <c r="N162" s="152">
        <f t="shared" si="121"/>
        <v>177500</v>
      </c>
      <c r="O162" s="152">
        <f t="shared" si="97"/>
        <v>177500</v>
      </c>
      <c r="P162" s="161"/>
    </row>
    <row r="163" spans="1:16" ht="14.25">
      <c r="A163" s="131" t="s">
        <v>342</v>
      </c>
      <c r="B163" s="128" t="s">
        <v>343</v>
      </c>
      <c r="C163" s="172"/>
      <c r="D163" s="152">
        <f t="shared" si="84"/>
        <v>0</v>
      </c>
      <c r="E163" s="152">
        <f t="shared" si="85"/>
        <v>0</v>
      </c>
      <c r="F163" s="152">
        <f t="shared" si="85"/>
        <v>0</v>
      </c>
      <c r="G163" s="152">
        <f t="shared" si="85"/>
        <v>0</v>
      </c>
      <c r="H163" s="152">
        <f t="shared" si="85"/>
        <v>0</v>
      </c>
      <c r="I163" s="152">
        <f aca="true" t="shared" si="122" ref="I163:N163">H163</f>
        <v>0</v>
      </c>
      <c r="J163" s="152">
        <f t="shared" si="122"/>
        <v>0</v>
      </c>
      <c r="K163" s="152">
        <f t="shared" si="122"/>
        <v>0</v>
      </c>
      <c r="L163" s="152">
        <f t="shared" si="122"/>
        <v>0</v>
      </c>
      <c r="M163" s="152">
        <f t="shared" si="122"/>
        <v>0</v>
      </c>
      <c r="N163" s="152">
        <f t="shared" si="122"/>
        <v>0</v>
      </c>
      <c r="O163" s="152">
        <f t="shared" si="97"/>
        <v>0</v>
      </c>
      <c r="P163" s="161"/>
    </row>
    <row r="164" spans="1:16" ht="14.25">
      <c r="A164" s="131" t="s">
        <v>519</v>
      </c>
      <c r="B164" s="128" t="s">
        <v>344</v>
      </c>
      <c r="C164" s="172">
        <v>152000</v>
      </c>
      <c r="D164" s="152">
        <f t="shared" si="84"/>
        <v>12666.666666666666</v>
      </c>
      <c r="E164" s="152">
        <f t="shared" si="85"/>
        <v>12666.666666666666</v>
      </c>
      <c r="F164" s="152">
        <f t="shared" si="85"/>
        <v>12666.666666666666</v>
      </c>
      <c r="G164" s="152">
        <f t="shared" si="85"/>
        <v>12666.666666666666</v>
      </c>
      <c r="H164" s="152">
        <f t="shared" si="85"/>
        <v>12666.666666666666</v>
      </c>
      <c r="I164" s="152">
        <f aca="true" t="shared" si="123" ref="I164:N164">H164</f>
        <v>12666.666666666666</v>
      </c>
      <c r="J164" s="152">
        <f t="shared" si="123"/>
        <v>12666.666666666666</v>
      </c>
      <c r="K164" s="152">
        <f t="shared" si="123"/>
        <v>12666.666666666666</v>
      </c>
      <c r="L164" s="152">
        <f t="shared" si="123"/>
        <v>12666.666666666666</v>
      </c>
      <c r="M164" s="152">
        <f t="shared" si="123"/>
        <v>12666.666666666666</v>
      </c>
      <c r="N164" s="152">
        <f t="shared" si="123"/>
        <v>12666.666666666666</v>
      </c>
      <c r="O164" s="152">
        <f t="shared" si="97"/>
        <v>12666.666666666662</v>
      </c>
      <c r="P164" s="161"/>
    </row>
    <row r="165" spans="1:16" ht="14.25">
      <c r="A165" s="131" t="s">
        <v>520</v>
      </c>
      <c r="B165" s="128" t="s">
        <v>345</v>
      </c>
      <c r="C165" s="172"/>
      <c r="D165" s="152">
        <f t="shared" si="84"/>
        <v>0</v>
      </c>
      <c r="E165" s="152">
        <f t="shared" si="85"/>
        <v>0</v>
      </c>
      <c r="F165" s="152">
        <f t="shared" si="85"/>
        <v>0</v>
      </c>
      <c r="G165" s="152">
        <f t="shared" si="85"/>
        <v>0</v>
      </c>
      <c r="H165" s="152">
        <f t="shared" si="85"/>
        <v>0</v>
      </c>
      <c r="I165" s="152">
        <f aca="true" t="shared" si="124" ref="I165:N165">H165</f>
        <v>0</v>
      </c>
      <c r="J165" s="152">
        <f t="shared" si="124"/>
        <v>0</v>
      </c>
      <c r="K165" s="152">
        <f t="shared" si="124"/>
        <v>0</v>
      </c>
      <c r="L165" s="152">
        <f t="shared" si="124"/>
        <v>0</v>
      </c>
      <c r="M165" s="152">
        <f t="shared" si="124"/>
        <v>0</v>
      </c>
      <c r="N165" s="152">
        <f t="shared" si="124"/>
        <v>0</v>
      </c>
      <c r="O165" s="152">
        <f t="shared" si="97"/>
        <v>0</v>
      </c>
      <c r="P165" s="161"/>
    </row>
    <row r="166" spans="1:16" ht="14.25">
      <c r="A166" s="131" t="s">
        <v>521</v>
      </c>
      <c r="B166" s="128" t="s">
        <v>346</v>
      </c>
      <c r="C166" s="172">
        <v>400000</v>
      </c>
      <c r="D166" s="152">
        <f t="shared" si="84"/>
        <v>33333.333333333336</v>
      </c>
      <c r="E166" s="152">
        <f t="shared" si="85"/>
        <v>33333.333333333336</v>
      </c>
      <c r="F166" s="152">
        <f t="shared" si="85"/>
        <v>33333.333333333336</v>
      </c>
      <c r="G166" s="152">
        <f t="shared" si="85"/>
        <v>33333.333333333336</v>
      </c>
      <c r="H166" s="152">
        <f t="shared" si="85"/>
        <v>33333.333333333336</v>
      </c>
      <c r="I166" s="152">
        <f aca="true" t="shared" si="125" ref="I166:N166">H166</f>
        <v>33333.333333333336</v>
      </c>
      <c r="J166" s="152">
        <f t="shared" si="125"/>
        <v>33333.333333333336</v>
      </c>
      <c r="K166" s="152">
        <f t="shared" si="125"/>
        <v>33333.333333333336</v>
      </c>
      <c r="L166" s="152">
        <f t="shared" si="125"/>
        <v>33333.333333333336</v>
      </c>
      <c r="M166" s="152">
        <f t="shared" si="125"/>
        <v>33333.333333333336</v>
      </c>
      <c r="N166" s="152">
        <f t="shared" si="125"/>
        <v>33333.333333333336</v>
      </c>
      <c r="O166" s="152">
        <f t="shared" si="97"/>
        <v>33333.33333333335</v>
      </c>
      <c r="P166" s="161"/>
    </row>
    <row r="167" spans="1:16" ht="14.25">
      <c r="A167" s="132" t="s">
        <v>543</v>
      </c>
      <c r="B167" s="133" t="s">
        <v>347</v>
      </c>
      <c r="C167" s="172">
        <f>SUM(C157:C166)</f>
        <v>12210545</v>
      </c>
      <c r="D167" s="152">
        <f t="shared" si="84"/>
        <v>1017545.4166666666</v>
      </c>
      <c r="E167" s="152">
        <f t="shared" si="85"/>
        <v>1017545.4166666666</v>
      </c>
      <c r="F167" s="152">
        <f t="shared" si="85"/>
        <v>1017545.4166666666</v>
      </c>
      <c r="G167" s="152">
        <f t="shared" si="85"/>
        <v>1017545.4166666666</v>
      </c>
      <c r="H167" s="152">
        <f t="shared" si="85"/>
        <v>1017545.4166666666</v>
      </c>
      <c r="I167" s="152">
        <f aca="true" t="shared" si="126" ref="I167:N167">H167</f>
        <v>1017545.4166666666</v>
      </c>
      <c r="J167" s="152">
        <f t="shared" si="126"/>
        <v>1017545.4166666666</v>
      </c>
      <c r="K167" s="152">
        <f t="shared" si="126"/>
        <v>1017545.4166666666</v>
      </c>
      <c r="L167" s="152">
        <f t="shared" si="126"/>
        <v>1017545.4166666666</v>
      </c>
      <c r="M167" s="152">
        <f t="shared" si="126"/>
        <v>1017545.4166666666</v>
      </c>
      <c r="N167" s="152">
        <f t="shared" si="126"/>
        <v>1017545.4166666666</v>
      </c>
      <c r="O167" s="152">
        <f t="shared" si="97"/>
        <v>1017545.4166666678</v>
      </c>
      <c r="P167" s="161"/>
    </row>
    <row r="168" spans="1:16" ht="14.25">
      <c r="A168" s="131" t="s">
        <v>522</v>
      </c>
      <c r="B168" s="128" t="s">
        <v>348</v>
      </c>
      <c r="C168" s="172"/>
      <c r="D168" s="152">
        <f t="shared" si="84"/>
        <v>0</v>
      </c>
      <c r="E168" s="152">
        <f t="shared" si="85"/>
        <v>0</v>
      </c>
      <c r="F168" s="152">
        <f t="shared" si="85"/>
        <v>0</v>
      </c>
      <c r="G168" s="152">
        <f t="shared" si="85"/>
        <v>0</v>
      </c>
      <c r="H168" s="152">
        <f t="shared" si="85"/>
        <v>0</v>
      </c>
      <c r="I168" s="152">
        <f aca="true" t="shared" si="127" ref="I168:N168">H168</f>
        <v>0</v>
      </c>
      <c r="J168" s="152">
        <f t="shared" si="127"/>
        <v>0</v>
      </c>
      <c r="K168" s="152">
        <f t="shared" si="127"/>
        <v>0</v>
      </c>
      <c r="L168" s="152">
        <f t="shared" si="127"/>
        <v>0</v>
      </c>
      <c r="M168" s="152">
        <f t="shared" si="127"/>
        <v>0</v>
      </c>
      <c r="N168" s="152">
        <f t="shared" si="127"/>
        <v>0</v>
      </c>
      <c r="O168" s="152">
        <f t="shared" si="97"/>
        <v>0</v>
      </c>
      <c r="P168" s="161"/>
    </row>
    <row r="169" spans="1:16" ht="14.25">
      <c r="A169" s="131" t="s">
        <v>523</v>
      </c>
      <c r="B169" s="128" t="s">
        <v>349</v>
      </c>
      <c r="C169" s="172"/>
      <c r="D169" s="152">
        <f t="shared" si="84"/>
        <v>0</v>
      </c>
      <c r="E169" s="152">
        <f t="shared" si="85"/>
        <v>0</v>
      </c>
      <c r="F169" s="152">
        <f t="shared" si="85"/>
        <v>0</v>
      </c>
      <c r="G169" s="152">
        <f t="shared" si="85"/>
        <v>0</v>
      </c>
      <c r="H169" s="152">
        <f t="shared" si="85"/>
        <v>0</v>
      </c>
      <c r="I169" s="152">
        <f aca="true" t="shared" si="128" ref="I169:N169">H169</f>
        <v>0</v>
      </c>
      <c r="J169" s="152">
        <f t="shared" si="128"/>
        <v>0</v>
      </c>
      <c r="K169" s="152">
        <f t="shared" si="128"/>
        <v>0</v>
      </c>
      <c r="L169" s="152">
        <f t="shared" si="128"/>
        <v>0</v>
      </c>
      <c r="M169" s="152">
        <f t="shared" si="128"/>
        <v>0</v>
      </c>
      <c r="N169" s="152">
        <f t="shared" si="128"/>
        <v>0</v>
      </c>
      <c r="O169" s="152">
        <f t="shared" si="97"/>
        <v>0</v>
      </c>
      <c r="P169" s="161"/>
    </row>
    <row r="170" spans="1:16" ht="14.25">
      <c r="A170" s="131" t="s">
        <v>350</v>
      </c>
      <c r="B170" s="128" t="s">
        <v>351</v>
      </c>
      <c r="C170" s="172"/>
      <c r="D170" s="152">
        <f t="shared" si="84"/>
        <v>0</v>
      </c>
      <c r="E170" s="152">
        <f t="shared" si="85"/>
        <v>0</v>
      </c>
      <c r="F170" s="152">
        <f t="shared" si="85"/>
        <v>0</v>
      </c>
      <c r="G170" s="152">
        <f t="shared" si="85"/>
        <v>0</v>
      </c>
      <c r="H170" s="152">
        <f t="shared" si="85"/>
        <v>0</v>
      </c>
      <c r="I170" s="152">
        <f aca="true" t="shared" si="129" ref="I170:N170">H170</f>
        <v>0</v>
      </c>
      <c r="J170" s="152">
        <f t="shared" si="129"/>
        <v>0</v>
      </c>
      <c r="K170" s="152">
        <f t="shared" si="129"/>
        <v>0</v>
      </c>
      <c r="L170" s="152">
        <f t="shared" si="129"/>
        <v>0</v>
      </c>
      <c r="M170" s="152">
        <f t="shared" si="129"/>
        <v>0</v>
      </c>
      <c r="N170" s="152">
        <f t="shared" si="129"/>
        <v>0</v>
      </c>
      <c r="O170" s="152">
        <f t="shared" si="97"/>
        <v>0</v>
      </c>
      <c r="P170" s="161"/>
    </row>
    <row r="171" spans="1:16" ht="14.25">
      <c r="A171" s="131" t="s">
        <v>524</v>
      </c>
      <c r="B171" s="128" t="s">
        <v>352</v>
      </c>
      <c r="C171" s="172"/>
      <c r="D171" s="152">
        <f t="shared" si="84"/>
        <v>0</v>
      </c>
      <c r="E171" s="152">
        <f t="shared" si="85"/>
        <v>0</v>
      </c>
      <c r="F171" s="152">
        <f t="shared" si="85"/>
        <v>0</v>
      </c>
      <c r="G171" s="152">
        <f t="shared" si="85"/>
        <v>0</v>
      </c>
      <c r="H171" s="152">
        <f t="shared" si="85"/>
        <v>0</v>
      </c>
      <c r="I171" s="152">
        <f aca="true" t="shared" si="130" ref="I171:N171">H171</f>
        <v>0</v>
      </c>
      <c r="J171" s="152">
        <f t="shared" si="130"/>
        <v>0</v>
      </c>
      <c r="K171" s="152">
        <f t="shared" si="130"/>
        <v>0</v>
      </c>
      <c r="L171" s="152">
        <f t="shared" si="130"/>
        <v>0</v>
      </c>
      <c r="M171" s="152">
        <f t="shared" si="130"/>
        <v>0</v>
      </c>
      <c r="N171" s="152">
        <f t="shared" si="130"/>
        <v>0</v>
      </c>
      <c r="O171" s="152">
        <f t="shared" si="97"/>
        <v>0</v>
      </c>
      <c r="P171" s="161"/>
    </row>
    <row r="172" spans="1:16" ht="14.25">
      <c r="A172" s="131" t="s">
        <v>353</v>
      </c>
      <c r="B172" s="128" t="s">
        <v>354</v>
      </c>
      <c r="C172" s="172"/>
      <c r="D172" s="152">
        <f t="shared" si="84"/>
        <v>0</v>
      </c>
      <c r="E172" s="152">
        <f t="shared" si="85"/>
        <v>0</v>
      </c>
      <c r="F172" s="152">
        <f t="shared" si="85"/>
        <v>0</v>
      </c>
      <c r="G172" s="152">
        <f t="shared" si="85"/>
        <v>0</v>
      </c>
      <c r="H172" s="152">
        <f t="shared" si="85"/>
        <v>0</v>
      </c>
      <c r="I172" s="152">
        <f aca="true" t="shared" si="131" ref="I172:N172">H172</f>
        <v>0</v>
      </c>
      <c r="J172" s="152">
        <f t="shared" si="131"/>
        <v>0</v>
      </c>
      <c r="K172" s="152">
        <f t="shared" si="131"/>
        <v>0</v>
      </c>
      <c r="L172" s="152">
        <f t="shared" si="131"/>
        <v>0</v>
      </c>
      <c r="M172" s="152">
        <f t="shared" si="131"/>
        <v>0</v>
      </c>
      <c r="N172" s="152">
        <f t="shared" si="131"/>
        <v>0</v>
      </c>
      <c r="O172" s="152">
        <f t="shared" si="97"/>
        <v>0</v>
      </c>
      <c r="P172" s="161"/>
    </row>
    <row r="173" spans="1:16" ht="14.25">
      <c r="A173" s="130" t="s">
        <v>544</v>
      </c>
      <c r="B173" s="133" t="s">
        <v>355</v>
      </c>
      <c r="C173" s="172"/>
      <c r="D173" s="152">
        <f t="shared" si="84"/>
        <v>0</v>
      </c>
      <c r="E173" s="152">
        <f t="shared" si="85"/>
        <v>0</v>
      </c>
      <c r="F173" s="152">
        <f t="shared" si="85"/>
        <v>0</v>
      </c>
      <c r="G173" s="152">
        <f t="shared" si="85"/>
        <v>0</v>
      </c>
      <c r="H173" s="152">
        <f t="shared" si="85"/>
        <v>0</v>
      </c>
      <c r="I173" s="152">
        <f aca="true" t="shared" si="132" ref="I173:N173">H173</f>
        <v>0</v>
      </c>
      <c r="J173" s="152">
        <f t="shared" si="132"/>
        <v>0</v>
      </c>
      <c r="K173" s="152">
        <f t="shared" si="132"/>
        <v>0</v>
      </c>
      <c r="L173" s="152">
        <f t="shared" si="132"/>
        <v>0</v>
      </c>
      <c r="M173" s="152">
        <f t="shared" si="132"/>
        <v>0</v>
      </c>
      <c r="N173" s="152">
        <f t="shared" si="132"/>
        <v>0</v>
      </c>
      <c r="O173" s="152">
        <f t="shared" si="97"/>
        <v>0</v>
      </c>
      <c r="P173" s="161"/>
    </row>
    <row r="174" spans="1:16" ht="26.25">
      <c r="A174" s="131" t="s">
        <v>356</v>
      </c>
      <c r="B174" s="128" t="s">
        <v>357</v>
      </c>
      <c r="C174" s="172"/>
      <c r="D174" s="152">
        <f t="shared" si="84"/>
        <v>0</v>
      </c>
      <c r="E174" s="152">
        <f t="shared" si="85"/>
        <v>0</v>
      </c>
      <c r="F174" s="152">
        <f t="shared" si="85"/>
        <v>0</v>
      </c>
      <c r="G174" s="152">
        <f t="shared" si="85"/>
        <v>0</v>
      </c>
      <c r="H174" s="152">
        <f t="shared" si="85"/>
        <v>0</v>
      </c>
      <c r="I174" s="152">
        <f aca="true" t="shared" si="133" ref="I174:N174">H174</f>
        <v>0</v>
      </c>
      <c r="J174" s="152">
        <f t="shared" si="133"/>
        <v>0</v>
      </c>
      <c r="K174" s="152">
        <f t="shared" si="133"/>
        <v>0</v>
      </c>
      <c r="L174" s="152">
        <f t="shared" si="133"/>
        <v>0</v>
      </c>
      <c r="M174" s="152">
        <f t="shared" si="133"/>
        <v>0</v>
      </c>
      <c r="N174" s="152">
        <f t="shared" si="133"/>
        <v>0</v>
      </c>
      <c r="O174" s="152">
        <f t="shared" si="97"/>
        <v>0</v>
      </c>
      <c r="P174" s="161"/>
    </row>
    <row r="175" spans="1:16" ht="26.25">
      <c r="A175" s="127" t="s">
        <v>525</v>
      </c>
      <c r="B175" s="128" t="s">
        <v>358</v>
      </c>
      <c r="C175" s="172"/>
      <c r="D175" s="152">
        <f t="shared" si="84"/>
        <v>0</v>
      </c>
      <c r="E175" s="152">
        <f t="shared" si="85"/>
        <v>0</v>
      </c>
      <c r="F175" s="152">
        <f t="shared" si="85"/>
        <v>0</v>
      </c>
      <c r="G175" s="152">
        <f t="shared" si="85"/>
        <v>0</v>
      </c>
      <c r="H175" s="152">
        <f t="shared" si="85"/>
        <v>0</v>
      </c>
      <c r="I175" s="152">
        <f aca="true" t="shared" si="134" ref="I175:N175">H175</f>
        <v>0</v>
      </c>
      <c r="J175" s="152">
        <f t="shared" si="134"/>
        <v>0</v>
      </c>
      <c r="K175" s="152">
        <f t="shared" si="134"/>
        <v>0</v>
      </c>
      <c r="L175" s="152">
        <f t="shared" si="134"/>
        <v>0</v>
      </c>
      <c r="M175" s="152">
        <f t="shared" si="134"/>
        <v>0</v>
      </c>
      <c r="N175" s="152">
        <f t="shared" si="134"/>
        <v>0</v>
      </c>
      <c r="O175" s="152">
        <f t="shared" si="97"/>
        <v>0</v>
      </c>
      <c r="P175" s="161"/>
    </row>
    <row r="176" spans="1:16" ht="14.25">
      <c r="A176" s="131" t="s">
        <v>526</v>
      </c>
      <c r="B176" s="128" t="s">
        <v>359</v>
      </c>
      <c r="C176" s="172"/>
      <c r="D176" s="152">
        <f t="shared" si="84"/>
        <v>0</v>
      </c>
      <c r="E176" s="152">
        <f t="shared" si="85"/>
        <v>0</v>
      </c>
      <c r="F176" s="152">
        <f t="shared" si="85"/>
        <v>0</v>
      </c>
      <c r="G176" s="152">
        <f t="shared" si="85"/>
        <v>0</v>
      </c>
      <c r="H176" s="152">
        <f t="shared" si="85"/>
        <v>0</v>
      </c>
      <c r="I176" s="152">
        <f aca="true" t="shared" si="135" ref="I176:N176">H176</f>
        <v>0</v>
      </c>
      <c r="J176" s="152">
        <f t="shared" si="135"/>
        <v>0</v>
      </c>
      <c r="K176" s="152">
        <f t="shared" si="135"/>
        <v>0</v>
      </c>
      <c r="L176" s="152">
        <f t="shared" si="135"/>
        <v>0</v>
      </c>
      <c r="M176" s="152">
        <f t="shared" si="135"/>
        <v>0</v>
      </c>
      <c r="N176" s="152">
        <f t="shared" si="135"/>
        <v>0</v>
      </c>
      <c r="O176" s="152">
        <f t="shared" si="97"/>
        <v>0</v>
      </c>
      <c r="P176" s="161"/>
    </row>
    <row r="177" spans="1:16" ht="14.25">
      <c r="A177" s="130" t="s">
        <v>545</v>
      </c>
      <c r="B177" s="133" t="s">
        <v>360</v>
      </c>
      <c r="C177" s="172"/>
      <c r="D177" s="152">
        <f t="shared" si="84"/>
        <v>0</v>
      </c>
      <c r="E177" s="152">
        <f t="shared" si="85"/>
        <v>0</v>
      </c>
      <c r="F177" s="152">
        <f t="shared" si="85"/>
        <v>0</v>
      </c>
      <c r="G177" s="152">
        <f t="shared" si="85"/>
        <v>0</v>
      </c>
      <c r="H177" s="152">
        <f t="shared" si="85"/>
        <v>0</v>
      </c>
      <c r="I177" s="152">
        <f aca="true" t="shared" si="136" ref="I177:N177">H177</f>
        <v>0</v>
      </c>
      <c r="J177" s="152">
        <f t="shared" si="136"/>
        <v>0</v>
      </c>
      <c r="K177" s="152">
        <f t="shared" si="136"/>
        <v>0</v>
      </c>
      <c r="L177" s="152">
        <f t="shared" si="136"/>
        <v>0</v>
      </c>
      <c r="M177" s="152">
        <f t="shared" si="136"/>
        <v>0</v>
      </c>
      <c r="N177" s="152">
        <f t="shared" si="136"/>
        <v>0</v>
      </c>
      <c r="O177" s="152">
        <f t="shared" si="97"/>
        <v>0</v>
      </c>
      <c r="P177" s="161"/>
    </row>
    <row r="178" spans="1:16" ht="26.25">
      <c r="A178" s="131" t="s">
        <v>361</v>
      </c>
      <c r="B178" s="128" t="s">
        <v>362</v>
      </c>
      <c r="C178" s="172"/>
      <c r="D178" s="152">
        <f t="shared" si="84"/>
        <v>0</v>
      </c>
      <c r="E178" s="152">
        <f t="shared" si="85"/>
        <v>0</v>
      </c>
      <c r="F178" s="152">
        <f t="shared" si="85"/>
        <v>0</v>
      </c>
      <c r="G178" s="152">
        <f t="shared" si="85"/>
        <v>0</v>
      </c>
      <c r="H178" s="152">
        <f t="shared" si="85"/>
        <v>0</v>
      </c>
      <c r="I178" s="152">
        <f aca="true" t="shared" si="137" ref="I178:N178">H178</f>
        <v>0</v>
      </c>
      <c r="J178" s="152">
        <f t="shared" si="137"/>
        <v>0</v>
      </c>
      <c r="K178" s="152">
        <f t="shared" si="137"/>
        <v>0</v>
      </c>
      <c r="L178" s="152">
        <f t="shared" si="137"/>
        <v>0</v>
      </c>
      <c r="M178" s="152">
        <f t="shared" si="137"/>
        <v>0</v>
      </c>
      <c r="N178" s="152">
        <f t="shared" si="137"/>
        <v>0</v>
      </c>
      <c r="O178" s="152">
        <f t="shared" si="97"/>
        <v>0</v>
      </c>
      <c r="P178" s="161"/>
    </row>
    <row r="179" spans="1:16" ht="26.25">
      <c r="A179" s="127" t="s">
        <v>527</v>
      </c>
      <c r="B179" s="128" t="s">
        <v>363</v>
      </c>
      <c r="C179" s="172">
        <v>101000</v>
      </c>
      <c r="D179" s="152">
        <f t="shared" si="84"/>
        <v>8416.666666666666</v>
      </c>
      <c r="E179" s="152">
        <f t="shared" si="85"/>
        <v>8416.666666666666</v>
      </c>
      <c r="F179" s="152">
        <f t="shared" si="85"/>
        <v>8416.666666666666</v>
      </c>
      <c r="G179" s="152">
        <f t="shared" si="85"/>
        <v>8416.666666666666</v>
      </c>
      <c r="H179" s="152">
        <f t="shared" si="85"/>
        <v>8416.666666666666</v>
      </c>
      <c r="I179" s="152">
        <f aca="true" t="shared" si="138" ref="I179:N179">H179</f>
        <v>8416.666666666666</v>
      </c>
      <c r="J179" s="152">
        <f t="shared" si="138"/>
        <v>8416.666666666666</v>
      </c>
      <c r="K179" s="152">
        <f t="shared" si="138"/>
        <v>8416.666666666666</v>
      </c>
      <c r="L179" s="152">
        <f t="shared" si="138"/>
        <v>8416.666666666666</v>
      </c>
      <c r="M179" s="152">
        <f t="shared" si="138"/>
        <v>8416.666666666666</v>
      </c>
      <c r="N179" s="152">
        <f t="shared" si="138"/>
        <v>8416.666666666666</v>
      </c>
      <c r="O179" s="152">
        <f t="shared" si="97"/>
        <v>8416.666666666662</v>
      </c>
      <c r="P179" s="161"/>
    </row>
    <row r="180" spans="1:16" ht="14.25">
      <c r="A180" s="131" t="s">
        <v>528</v>
      </c>
      <c r="B180" s="128" t="s">
        <v>364</v>
      </c>
      <c r="C180" s="172"/>
      <c r="D180" s="152">
        <f t="shared" si="84"/>
        <v>0</v>
      </c>
      <c r="E180" s="152">
        <f t="shared" si="85"/>
        <v>0</v>
      </c>
      <c r="F180" s="152">
        <f t="shared" si="85"/>
        <v>0</v>
      </c>
      <c r="G180" s="152">
        <f t="shared" si="85"/>
        <v>0</v>
      </c>
      <c r="H180" s="152">
        <f t="shared" si="85"/>
        <v>0</v>
      </c>
      <c r="I180" s="152">
        <f aca="true" t="shared" si="139" ref="I180:N180">H180</f>
        <v>0</v>
      </c>
      <c r="J180" s="152">
        <f t="shared" si="139"/>
        <v>0</v>
      </c>
      <c r="K180" s="152">
        <f t="shared" si="139"/>
        <v>0</v>
      </c>
      <c r="L180" s="152">
        <f t="shared" si="139"/>
        <v>0</v>
      </c>
      <c r="M180" s="152">
        <f t="shared" si="139"/>
        <v>0</v>
      </c>
      <c r="N180" s="152">
        <f t="shared" si="139"/>
        <v>0</v>
      </c>
      <c r="O180" s="152">
        <f t="shared" si="97"/>
        <v>0</v>
      </c>
      <c r="P180" s="161"/>
    </row>
    <row r="181" spans="1:16" ht="14.25">
      <c r="A181" s="130" t="s">
        <v>547</v>
      </c>
      <c r="B181" s="133" t="s">
        <v>365</v>
      </c>
      <c r="C181" s="172">
        <f>SUM(C179:C180)</f>
        <v>101000</v>
      </c>
      <c r="D181" s="152">
        <f t="shared" si="84"/>
        <v>8416.666666666666</v>
      </c>
      <c r="E181" s="152">
        <f t="shared" si="85"/>
        <v>8416.666666666666</v>
      </c>
      <c r="F181" s="152">
        <f t="shared" si="85"/>
        <v>8416.666666666666</v>
      </c>
      <c r="G181" s="152">
        <f t="shared" si="85"/>
        <v>8416.666666666666</v>
      </c>
      <c r="H181" s="152">
        <f t="shared" si="85"/>
        <v>8416.666666666666</v>
      </c>
      <c r="I181" s="152">
        <f aca="true" t="shared" si="140" ref="I181:N181">H181</f>
        <v>8416.666666666666</v>
      </c>
      <c r="J181" s="152">
        <f t="shared" si="140"/>
        <v>8416.666666666666</v>
      </c>
      <c r="K181" s="152">
        <f t="shared" si="140"/>
        <v>8416.666666666666</v>
      </c>
      <c r="L181" s="152">
        <f t="shared" si="140"/>
        <v>8416.666666666666</v>
      </c>
      <c r="M181" s="152">
        <f t="shared" si="140"/>
        <v>8416.666666666666</v>
      </c>
      <c r="N181" s="152">
        <f t="shared" si="140"/>
        <v>8416.666666666666</v>
      </c>
      <c r="O181" s="152">
        <f t="shared" si="97"/>
        <v>8416.666666666662</v>
      </c>
      <c r="P181" s="161"/>
    </row>
    <row r="182" spans="1:16" ht="15">
      <c r="A182" s="145" t="s">
        <v>546</v>
      </c>
      <c r="B182" s="134" t="s">
        <v>366</v>
      </c>
      <c r="C182" s="334">
        <f>C136+C142+C156+C167+C181</f>
        <v>66400919</v>
      </c>
      <c r="D182" s="334">
        <f>D136+D142+D156+D167+D173+D177+D181</f>
        <v>4400076.583333334</v>
      </c>
      <c r="E182" s="334">
        <f aca="true" t="shared" si="141" ref="E182:N182">E136+E142+E156+E167+E173+E177+E181</f>
        <v>4400076.583333334</v>
      </c>
      <c r="F182" s="334">
        <f t="shared" si="141"/>
        <v>8520076.583333332</v>
      </c>
      <c r="G182" s="334">
        <f t="shared" si="141"/>
        <v>6070076.583333334</v>
      </c>
      <c r="H182" s="334">
        <f t="shared" si="141"/>
        <v>4900076.583333334</v>
      </c>
      <c r="I182" s="334">
        <f t="shared" si="141"/>
        <v>4400076.583333334</v>
      </c>
      <c r="J182" s="334">
        <f>J136+J142+J156+J167+J173+J177+J181</f>
        <v>4400076.583333334</v>
      </c>
      <c r="K182" s="334">
        <f t="shared" si="141"/>
        <v>4400076.583333334</v>
      </c>
      <c r="L182" s="334">
        <f t="shared" si="141"/>
        <v>8380076.583333334</v>
      </c>
      <c r="M182" s="334">
        <f t="shared" si="141"/>
        <v>5930076.583333334</v>
      </c>
      <c r="N182" s="334">
        <f t="shared" si="141"/>
        <v>4400076.583333334</v>
      </c>
      <c r="O182" s="334">
        <f t="shared" si="97"/>
        <v>6200076.583333319</v>
      </c>
      <c r="P182" s="161"/>
    </row>
    <row r="183" spans="1:16" ht="15">
      <c r="A183" s="146" t="s">
        <v>657</v>
      </c>
      <c r="B183" s="147"/>
      <c r="C183" s="308">
        <f>C136+C156+C167-C74</f>
        <v>32947299</v>
      </c>
      <c r="D183" s="152">
        <f t="shared" si="84"/>
        <v>2745608.25</v>
      </c>
      <c r="E183" s="152">
        <f t="shared" si="85"/>
        <v>2745608.25</v>
      </c>
      <c r="F183" s="152">
        <f t="shared" si="85"/>
        <v>2745608.25</v>
      </c>
      <c r="G183" s="152">
        <f t="shared" si="85"/>
        <v>2745608.25</v>
      </c>
      <c r="H183" s="152">
        <f t="shared" si="85"/>
        <v>2745608.25</v>
      </c>
      <c r="I183" s="152">
        <f aca="true" t="shared" si="142" ref="I183:N183">H183</f>
        <v>2745608.25</v>
      </c>
      <c r="J183" s="152">
        <f t="shared" si="142"/>
        <v>2745608.25</v>
      </c>
      <c r="K183" s="152">
        <f t="shared" si="142"/>
        <v>2745608.25</v>
      </c>
      <c r="L183" s="152">
        <f t="shared" si="142"/>
        <v>2745608.25</v>
      </c>
      <c r="M183" s="152">
        <f t="shared" si="142"/>
        <v>2745608.25</v>
      </c>
      <c r="N183" s="152">
        <f t="shared" si="142"/>
        <v>2745608.25</v>
      </c>
      <c r="O183" s="152">
        <f t="shared" si="97"/>
        <v>2745608.25</v>
      </c>
      <c r="P183" s="161"/>
    </row>
    <row r="184" spans="1:16" ht="15">
      <c r="A184" s="146" t="s">
        <v>658</v>
      </c>
      <c r="B184" s="147"/>
      <c r="C184" s="308">
        <f>C142+C173+C177+C181-C97</f>
        <v>-17525592</v>
      </c>
      <c r="D184" s="152">
        <f t="shared" si="84"/>
        <v>-1460466</v>
      </c>
      <c r="E184" s="152">
        <f t="shared" si="85"/>
        <v>-1460466</v>
      </c>
      <c r="F184" s="152">
        <f t="shared" si="85"/>
        <v>-1460466</v>
      </c>
      <c r="G184" s="152">
        <f t="shared" si="85"/>
        <v>-1460466</v>
      </c>
      <c r="H184" s="152">
        <f t="shared" si="85"/>
        <v>-1460466</v>
      </c>
      <c r="I184" s="152">
        <f aca="true" t="shared" si="143" ref="I184:N184">H184</f>
        <v>-1460466</v>
      </c>
      <c r="J184" s="152">
        <f t="shared" si="143"/>
        <v>-1460466</v>
      </c>
      <c r="K184" s="152">
        <f t="shared" si="143"/>
        <v>-1460466</v>
      </c>
      <c r="L184" s="152">
        <f t="shared" si="143"/>
        <v>-1460466</v>
      </c>
      <c r="M184" s="152">
        <f t="shared" si="143"/>
        <v>-1460466</v>
      </c>
      <c r="N184" s="152">
        <f t="shared" si="143"/>
        <v>-1460466</v>
      </c>
      <c r="O184" s="152">
        <f t="shared" si="97"/>
        <v>-1460466</v>
      </c>
      <c r="P184" s="161"/>
    </row>
    <row r="185" spans="1:16" ht="14.25">
      <c r="A185" s="136" t="s">
        <v>529</v>
      </c>
      <c r="B185" s="127" t="s">
        <v>367</v>
      </c>
      <c r="C185" s="172"/>
      <c r="D185" s="152">
        <f t="shared" si="84"/>
        <v>0</v>
      </c>
      <c r="E185" s="152">
        <f t="shared" si="85"/>
        <v>0</v>
      </c>
      <c r="F185" s="152">
        <f t="shared" si="85"/>
        <v>0</v>
      </c>
      <c r="G185" s="152">
        <f t="shared" si="85"/>
        <v>0</v>
      </c>
      <c r="H185" s="152">
        <f t="shared" si="85"/>
        <v>0</v>
      </c>
      <c r="I185" s="152">
        <f aca="true" t="shared" si="144" ref="I185:N185">H185</f>
        <v>0</v>
      </c>
      <c r="J185" s="152">
        <f t="shared" si="144"/>
        <v>0</v>
      </c>
      <c r="K185" s="152">
        <f t="shared" si="144"/>
        <v>0</v>
      </c>
      <c r="L185" s="152">
        <f t="shared" si="144"/>
        <v>0</v>
      </c>
      <c r="M185" s="152">
        <f t="shared" si="144"/>
        <v>0</v>
      </c>
      <c r="N185" s="152">
        <f t="shared" si="144"/>
        <v>0</v>
      </c>
      <c r="O185" s="152">
        <f t="shared" si="97"/>
        <v>0</v>
      </c>
      <c r="P185" s="161"/>
    </row>
    <row r="186" spans="1:16" ht="14.25">
      <c r="A186" s="131" t="s">
        <v>368</v>
      </c>
      <c r="B186" s="127" t="s">
        <v>369</v>
      </c>
      <c r="C186" s="172"/>
      <c r="D186" s="152">
        <f t="shared" si="84"/>
        <v>0</v>
      </c>
      <c r="E186" s="152">
        <f t="shared" si="85"/>
        <v>0</v>
      </c>
      <c r="F186" s="152">
        <f t="shared" si="85"/>
        <v>0</v>
      </c>
      <c r="G186" s="152">
        <f t="shared" si="85"/>
        <v>0</v>
      </c>
      <c r="H186" s="152">
        <f t="shared" si="85"/>
        <v>0</v>
      </c>
      <c r="I186" s="152">
        <f aca="true" t="shared" si="145" ref="I186:N186">H186</f>
        <v>0</v>
      </c>
      <c r="J186" s="152">
        <f t="shared" si="145"/>
        <v>0</v>
      </c>
      <c r="K186" s="152">
        <f t="shared" si="145"/>
        <v>0</v>
      </c>
      <c r="L186" s="152">
        <f t="shared" si="145"/>
        <v>0</v>
      </c>
      <c r="M186" s="152">
        <f t="shared" si="145"/>
        <v>0</v>
      </c>
      <c r="N186" s="152">
        <f t="shared" si="145"/>
        <v>0</v>
      </c>
      <c r="O186" s="152">
        <f t="shared" si="97"/>
        <v>0</v>
      </c>
      <c r="P186" s="161"/>
    </row>
    <row r="187" spans="1:16" ht="14.25">
      <c r="A187" s="136" t="s">
        <v>530</v>
      </c>
      <c r="B187" s="127" t="s">
        <v>370</v>
      </c>
      <c r="C187" s="172"/>
      <c r="D187" s="152">
        <f t="shared" si="84"/>
        <v>0</v>
      </c>
      <c r="E187" s="152">
        <f t="shared" si="85"/>
        <v>0</v>
      </c>
      <c r="F187" s="152">
        <f t="shared" si="85"/>
        <v>0</v>
      </c>
      <c r="G187" s="152">
        <f t="shared" si="85"/>
        <v>0</v>
      </c>
      <c r="H187" s="152">
        <f t="shared" si="85"/>
        <v>0</v>
      </c>
      <c r="I187" s="152">
        <f aca="true" t="shared" si="146" ref="I187:N187">H187</f>
        <v>0</v>
      </c>
      <c r="J187" s="152">
        <f t="shared" si="146"/>
        <v>0</v>
      </c>
      <c r="K187" s="152">
        <f t="shared" si="146"/>
        <v>0</v>
      </c>
      <c r="L187" s="152">
        <f t="shared" si="146"/>
        <v>0</v>
      </c>
      <c r="M187" s="152">
        <f t="shared" si="146"/>
        <v>0</v>
      </c>
      <c r="N187" s="152">
        <f t="shared" si="146"/>
        <v>0</v>
      </c>
      <c r="O187" s="152">
        <f t="shared" si="97"/>
        <v>0</v>
      </c>
      <c r="P187" s="161"/>
    </row>
    <row r="188" spans="1:16" ht="14.25">
      <c r="A188" s="135" t="s">
        <v>548</v>
      </c>
      <c r="B188" s="129" t="s">
        <v>371</v>
      </c>
      <c r="C188" s="172"/>
      <c r="D188" s="152">
        <f t="shared" si="84"/>
        <v>0</v>
      </c>
      <c r="E188" s="152">
        <f t="shared" si="85"/>
        <v>0</v>
      </c>
      <c r="F188" s="152">
        <f t="shared" si="85"/>
        <v>0</v>
      </c>
      <c r="G188" s="152">
        <f t="shared" si="85"/>
        <v>0</v>
      </c>
      <c r="H188" s="152">
        <f aca="true" t="shared" si="147" ref="H188:N188">G188</f>
        <v>0</v>
      </c>
      <c r="I188" s="152">
        <f t="shared" si="147"/>
        <v>0</v>
      </c>
      <c r="J188" s="152">
        <f t="shared" si="147"/>
        <v>0</v>
      </c>
      <c r="K188" s="152">
        <f t="shared" si="147"/>
        <v>0</v>
      </c>
      <c r="L188" s="152">
        <f t="shared" si="147"/>
        <v>0</v>
      </c>
      <c r="M188" s="152">
        <f t="shared" si="147"/>
        <v>0</v>
      </c>
      <c r="N188" s="152">
        <f t="shared" si="147"/>
        <v>0</v>
      </c>
      <c r="O188" s="152">
        <f t="shared" si="97"/>
        <v>0</v>
      </c>
      <c r="P188" s="161"/>
    </row>
    <row r="189" spans="1:16" ht="14.25">
      <c r="A189" s="131" t="s">
        <v>531</v>
      </c>
      <c r="B189" s="127" t="s">
        <v>372</v>
      </c>
      <c r="C189" s="172"/>
      <c r="D189" s="152">
        <f aca="true" t="shared" si="148" ref="D189:D211">C189/12</f>
        <v>0</v>
      </c>
      <c r="E189" s="152">
        <f aca="true" t="shared" si="149" ref="E189:N211">D189</f>
        <v>0</v>
      </c>
      <c r="F189" s="152">
        <f t="shared" si="149"/>
        <v>0</v>
      </c>
      <c r="G189" s="152">
        <f t="shared" si="149"/>
        <v>0</v>
      </c>
      <c r="H189" s="152">
        <f t="shared" si="149"/>
        <v>0</v>
      </c>
      <c r="I189" s="152">
        <f t="shared" si="149"/>
        <v>0</v>
      </c>
      <c r="J189" s="152">
        <f t="shared" si="149"/>
        <v>0</v>
      </c>
      <c r="K189" s="152">
        <f t="shared" si="149"/>
        <v>0</v>
      </c>
      <c r="L189" s="152">
        <f t="shared" si="149"/>
        <v>0</v>
      </c>
      <c r="M189" s="152">
        <f t="shared" si="149"/>
        <v>0</v>
      </c>
      <c r="N189" s="152">
        <f t="shared" si="149"/>
        <v>0</v>
      </c>
      <c r="O189" s="152">
        <f t="shared" si="97"/>
        <v>0</v>
      </c>
      <c r="P189" s="161"/>
    </row>
    <row r="190" spans="1:16" ht="14.25">
      <c r="A190" s="136" t="s">
        <v>373</v>
      </c>
      <c r="B190" s="127" t="s">
        <v>374</v>
      </c>
      <c r="C190" s="172"/>
      <c r="D190" s="152">
        <f t="shared" si="148"/>
        <v>0</v>
      </c>
      <c r="E190" s="152">
        <f t="shared" si="149"/>
        <v>0</v>
      </c>
      <c r="F190" s="152">
        <f t="shared" si="149"/>
        <v>0</v>
      </c>
      <c r="G190" s="152">
        <f t="shared" si="149"/>
        <v>0</v>
      </c>
      <c r="H190" s="152">
        <f t="shared" si="149"/>
        <v>0</v>
      </c>
      <c r="I190" s="152">
        <f t="shared" si="149"/>
        <v>0</v>
      </c>
      <c r="J190" s="152">
        <f t="shared" si="149"/>
        <v>0</v>
      </c>
      <c r="K190" s="152">
        <f t="shared" si="149"/>
        <v>0</v>
      </c>
      <c r="L190" s="152">
        <f t="shared" si="149"/>
        <v>0</v>
      </c>
      <c r="M190" s="152">
        <f t="shared" si="149"/>
        <v>0</v>
      </c>
      <c r="N190" s="152">
        <f t="shared" si="149"/>
        <v>0</v>
      </c>
      <c r="O190" s="152">
        <f t="shared" si="97"/>
        <v>0</v>
      </c>
      <c r="P190" s="161"/>
    </row>
    <row r="191" spans="1:16" ht="14.25">
      <c r="A191" s="131" t="s">
        <v>532</v>
      </c>
      <c r="B191" s="127" t="s">
        <v>375</v>
      </c>
      <c r="C191" s="172"/>
      <c r="D191" s="152">
        <f t="shared" si="148"/>
        <v>0</v>
      </c>
      <c r="E191" s="152">
        <f t="shared" si="149"/>
        <v>0</v>
      </c>
      <c r="F191" s="152">
        <f t="shared" si="149"/>
        <v>0</v>
      </c>
      <c r="G191" s="152">
        <f t="shared" si="149"/>
        <v>0</v>
      </c>
      <c r="H191" s="152">
        <f t="shared" si="149"/>
        <v>0</v>
      </c>
      <c r="I191" s="152">
        <f t="shared" si="149"/>
        <v>0</v>
      </c>
      <c r="J191" s="152">
        <f t="shared" si="149"/>
        <v>0</v>
      </c>
      <c r="K191" s="152">
        <f t="shared" si="149"/>
        <v>0</v>
      </c>
      <c r="L191" s="152">
        <f t="shared" si="149"/>
        <v>0</v>
      </c>
      <c r="M191" s="152">
        <f t="shared" si="149"/>
        <v>0</v>
      </c>
      <c r="N191" s="152">
        <f t="shared" si="149"/>
        <v>0</v>
      </c>
      <c r="O191" s="152">
        <f t="shared" si="97"/>
        <v>0</v>
      </c>
      <c r="P191" s="161"/>
    </row>
    <row r="192" spans="1:16" ht="14.25">
      <c r="A192" s="136" t="s">
        <v>376</v>
      </c>
      <c r="B192" s="127" t="s">
        <v>377</v>
      </c>
      <c r="C192" s="172"/>
      <c r="D192" s="152">
        <f t="shared" si="148"/>
        <v>0</v>
      </c>
      <c r="E192" s="152">
        <f t="shared" si="149"/>
        <v>0</v>
      </c>
      <c r="F192" s="152">
        <f t="shared" si="149"/>
        <v>0</v>
      </c>
      <c r="G192" s="152">
        <f t="shared" si="149"/>
        <v>0</v>
      </c>
      <c r="H192" s="152">
        <f t="shared" si="149"/>
        <v>0</v>
      </c>
      <c r="I192" s="152">
        <f t="shared" si="149"/>
        <v>0</v>
      </c>
      <c r="J192" s="152">
        <f t="shared" si="149"/>
        <v>0</v>
      </c>
      <c r="K192" s="152">
        <f t="shared" si="149"/>
        <v>0</v>
      </c>
      <c r="L192" s="152">
        <f t="shared" si="149"/>
        <v>0</v>
      </c>
      <c r="M192" s="152">
        <f t="shared" si="149"/>
        <v>0</v>
      </c>
      <c r="N192" s="152">
        <f t="shared" si="149"/>
        <v>0</v>
      </c>
      <c r="O192" s="152">
        <f t="shared" si="97"/>
        <v>0</v>
      </c>
      <c r="P192" s="161"/>
    </row>
    <row r="193" spans="1:16" ht="14.25">
      <c r="A193" s="137" t="s">
        <v>549</v>
      </c>
      <c r="B193" s="129" t="s">
        <v>378</v>
      </c>
      <c r="C193" s="172"/>
      <c r="D193" s="152">
        <f t="shared" si="148"/>
        <v>0</v>
      </c>
      <c r="E193" s="152">
        <f t="shared" si="149"/>
        <v>0</v>
      </c>
      <c r="F193" s="152">
        <f t="shared" si="149"/>
        <v>0</v>
      </c>
      <c r="G193" s="152">
        <f t="shared" si="149"/>
        <v>0</v>
      </c>
      <c r="H193" s="152">
        <f t="shared" si="149"/>
        <v>0</v>
      </c>
      <c r="I193" s="152">
        <f t="shared" si="149"/>
        <v>0</v>
      </c>
      <c r="J193" s="152">
        <f t="shared" si="149"/>
        <v>0</v>
      </c>
      <c r="K193" s="152">
        <f t="shared" si="149"/>
        <v>0</v>
      </c>
      <c r="L193" s="152">
        <f t="shared" si="149"/>
        <v>0</v>
      </c>
      <c r="M193" s="152">
        <f t="shared" si="149"/>
        <v>0</v>
      </c>
      <c r="N193" s="152">
        <f t="shared" si="149"/>
        <v>0</v>
      </c>
      <c r="O193" s="152">
        <f t="shared" si="97"/>
        <v>0</v>
      </c>
      <c r="P193" s="161"/>
    </row>
    <row r="194" spans="1:16" ht="14.25">
      <c r="A194" s="127" t="s">
        <v>655</v>
      </c>
      <c r="B194" s="127" t="s">
        <v>379</v>
      </c>
      <c r="C194" s="172">
        <v>9021879</v>
      </c>
      <c r="D194" s="152">
        <f t="shared" si="148"/>
        <v>751823.25</v>
      </c>
      <c r="E194" s="152">
        <f t="shared" si="149"/>
        <v>751823.25</v>
      </c>
      <c r="F194" s="152">
        <f t="shared" si="149"/>
        <v>751823.25</v>
      </c>
      <c r="G194" s="152">
        <f t="shared" si="149"/>
        <v>751823.25</v>
      </c>
      <c r="H194" s="152">
        <f t="shared" si="149"/>
        <v>751823.25</v>
      </c>
      <c r="I194" s="152">
        <f t="shared" si="149"/>
        <v>751823.25</v>
      </c>
      <c r="J194" s="152">
        <f t="shared" si="149"/>
        <v>751823.25</v>
      </c>
      <c r="K194" s="152">
        <f t="shared" si="149"/>
        <v>751823.25</v>
      </c>
      <c r="L194" s="152">
        <f t="shared" si="149"/>
        <v>751823.25</v>
      </c>
      <c r="M194" s="152">
        <f t="shared" si="149"/>
        <v>751823.25</v>
      </c>
      <c r="N194" s="152">
        <f t="shared" si="149"/>
        <v>751823.25</v>
      </c>
      <c r="O194" s="152">
        <f t="shared" si="97"/>
        <v>751823.25</v>
      </c>
      <c r="P194" s="161"/>
    </row>
    <row r="195" spans="1:16" ht="14.25">
      <c r="A195" s="127" t="s">
        <v>656</v>
      </c>
      <c r="B195" s="127" t="s">
        <v>379</v>
      </c>
      <c r="C195" s="172"/>
      <c r="D195" s="152">
        <f t="shared" si="148"/>
        <v>0</v>
      </c>
      <c r="E195" s="152">
        <f t="shared" si="149"/>
        <v>0</v>
      </c>
      <c r="F195" s="152">
        <f t="shared" si="149"/>
        <v>0</v>
      </c>
      <c r="G195" s="152">
        <f t="shared" si="149"/>
        <v>0</v>
      </c>
      <c r="H195" s="152">
        <f t="shared" si="149"/>
        <v>0</v>
      </c>
      <c r="I195" s="152">
        <f t="shared" si="149"/>
        <v>0</v>
      </c>
      <c r="J195" s="152">
        <f t="shared" si="149"/>
        <v>0</v>
      </c>
      <c r="K195" s="152">
        <f t="shared" si="149"/>
        <v>0</v>
      </c>
      <c r="L195" s="152">
        <f t="shared" si="149"/>
        <v>0</v>
      </c>
      <c r="M195" s="152">
        <f t="shared" si="149"/>
        <v>0</v>
      </c>
      <c r="N195" s="152">
        <f t="shared" si="149"/>
        <v>0</v>
      </c>
      <c r="O195" s="152">
        <f t="shared" si="97"/>
        <v>0</v>
      </c>
      <c r="P195" s="161"/>
    </row>
    <row r="196" spans="1:16" ht="14.25">
      <c r="A196" s="127" t="s">
        <v>653</v>
      </c>
      <c r="B196" s="127" t="s">
        <v>380</v>
      </c>
      <c r="C196" s="172"/>
      <c r="D196" s="152">
        <f t="shared" si="148"/>
        <v>0</v>
      </c>
      <c r="E196" s="152">
        <f t="shared" si="149"/>
        <v>0</v>
      </c>
      <c r="F196" s="152">
        <f t="shared" si="149"/>
        <v>0</v>
      </c>
      <c r="G196" s="152">
        <f t="shared" si="149"/>
        <v>0</v>
      </c>
      <c r="H196" s="152">
        <f t="shared" si="149"/>
        <v>0</v>
      </c>
      <c r="I196" s="152">
        <f t="shared" si="149"/>
        <v>0</v>
      </c>
      <c r="J196" s="152">
        <f t="shared" si="149"/>
        <v>0</v>
      </c>
      <c r="K196" s="152">
        <f t="shared" si="149"/>
        <v>0</v>
      </c>
      <c r="L196" s="152">
        <f t="shared" si="149"/>
        <v>0</v>
      </c>
      <c r="M196" s="152">
        <f t="shared" si="149"/>
        <v>0</v>
      </c>
      <c r="N196" s="152">
        <f t="shared" si="149"/>
        <v>0</v>
      </c>
      <c r="O196" s="152">
        <f t="shared" si="97"/>
        <v>0</v>
      </c>
      <c r="P196" s="161"/>
    </row>
    <row r="197" spans="1:16" ht="14.25">
      <c r="A197" s="127" t="s">
        <v>654</v>
      </c>
      <c r="B197" s="127" t="s">
        <v>380</v>
      </c>
      <c r="C197" s="172"/>
      <c r="D197" s="152">
        <f t="shared" si="148"/>
        <v>0</v>
      </c>
      <c r="E197" s="152">
        <f t="shared" si="149"/>
        <v>0</v>
      </c>
      <c r="F197" s="152">
        <f t="shared" si="149"/>
        <v>0</v>
      </c>
      <c r="G197" s="152">
        <f t="shared" si="149"/>
        <v>0</v>
      </c>
      <c r="H197" s="152">
        <f t="shared" si="149"/>
        <v>0</v>
      </c>
      <c r="I197" s="152">
        <f t="shared" si="149"/>
        <v>0</v>
      </c>
      <c r="J197" s="152">
        <f t="shared" si="149"/>
        <v>0</v>
      </c>
      <c r="K197" s="152">
        <f t="shared" si="149"/>
        <v>0</v>
      </c>
      <c r="L197" s="152">
        <f t="shared" si="149"/>
        <v>0</v>
      </c>
      <c r="M197" s="152">
        <f t="shared" si="149"/>
        <v>0</v>
      </c>
      <c r="N197" s="152">
        <f t="shared" si="149"/>
        <v>0</v>
      </c>
      <c r="O197" s="152">
        <f t="shared" si="97"/>
        <v>0</v>
      </c>
      <c r="P197" s="161"/>
    </row>
    <row r="198" spans="1:16" ht="14.25">
      <c r="A198" s="129" t="s">
        <v>550</v>
      </c>
      <c r="B198" s="129" t="s">
        <v>381</v>
      </c>
      <c r="C198" s="172">
        <v>9021879</v>
      </c>
      <c r="D198" s="152">
        <f t="shared" si="148"/>
        <v>751823.25</v>
      </c>
      <c r="E198" s="152">
        <f t="shared" si="149"/>
        <v>751823.25</v>
      </c>
      <c r="F198" s="152">
        <f t="shared" si="149"/>
        <v>751823.25</v>
      </c>
      <c r="G198" s="152">
        <f t="shared" si="149"/>
        <v>751823.25</v>
      </c>
      <c r="H198" s="152">
        <f t="shared" si="149"/>
        <v>751823.25</v>
      </c>
      <c r="I198" s="152">
        <f t="shared" si="149"/>
        <v>751823.25</v>
      </c>
      <c r="J198" s="152">
        <f t="shared" si="149"/>
        <v>751823.25</v>
      </c>
      <c r="K198" s="152">
        <f t="shared" si="149"/>
        <v>751823.25</v>
      </c>
      <c r="L198" s="152">
        <f t="shared" si="149"/>
        <v>751823.25</v>
      </c>
      <c r="M198" s="152">
        <f t="shared" si="149"/>
        <v>751823.25</v>
      </c>
      <c r="N198" s="152">
        <f t="shared" si="149"/>
        <v>751823.25</v>
      </c>
      <c r="O198" s="152">
        <f t="shared" si="97"/>
        <v>751823.25</v>
      </c>
      <c r="P198" s="161"/>
    </row>
    <row r="199" spans="1:16" ht="14.25">
      <c r="A199" s="136" t="s">
        <v>382</v>
      </c>
      <c r="B199" s="127" t="s">
        <v>383</v>
      </c>
      <c r="C199" s="172"/>
      <c r="D199" s="152">
        <f t="shared" si="148"/>
        <v>0</v>
      </c>
      <c r="E199" s="152">
        <f t="shared" si="149"/>
        <v>0</v>
      </c>
      <c r="F199" s="152">
        <f t="shared" si="149"/>
        <v>0</v>
      </c>
      <c r="G199" s="152">
        <f t="shared" si="149"/>
        <v>0</v>
      </c>
      <c r="H199" s="152">
        <f t="shared" si="149"/>
        <v>0</v>
      </c>
      <c r="I199" s="152">
        <f t="shared" si="149"/>
        <v>0</v>
      </c>
      <c r="J199" s="152">
        <f t="shared" si="149"/>
        <v>0</v>
      </c>
      <c r="K199" s="152">
        <f t="shared" si="149"/>
        <v>0</v>
      </c>
      <c r="L199" s="152">
        <f t="shared" si="149"/>
        <v>0</v>
      </c>
      <c r="M199" s="152">
        <f t="shared" si="149"/>
        <v>0</v>
      </c>
      <c r="N199" s="152">
        <f t="shared" si="149"/>
        <v>0</v>
      </c>
      <c r="O199" s="152">
        <f aca="true" t="shared" si="150" ref="O199:O213">C199-D199-E199-F199-G199-H199-I199-J199-K199-L199-M199-N199</f>
        <v>0</v>
      </c>
      <c r="P199" s="161"/>
    </row>
    <row r="200" spans="1:16" ht="14.25">
      <c r="A200" s="136" t="s">
        <v>384</v>
      </c>
      <c r="B200" s="127" t="s">
        <v>385</v>
      </c>
      <c r="C200" s="172"/>
      <c r="D200" s="152">
        <f t="shared" si="148"/>
        <v>0</v>
      </c>
      <c r="E200" s="152">
        <f t="shared" si="149"/>
        <v>0</v>
      </c>
      <c r="F200" s="152">
        <f t="shared" si="149"/>
        <v>0</v>
      </c>
      <c r="G200" s="152">
        <f t="shared" si="149"/>
        <v>0</v>
      </c>
      <c r="H200" s="152">
        <f t="shared" si="149"/>
        <v>0</v>
      </c>
      <c r="I200" s="152">
        <f t="shared" si="149"/>
        <v>0</v>
      </c>
      <c r="J200" s="152">
        <f t="shared" si="149"/>
        <v>0</v>
      </c>
      <c r="K200" s="152">
        <f t="shared" si="149"/>
        <v>0</v>
      </c>
      <c r="L200" s="152">
        <f t="shared" si="149"/>
        <v>0</v>
      </c>
      <c r="M200" s="152">
        <f t="shared" si="149"/>
        <v>0</v>
      </c>
      <c r="N200" s="152">
        <f t="shared" si="149"/>
        <v>0</v>
      </c>
      <c r="O200" s="152">
        <f t="shared" si="150"/>
        <v>0</v>
      </c>
      <c r="P200" s="161"/>
    </row>
    <row r="201" spans="1:16" ht="14.25">
      <c r="A201" s="136" t="s">
        <v>386</v>
      </c>
      <c r="B201" s="127" t="s">
        <v>387</v>
      </c>
      <c r="C201" s="172"/>
      <c r="D201" s="152">
        <f t="shared" si="148"/>
        <v>0</v>
      </c>
      <c r="E201" s="152">
        <f t="shared" si="149"/>
        <v>0</v>
      </c>
      <c r="F201" s="152">
        <f t="shared" si="149"/>
        <v>0</v>
      </c>
      <c r="G201" s="152">
        <f t="shared" si="149"/>
        <v>0</v>
      </c>
      <c r="H201" s="152">
        <f t="shared" si="149"/>
        <v>0</v>
      </c>
      <c r="I201" s="152">
        <f t="shared" si="149"/>
        <v>0</v>
      </c>
      <c r="J201" s="152">
        <f t="shared" si="149"/>
        <v>0</v>
      </c>
      <c r="K201" s="152">
        <f t="shared" si="149"/>
        <v>0</v>
      </c>
      <c r="L201" s="152">
        <f t="shared" si="149"/>
        <v>0</v>
      </c>
      <c r="M201" s="152">
        <f t="shared" si="149"/>
        <v>0</v>
      </c>
      <c r="N201" s="152">
        <f t="shared" si="149"/>
        <v>0</v>
      </c>
      <c r="O201" s="152">
        <f t="shared" si="150"/>
        <v>0</v>
      </c>
      <c r="P201" s="161"/>
    </row>
    <row r="202" spans="1:16" ht="14.25">
      <c r="A202" s="136" t="s">
        <v>388</v>
      </c>
      <c r="B202" s="127" t="s">
        <v>389</v>
      </c>
      <c r="C202" s="172"/>
      <c r="D202" s="152">
        <f t="shared" si="148"/>
        <v>0</v>
      </c>
      <c r="E202" s="152">
        <f t="shared" si="149"/>
        <v>0</v>
      </c>
      <c r="F202" s="152">
        <f t="shared" si="149"/>
        <v>0</v>
      </c>
      <c r="G202" s="152">
        <f t="shared" si="149"/>
        <v>0</v>
      </c>
      <c r="H202" s="152">
        <f t="shared" si="149"/>
        <v>0</v>
      </c>
      <c r="I202" s="152">
        <f t="shared" si="149"/>
        <v>0</v>
      </c>
      <c r="J202" s="152">
        <f t="shared" si="149"/>
        <v>0</v>
      </c>
      <c r="K202" s="152">
        <f t="shared" si="149"/>
        <v>0</v>
      </c>
      <c r="L202" s="152">
        <f t="shared" si="149"/>
        <v>0</v>
      </c>
      <c r="M202" s="152">
        <f t="shared" si="149"/>
        <v>0</v>
      </c>
      <c r="N202" s="152">
        <f t="shared" si="149"/>
        <v>0</v>
      </c>
      <c r="O202" s="152">
        <f t="shared" si="150"/>
        <v>0</v>
      </c>
      <c r="P202" s="161"/>
    </row>
    <row r="203" spans="1:16" ht="14.25">
      <c r="A203" s="131" t="s">
        <v>533</v>
      </c>
      <c r="B203" s="127" t="s">
        <v>390</v>
      </c>
      <c r="C203" s="172"/>
      <c r="D203" s="152">
        <f t="shared" si="148"/>
        <v>0</v>
      </c>
      <c r="E203" s="152">
        <f t="shared" si="149"/>
        <v>0</v>
      </c>
      <c r="F203" s="152">
        <f t="shared" si="149"/>
        <v>0</v>
      </c>
      <c r="G203" s="152">
        <f t="shared" si="149"/>
        <v>0</v>
      </c>
      <c r="H203" s="152">
        <f t="shared" si="149"/>
        <v>0</v>
      </c>
      <c r="I203" s="152">
        <f t="shared" si="149"/>
        <v>0</v>
      </c>
      <c r="J203" s="152">
        <f t="shared" si="149"/>
        <v>0</v>
      </c>
      <c r="K203" s="152">
        <f t="shared" si="149"/>
        <v>0</v>
      </c>
      <c r="L203" s="152">
        <f t="shared" si="149"/>
        <v>0</v>
      </c>
      <c r="M203" s="152">
        <f t="shared" si="149"/>
        <v>0</v>
      </c>
      <c r="N203" s="152">
        <f t="shared" si="149"/>
        <v>0</v>
      </c>
      <c r="O203" s="152">
        <f t="shared" si="150"/>
        <v>0</v>
      </c>
      <c r="P203" s="161"/>
    </row>
    <row r="204" spans="1:16" ht="14.25">
      <c r="A204" s="135" t="s">
        <v>551</v>
      </c>
      <c r="B204" s="129" t="s">
        <v>392</v>
      </c>
      <c r="C204" s="172">
        <v>9021879</v>
      </c>
      <c r="D204" s="152">
        <f t="shared" si="148"/>
        <v>751823.25</v>
      </c>
      <c r="E204" s="152">
        <f t="shared" si="149"/>
        <v>751823.25</v>
      </c>
      <c r="F204" s="152">
        <f t="shared" si="149"/>
        <v>751823.25</v>
      </c>
      <c r="G204" s="152">
        <f t="shared" si="149"/>
        <v>751823.25</v>
      </c>
      <c r="H204" s="152">
        <f t="shared" si="149"/>
        <v>751823.25</v>
      </c>
      <c r="I204" s="152">
        <f t="shared" si="149"/>
        <v>751823.25</v>
      </c>
      <c r="J204" s="152">
        <f t="shared" si="149"/>
        <v>751823.25</v>
      </c>
      <c r="K204" s="152">
        <f t="shared" si="149"/>
        <v>751823.25</v>
      </c>
      <c r="L204" s="152">
        <f t="shared" si="149"/>
        <v>751823.25</v>
      </c>
      <c r="M204" s="152">
        <f t="shared" si="149"/>
        <v>751823.25</v>
      </c>
      <c r="N204" s="152">
        <f t="shared" si="149"/>
        <v>751823.25</v>
      </c>
      <c r="O204" s="152">
        <f t="shared" si="150"/>
        <v>751823.25</v>
      </c>
      <c r="P204" s="161"/>
    </row>
    <row r="205" spans="1:16" ht="14.25">
      <c r="A205" s="131" t="s">
        <v>393</v>
      </c>
      <c r="B205" s="127" t="s">
        <v>394</v>
      </c>
      <c r="C205" s="172"/>
      <c r="D205" s="152">
        <f t="shared" si="148"/>
        <v>0</v>
      </c>
      <c r="E205" s="152">
        <f t="shared" si="149"/>
        <v>0</v>
      </c>
      <c r="F205" s="152">
        <f t="shared" si="149"/>
        <v>0</v>
      </c>
      <c r="G205" s="152">
        <f t="shared" si="149"/>
        <v>0</v>
      </c>
      <c r="H205" s="152">
        <f t="shared" si="149"/>
        <v>0</v>
      </c>
      <c r="I205" s="152">
        <f t="shared" si="149"/>
        <v>0</v>
      </c>
      <c r="J205" s="152">
        <f t="shared" si="149"/>
        <v>0</v>
      </c>
      <c r="K205" s="152">
        <f t="shared" si="149"/>
        <v>0</v>
      </c>
      <c r="L205" s="152">
        <f t="shared" si="149"/>
        <v>0</v>
      </c>
      <c r="M205" s="152">
        <f t="shared" si="149"/>
        <v>0</v>
      </c>
      <c r="N205" s="152">
        <f t="shared" si="149"/>
        <v>0</v>
      </c>
      <c r="O205" s="152">
        <f t="shared" si="150"/>
        <v>0</v>
      </c>
      <c r="P205" s="161"/>
    </row>
    <row r="206" spans="1:16" ht="14.25">
      <c r="A206" s="131" t="s">
        <v>395</v>
      </c>
      <c r="B206" s="127" t="s">
        <v>396</v>
      </c>
      <c r="C206" s="172"/>
      <c r="D206" s="152">
        <f t="shared" si="148"/>
        <v>0</v>
      </c>
      <c r="E206" s="152">
        <f t="shared" si="149"/>
        <v>0</v>
      </c>
      <c r="F206" s="152">
        <f t="shared" si="149"/>
        <v>0</v>
      </c>
      <c r="G206" s="152">
        <f t="shared" si="149"/>
        <v>0</v>
      </c>
      <c r="H206" s="152">
        <f t="shared" si="149"/>
        <v>0</v>
      </c>
      <c r="I206" s="152">
        <f t="shared" si="149"/>
        <v>0</v>
      </c>
      <c r="J206" s="152">
        <f t="shared" si="149"/>
        <v>0</v>
      </c>
      <c r="K206" s="152">
        <f t="shared" si="149"/>
        <v>0</v>
      </c>
      <c r="L206" s="152">
        <f t="shared" si="149"/>
        <v>0</v>
      </c>
      <c r="M206" s="152">
        <f t="shared" si="149"/>
        <v>0</v>
      </c>
      <c r="N206" s="152">
        <f t="shared" si="149"/>
        <v>0</v>
      </c>
      <c r="O206" s="152">
        <f t="shared" si="150"/>
        <v>0</v>
      </c>
      <c r="P206" s="161"/>
    </row>
    <row r="207" spans="1:16" ht="14.25">
      <c r="A207" s="136" t="s">
        <v>397</v>
      </c>
      <c r="B207" s="127" t="s">
        <v>398</v>
      </c>
      <c r="C207" s="172"/>
      <c r="D207" s="152">
        <f t="shared" si="148"/>
        <v>0</v>
      </c>
      <c r="E207" s="152">
        <f t="shared" si="149"/>
        <v>0</v>
      </c>
      <c r="F207" s="152">
        <f t="shared" si="149"/>
        <v>0</v>
      </c>
      <c r="G207" s="152">
        <f t="shared" si="149"/>
        <v>0</v>
      </c>
      <c r="H207" s="152">
        <f t="shared" si="149"/>
        <v>0</v>
      </c>
      <c r="I207" s="152">
        <f t="shared" si="149"/>
        <v>0</v>
      </c>
      <c r="J207" s="152">
        <f t="shared" si="149"/>
        <v>0</v>
      </c>
      <c r="K207" s="152">
        <f t="shared" si="149"/>
        <v>0</v>
      </c>
      <c r="L207" s="152">
        <f t="shared" si="149"/>
        <v>0</v>
      </c>
      <c r="M207" s="152">
        <f t="shared" si="149"/>
        <v>0</v>
      </c>
      <c r="N207" s="152">
        <f t="shared" si="149"/>
        <v>0</v>
      </c>
      <c r="O207" s="152">
        <f t="shared" si="150"/>
        <v>0</v>
      </c>
      <c r="P207" s="161"/>
    </row>
    <row r="208" spans="1:16" ht="14.25">
      <c r="A208" s="136" t="s">
        <v>534</v>
      </c>
      <c r="B208" s="127" t="s">
        <v>399</v>
      </c>
      <c r="C208" s="172"/>
      <c r="D208" s="152">
        <f t="shared" si="148"/>
        <v>0</v>
      </c>
      <c r="E208" s="152">
        <f t="shared" si="149"/>
        <v>0</v>
      </c>
      <c r="F208" s="152">
        <f t="shared" si="149"/>
        <v>0</v>
      </c>
      <c r="G208" s="152">
        <f t="shared" si="149"/>
        <v>0</v>
      </c>
      <c r="H208" s="152">
        <f t="shared" si="149"/>
        <v>0</v>
      </c>
      <c r="I208" s="152">
        <f t="shared" si="149"/>
        <v>0</v>
      </c>
      <c r="J208" s="152">
        <f t="shared" si="149"/>
        <v>0</v>
      </c>
      <c r="K208" s="152">
        <f t="shared" si="149"/>
        <v>0</v>
      </c>
      <c r="L208" s="152">
        <f t="shared" si="149"/>
        <v>0</v>
      </c>
      <c r="M208" s="152">
        <f t="shared" si="149"/>
        <v>0</v>
      </c>
      <c r="N208" s="152">
        <f t="shared" si="149"/>
        <v>0</v>
      </c>
      <c r="O208" s="152">
        <f t="shared" si="150"/>
        <v>0</v>
      </c>
      <c r="P208" s="161"/>
    </row>
    <row r="209" spans="1:16" ht="14.25">
      <c r="A209" s="137" t="s">
        <v>552</v>
      </c>
      <c r="B209" s="129" t="s">
        <v>400</v>
      </c>
      <c r="C209" s="172"/>
      <c r="D209" s="152">
        <f t="shared" si="148"/>
        <v>0</v>
      </c>
      <c r="E209" s="152">
        <f t="shared" si="149"/>
        <v>0</v>
      </c>
      <c r="F209" s="152">
        <f t="shared" si="149"/>
        <v>0</v>
      </c>
      <c r="G209" s="152">
        <f t="shared" si="149"/>
        <v>0</v>
      </c>
      <c r="H209" s="152">
        <f t="shared" si="149"/>
        <v>0</v>
      </c>
      <c r="I209" s="152">
        <f t="shared" si="149"/>
        <v>0</v>
      </c>
      <c r="J209" s="152">
        <f t="shared" si="149"/>
        <v>0</v>
      </c>
      <c r="K209" s="152">
        <f t="shared" si="149"/>
        <v>0</v>
      </c>
      <c r="L209" s="152">
        <f t="shared" si="149"/>
        <v>0</v>
      </c>
      <c r="M209" s="152">
        <f t="shared" si="149"/>
        <v>0</v>
      </c>
      <c r="N209" s="152">
        <f t="shared" si="149"/>
        <v>0</v>
      </c>
      <c r="O209" s="152">
        <f t="shared" si="150"/>
        <v>0</v>
      </c>
      <c r="P209" s="161"/>
    </row>
    <row r="210" spans="1:16" ht="14.25">
      <c r="A210" s="135" t="s">
        <v>401</v>
      </c>
      <c r="B210" s="129" t="s">
        <v>402</v>
      </c>
      <c r="C210" s="172"/>
      <c r="D210" s="152"/>
      <c r="E210" s="152"/>
      <c r="F210" s="152"/>
      <c r="G210" s="152"/>
      <c r="H210" s="152"/>
      <c r="I210" s="152"/>
      <c r="J210" s="152"/>
      <c r="K210" s="152"/>
      <c r="L210" s="152"/>
      <c r="M210" s="152"/>
      <c r="N210" s="152"/>
      <c r="O210" s="152">
        <f t="shared" si="150"/>
        <v>0</v>
      </c>
      <c r="P210" s="161"/>
    </row>
    <row r="211" spans="1:16" ht="15">
      <c r="A211" s="138" t="s">
        <v>553</v>
      </c>
      <c r="B211" s="139" t="s">
        <v>403</v>
      </c>
      <c r="C211" s="309">
        <f>C188+C193+C198+C209+C210</f>
        <v>9021879</v>
      </c>
      <c r="D211" s="309">
        <f t="shared" si="148"/>
        <v>751823.25</v>
      </c>
      <c r="E211" s="309">
        <f t="shared" si="149"/>
        <v>751823.25</v>
      </c>
      <c r="F211" s="309">
        <f t="shared" si="149"/>
        <v>751823.25</v>
      </c>
      <c r="G211" s="309">
        <f t="shared" si="149"/>
        <v>751823.25</v>
      </c>
      <c r="H211" s="309">
        <f t="shared" si="149"/>
        <v>751823.25</v>
      </c>
      <c r="I211" s="309">
        <f t="shared" si="149"/>
        <v>751823.25</v>
      </c>
      <c r="J211" s="309">
        <f t="shared" si="149"/>
        <v>751823.25</v>
      </c>
      <c r="K211" s="309">
        <f t="shared" si="149"/>
        <v>751823.25</v>
      </c>
      <c r="L211" s="309">
        <f t="shared" si="149"/>
        <v>751823.25</v>
      </c>
      <c r="M211" s="309">
        <f t="shared" si="149"/>
        <v>751823.25</v>
      </c>
      <c r="N211" s="309">
        <f t="shared" si="149"/>
        <v>751823.25</v>
      </c>
      <c r="O211" s="309">
        <f t="shared" si="150"/>
        <v>751823.25</v>
      </c>
      <c r="P211" s="161"/>
    </row>
    <row r="212" spans="1:16" ht="15">
      <c r="A212" s="140" t="s">
        <v>536</v>
      </c>
      <c r="B212" s="141"/>
      <c r="C212" s="278">
        <f>C182+C211</f>
        <v>75422798</v>
      </c>
      <c r="D212" s="278">
        <f>D182+D211</f>
        <v>5151899.833333334</v>
      </c>
      <c r="E212" s="278">
        <f aca="true" t="shared" si="151" ref="E212:N212">E182+E211</f>
        <v>5151899.833333334</v>
      </c>
      <c r="F212" s="278">
        <f t="shared" si="151"/>
        <v>9271899.833333332</v>
      </c>
      <c r="G212" s="278">
        <f t="shared" si="151"/>
        <v>6821899.833333334</v>
      </c>
      <c r="H212" s="278">
        <f t="shared" si="151"/>
        <v>5651899.833333334</v>
      </c>
      <c r="I212" s="278">
        <f t="shared" si="151"/>
        <v>5151899.833333334</v>
      </c>
      <c r="J212" s="278">
        <f t="shared" si="151"/>
        <v>5151899.833333334</v>
      </c>
      <c r="K212" s="278">
        <f t="shared" si="151"/>
        <v>5151899.833333334</v>
      </c>
      <c r="L212" s="278">
        <f t="shared" si="151"/>
        <v>9131899.833333334</v>
      </c>
      <c r="M212" s="278">
        <f t="shared" si="151"/>
        <v>6681899.833333334</v>
      </c>
      <c r="N212" s="278">
        <f t="shared" si="151"/>
        <v>5151899.833333334</v>
      </c>
      <c r="O212" s="278">
        <f t="shared" si="150"/>
        <v>6951899.833333317</v>
      </c>
      <c r="P212" s="161"/>
    </row>
    <row r="213" spans="2:16" ht="14.25"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152">
        <f t="shared" si="150"/>
        <v>0</v>
      </c>
      <c r="P213" s="161"/>
    </row>
    <row r="214" spans="2:16" ht="14.25"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161"/>
    </row>
    <row r="215" spans="2:16" ht="14.25"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161"/>
    </row>
    <row r="216" spans="2:16" ht="14.25"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25"/>
    </row>
    <row r="217" spans="2:16" ht="14.25"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311"/>
      <c r="M217" s="4"/>
      <c r="N217" s="4"/>
      <c r="O217" s="4"/>
      <c r="P217" s="25"/>
    </row>
    <row r="218" spans="2:16" ht="14.25"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312"/>
      <c r="M218" s="4"/>
      <c r="N218" s="4"/>
      <c r="O218" s="4"/>
      <c r="P218" s="25"/>
    </row>
    <row r="219" spans="2:16" ht="14.25"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25"/>
    </row>
    <row r="220" spans="2:16" ht="14.25"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25"/>
    </row>
    <row r="221" spans="2:16" ht="14.25"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25"/>
    </row>
    <row r="222" spans="2:15" ht="14.25"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</row>
    <row r="223" spans="2:15" ht="14.25"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</row>
    <row r="224" spans="2:15" ht="14.25"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</row>
    <row r="225" spans="2:15" ht="14.25"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</row>
  </sheetData>
  <sheetProtection/>
  <mergeCells count="2">
    <mergeCell ref="A2:O2"/>
    <mergeCell ref="A1:O1"/>
  </mergeCells>
  <printOptions/>
  <pageMargins left="0.7086614173228347" right="0.7086614173228347" top="0.7480314960629921" bottom="0.7480314960629921" header="0.31496062992125984" footer="0.31496062992125984"/>
  <pageSetup fitToHeight="2" fitToWidth="1" horizontalDpi="300" verticalDpi="300" orientation="landscape" paperSize="9" scale="2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25"/>
  <sheetViews>
    <sheetView zoomScale="79" zoomScaleNormal="79" zoomScalePageLayoutView="0" workbookViewId="0" topLeftCell="A1">
      <selection activeCell="A1" sqref="A1:O1"/>
    </sheetView>
  </sheetViews>
  <sheetFormatPr defaultColWidth="9.140625" defaultRowHeight="15"/>
  <cols>
    <col min="1" max="1" width="91.140625" style="0" customWidth="1"/>
    <col min="3" max="3" width="16.421875" style="0" customWidth="1"/>
    <col min="4" max="4" width="13.8515625" style="0" bestFit="1" customWidth="1"/>
    <col min="5" max="5" width="14.421875" style="0" customWidth="1"/>
    <col min="6" max="6" width="15.28125" style="0" customWidth="1"/>
    <col min="7" max="7" width="15.421875" style="0" customWidth="1"/>
    <col min="8" max="8" width="15.8515625" style="0" customWidth="1"/>
    <col min="9" max="9" width="14.00390625" style="0" customWidth="1"/>
    <col min="10" max="10" width="16.8515625" style="0" customWidth="1"/>
    <col min="11" max="11" width="15.421875" style="0" bestFit="1" customWidth="1"/>
    <col min="12" max="12" width="16.28125" style="0" bestFit="1" customWidth="1"/>
    <col min="13" max="13" width="19.28125" style="0" bestFit="1" customWidth="1"/>
    <col min="14" max="14" width="14.28125" style="0" bestFit="1" customWidth="1"/>
    <col min="15" max="15" width="14.140625" style="0" bestFit="1" customWidth="1"/>
  </cols>
  <sheetData>
    <row r="1" spans="1:15" ht="28.5" customHeight="1">
      <c r="A1" s="399" t="s">
        <v>895</v>
      </c>
      <c r="B1" s="399"/>
      <c r="C1" s="399"/>
      <c r="D1" s="399"/>
      <c r="E1" s="399"/>
      <c r="F1" s="399"/>
      <c r="G1" s="399"/>
      <c r="H1" s="399"/>
      <c r="I1" s="399"/>
      <c r="J1" s="399"/>
      <c r="K1" s="399"/>
      <c r="L1" s="399"/>
      <c r="M1" s="399"/>
      <c r="N1" s="399"/>
      <c r="O1" s="399"/>
    </row>
    <row r="2" spans="1:15" ht="26.25" customHeight="1">
      <c r="A2" s="391" t="s">
        <v>825</v>
      </c>
      <c r="B2" s="395"/>
      <c r="C2" s="395"/>
      <c r="D2" s="395"/>
      <c r="E2" s="395"/>
      <c r="F2" s="395"/>
      <c r="G2" s="395"/>
      <c r="H2" s="395"/>
      <c r="I2" s="395"/>
      <c r="J2" s="395"/>
      <c r="K2" s="395"/>
      <c r="L2" s="395"/>
      <c r="M2" s="395"/>
      <c r="N2" s="395"/>
      <c r="O2" s="395"/>
    </row>
    <row r="4" spans="1:15" ht="14.25">
      <c r="A4" s="4" t="s">
        <v>1</v>
      </c>
      <c r="O4" s="173" t="s">
        <v>694</v>
      </c>
    </row>
    <row r="5" spans="1:15" ht="26.25">
      <c r="A5" s="2" t="s">
        <v>101</v>
      </c>
      <c r="B5" s="3" t="s">
        <v>102</v>
      </c>
      <c r="C5" s="3"/>
      <c r="D5" s="78" t="s">
        <v>14</v>
      </c>
      <c r="E5" s="78" t="s">
        <v>15</v>
      </c>
      <c r="F5" s="78" t="s">
        <v>16</v>
      </c>
      <c r="G5" s="78" t="s">
        <v>17</v>
      </c>
      <c r="H5" s="78" t="s">
        <v>18</v>
      </c>
      <c r="I5" s="78" t="s">
        <v>19</v>
      </c>
      <c r="J5" s="78" t="s">
        <v>20</v>
      </c>
      <c r="K5" s="78" t="s">
        <v>21</v>
      </c>
      <c r="L5" s="78" t="s">
        <v>22</v>
      </c>
      <c r="M5" s="78" t="s">
        <v>23</v>
      </c>
      <c r="N5" s="78" t="s">
        <v>24</v>
      </c>
      <c r="O5" s="78" t="s">
        <v>25</v>
      </c>
    </row>
    <row r="6" spans="1:15" ht="14.25">
      <c r="A6" s="30" t="s">
        <v>103</v>
      </c>
      <c r="B6" s="30" t="s">
        <v>104</v>
      </c>
      <c r="C6" s="172">
        <v>15410000</v>
      </c>
      <c r="D6" s="152">
        <f>C6/12</f>
        <v>1284166.6666666667</v>
      </c>
      <c r="E6" s="152">
        <f>D6</f>
        <v>1284166.6666666667</v>
      </c>
      <c r="F6" s="152">
        <f aca="true" t="shared" si="0" ref="F6:N6">E6</f>
        <v>1284166.6666666667</v>
      </c>
      <c r="G6" s="152">
        <f t="shared" si="0"/>
        <v>1284166.6666666667</v>
      </c>
      <c r="H6" s="152">
        <f t="shared" si="0"/>
        <v>1284166.6666666667</v>
      </c>
      <c r="I6" s="152">
        <f t="shared" si="0"/>
        <v>1284166.6666666667</v>
      </c>
      <c r="J6" s="152">
        <f t="shared" si="0"/>
        <v>1284166.6666666667</v>
      </c>
      <c r="K6" s="152">
        <f t="shared" si="0"/>
        <v>1284166.6666666667</v>
      </c>
      <c r="L6" s="152">
        <f t="shared" si="0"/>
        <v>1284166.6666666667</v>
      </c>
      <c r="M6" s="152">
        <f t="shared" si="0"/>
        <v>1284166.6666666667</v>
      </c>
      <c r="N6" s="152">
        <f t="shared" si="0"/>
        <v>1284166.6666666667</v>
      </c>
      <c r="O6" s="152">
        <f>C6-N6-M6-L6-K6-J6-I6-H6-G6-F6-E6-D6</f>
        <v>1284166.6666666681</v>
      </c>
    </row>
    <row r="7" spans="1:15" ht="14.25">
      <c r="A7" s="30" t="s">
        <v>105</v>
      </c>
      <c r="B7" s="31" t="s">
        <v>106</v>
      </c>
      <c r="C7" s="172">
        <f aca="true" t="shared" si="1" ref="C7:C70">SUM(A7:B7)</f>
        <v>0</v>
      </c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2">
        <f aca="true" t="shared" si="2" ref="O7:O70">C7-N7-M7-L7-K7-J7-I7-H7-G7-F7-E7-D7</f>
        <v>0</v>
      </c>
    </row>
    <row r="8" spans="1:15" ht="14.25">
      <c r="A8" s="30" t="s">
        <v>107</v>
      </c>
      <c r="B8" s="31" t="s">
        <v>108</v>
      </c>
      <c r="C8" s="172">
        <f t="shared" si="1"/>
        <v>0</v>
      </c>
      <c r="D8" s="152"/>
      <c r="E8" s="152"/>
      <c r="F8" s="152"/>
      <c r="G8" s="152"/>
      <c r="H8" s="152"/>
      <c r="I8" s="152"/>
      <c r="J8" s="152"/>
      <c r="K8" s="152"/>
      <c r="L8" s="152"/>
      <c r="M8" s="152"/>
      <c r="N8" s="152"/>
      <c r="O8" s="152">
        <f t="shared" si="2"/>
        <v>0</v>
      </c>
    </row>
    <row r="9" spans="1:15" ht="14.25">
      <c r="A9" s="32" t="s">
        <v>109</v>
      </c>
      <c r="B9" s="31" t="s">
        <v>110</v>
      </c>
      <c r="C9" s="172">
        <f t="shared" si="1"/>
        <v>0</v>
      </c>
      <c r="D9" s="152"/>
      <c r="E9" s="152"/>
      <c r="F9" s="152"/>
      <c r="G9" s="152"/>
      <c r="H9" s="152"/>
      <c r="I9" s="152"/>
      <c r="J9" s="152"/>
      <c r="K9" s="152"/>
      <c r="L9" s="152"/>
      <c r="M9" s="152"/>
      <c r="N9" s="152"/>
      <c r="O9" s="152">
        <f t="shared" si="2"/>
        <v>0</v>
      </c>
    </row>
    <row r="10" spans="1:15" ht="14.25">
      <c r="A10" s="32" t="s">
        <v>111</v>
      </c>
      <c r="B10" s="31" t="s">
        <v>112</v>
      </c>
      <c r="C10" s="172">
        <f t="shared" si="1"/>
        <v>0</v>
      </c>
      <c r="D10" s="152"/>
      <c r="E10" s="152"/>
      <c r="F10" s="152"/>
      <c r="G10" s="152"/>
      <c r="H10" s="152"/>
      <c r="I10" s="152"/>
      <c r="J10" s="152"/>
      <c r="K10" s="152"/>
      <c r="L10" s="152"/>
      <c r="M10" s="152"/>
      <c r="N10" s="152"/>
      <c r="O10" s="152">
        <f t="shared" si="2"/>
        <v>0</v>
      </c>
    </row>
    <row r="11" spans="1:15" ht="14.25">
      <c r="A11" s="32" t="s">
        <v>113</v>
      </c>
      <c r="B11" s="31" t="s">
        <v>114</v>
      </c>
      <c r="C11" s="172">
        <f t="shared" si="1"/>
        <v>0</v>
      </c>
      <c r="D11" s="152"/>
      <c r="E11" s="152"/>
      <c r="F11" s="152"/>
      <c r="G11" s="152"/>
      <c r="H11" s="152"/>
      <c r="I11" s="152"/>
      <c r="J11" s="152"/>
      <c r="K11" s="152"/>
      <c r="L11" s="152"/>
      <c r="M11" s="152"/>
      <c r="N11" s="152"/>
      <c r="O11" s="152">
        <f t="shared" si="2"/>
        <v>0</v>
      </c>
    </row>
    <row r="12" spans="1:15" ht="14.25">
      <c r="A12" s="32" t="s">
        <v>115</v>
      </c>
      <c r="B12" s="31" t="s">
        <v>116</v>
      </c>
      <c r="C12" s="172">
        <v>1144500</v>
      </c>
      <c r="D12" s="152">
        <f>C12/12</f>
        <v>95375</v>
      </c>
      <c r="E12" s="152">
        <f>D12</f>
        <v>95375</v>
      </c>
      <c r="F12" s="152">
        <f aca="true" t="shared" si="3" ref="F12:N12">E12</f>
        <v>95375</v>
      </c>
      <c r="G12" s="152">
        <f t="shared" si="3"/>
        <v>95375</v>
      </c>
      <c r="H12" s="152">
        <f t="shared" si="3"/>
        <v>95375</v>
      </c>
      <c r="I12" s="152">
        <f t="shared" si="3"/>
        <v>95375</v>
      </c>
      <c r="J12" s="152">
        <f t="shared" si="3"/>
        <v>95375</v>
      </c>
      <c r="K12" s="152">
        <f t="shared" si="3"/>
        <v>95375</v>
      </c>
      <c r="L12" s="152">
        <f t="shared" si="3"/>
        <v>95375</v>
      </c>
      <c r="M12" s="152">
        <f t="shared" si="3"/>
        <v>95375</v>
      </c>
      <c r="N12" s="152">
        <f t="shared" si="3"/>
        <v>95375</v>
      </c>
      <c r="O12" s="152">
        <f t="shared" si="2"/>
        <v>95375</v>
      </c>
    </row>
    <row r="13" spans="1:15" ht="14.25">
      <c r="A13" s="32" t="s">
        <v>117</v>
      </c>
      <c r="B13" s="31" t="s">
        <v>118</v>
      </c>
      <c r="C13" s="172">
        <f t="shared" si="1"/>
        <v>0</v>
      </c>
      <c r="D13" s="152">
        <f aca="true" t="shared" si="4" ref="D13:D18">C13/11</f>
        <v>0</v>
      </c>
      <c r="E13" s="152">
        <f aca="true" t="shared" si="5" ref="E13:N18">D13</f>
        <v>0</v>
      </c>
      <c r="F13" s="152">
        <f t="shared" si="5"/>
        <v>0</v>
      </c>
      <c r="G13" s="152">
        <f t="shared" si="5"/>
        <v>0</v>
      </c>
      <c r="H13" s="152">
        <f t="shared" si="5"/>
        <v>0</v>
      </c>
      <c r="I13" s="152">
        <f t="shared" si="5"/>
        <v>0</v>
      </c>
      <c r="J13" s="152">
        <f t="shared" si="5"/>
        <v>0</v>
      </c>
      <c r="K13" s="152">
        <f t="shared" si="5"/>
        <v>0</v>
      </c>
      <c r="L13" s="152">
        <f t="shared" si="5"/>
        <v>0</v>
      </c>
      <c r="M13" s="152">
        <f t="shared" si="5"/>
        <v>0</v>
      </c>
      <c r="N13" s="152">
        <f t="shared" si="5"/>
        <v>0</v>
      </c>
      <c r="O13" s="152">
        <f t="shared" si="2"/>
        <v>0</v>
      </c>
    </row>
    <row r="14" spans="1:15" ht="14.25">
      <c r="A14" s="5" t="s">
        <v>119</v>
      </c>
      <c r="B14" s="31" t="s">
        <v>120</v>
      </c>
      <c r="C14" s="172">
        <v>610000</v>
      </c>
      <c r="D14" s="152">
        <f>C14/12</f>
        <v>50833.333333333336</v>
      </c>
      <c r="E14" s="152">
        <f t="shared" si="5"/>
        <v>50833.333333333336</v>
      </c>
      <c r="F14" s="152">
        <f t="shared" si="5"/>
        <v>50833.333333333336</v>
      </c>
      <c r="G14" s="152">
        <f t="shared" si="5"/>
        <v>50833.333333333336</v>
      </c>
      <c r="H14" s="152">
        <f t="shared" si="5"/>
        <v>50833.333333333336</v>
      </c>
      <c r="I14" s="152">
        <f t="shared" si="5"/>
        <v>50833.333333333336</v>
      </c>
      <c r="J14" s="152">
        <f t="shared" si="5"/>
        <v>50833.333333333336</v>
      </c>
      <c r="K14" s="152">
        <f t="shared" si="5"/>
        <v>50833.333333333336</v>
      </c>
      <c r="L14" s="152">
        <f t="shared" si="5"/>
        <v>50833.333333333336</v>
      </c>
      <c r="M14" s="152">
        <f t="shared" si="5"/>
        <v>50833.333333333336</v>
      </c>
      <c r="N14" s="152">
        <f t="shared" si="5"/>
        <v>50833.333333333336</v>
      </c>
      <c r="O14" s="152">
        <f t="shared" si="2"/>
        <v>50833.33333333335</v>
      </c>
    </row>
    <row r="15" spans="1:15" ht="14.25">
      <c r="A15" s="5" t="s">
        <v>121</v>
      </c>
      <c r="B15" s="31" t="s">
        <v>122</v>
      </c>
      <c r="C15" s="172">
        <f t="shared" si="1"/>
        <v>0</v>
      </c>
      <c r="D15" s="152">
        <f t="shared" si="4"/>
        <v>0</v>
      </c>
      <c r="E15" s="152">
        <f t="shared" si="5"/>
        <v>0</v>
      </c>
      <c r="F15" s="152">
        <f t="shared" si="5"/>
        <v>0</v>
      </c>
      <c r="G15" s="152">
        <f t="shared" si="5"/>
        <v>0</v>
      </c>
      <c r="H15" s="152">
        <f t="shared" si="5"/>
        <v>0</v>
      </c>
      <c r="I15" s="152">
        <f t="shared" si="5"/>
        <v>0</v>
      </c>
      <c r="J15" s="152">
        <f t="shared" si="5"/>
        <v>0</v>
      </c>
      <c r="K15" s="152">
        <f t="shared" si="5"/>
        <v>0</v>
      </c>
      <c r="L15" s="152">
        <f t="shared" si="5"/>
        <v>0</v>
      </c>
      <c r="M15" s="152">
        <f t="shared" si="5"/>
        <v>0</v>
      </c>
      <c r="N15" s="152">
        <f t="shared" si="5"/>
        <v>0</v>
      </c>
      <c r="O15" s="152">
        <f t="shared" si="2"/>
        <v>0</v>
      </c>
    </row>
    <row r="16" spans="1:15" ht="14.25">
      <c r="A16" s="5" t="s">
        <v>123</v>
      </c>
      <c r="B16" s="31" t="s">
        <v>124</v>
      </c>
      <c r="C16" s="172">
        <f t="shared" si="1"/>
        <v>0</v>
      </c>
      <c r="D16" s="152">
        <f t="shared" si="4"/>
        <v>0</v>
      </c>
      <c r="E16" s="152">
        <f t="shared" si="5"/>
        <v>0</v>
      </c>
      <c r="F16" s="152">
        <f t="shared" si="5"/>
        <v>0</v>
      </c>
      <c r="G16" s="152">
        <f t="shared" si="5"/>
        <v>0</v>
      </c>
      <c r="H16" s="152">
        <f t="shared" si="5"/>
        <v>0</v>
      </c>
      <c r="I16" s="152">
        <f t="shared" si="5"/>
        <v>0</v>
      </c>
      <c r="J16" s="152">
        <f t="shared" si="5"/>
        <v>0</v>
      </c>
      <c r="K16" s="152">
        <f t="shared" si="5"/>
        <v>0</v>
      </c>
      <c r="L16" s="152">
        <f t="shared" si="5"/>
        <v>0</v>
      </c>
      <c r="M16" s="152">
        <f t="shared" si="5"/>
        <v>0</v>
      </c>
      <c r="N16" s="152">
        <f t="shared" si="5"/>
        <v>0</v>
      </c>
      <c r="O16" s="152">
        <f t="shared" si="2"/>
        <v>0</v>
      </c>
    </row>
    <row r="17" spans="1:15" ht="14.25">
      <c r="A17" s="5" t="s">
        <v>125</v>
      </c>
      <c r="B17" s="31" t="s">
        <v>126</v>
      </c>
      <c r="C17" s="172">
        <f t="shared" si="1"/>
        <v>0</v>
      </c>
      <c r="D17" s="152">
        <f t="shared" si="4"/>
        <v>0</v>
      </c>
      <c r="E17" s="152">
        <f t="shared" si="5"/>
        <v>0</v>
      </c>
      <c r="F17" s="152">
        <f t="shared" si="5"/>
        <v>0</v>
      </c>
      <c r="G17" s="152">
        <f t="shared" si="5"/>
        <v>0</v>
      </c>
      <c r="H17" s="152">
        <f t="shared" si="5"/>
        <v>0</v>
      </c>
      <c r="I17" s="152">
        <f t="shared" si="5"/>
        <v>0</v>
      </c>
      <c r="J17" s="152">
        <f t="shared" si="5"/>
        <v>0</v>
      </c>
      <c r="K17" s="152">
        <f t="shared" si="5"/>
        <v>0</v>
      </c>
      <c r="L17" s="152">
        <f t="shared" si="5"/>
        <v>0</v>
      </c>
      <c r="M17" s="152">
        <f t="shared" si="5"/>
        <v>0</v>
      </c>
      <c r="N17" s="152">
        <f t="shared" si="5"/>
        <v>0</v>
      </c>
      <c r="O17" s="152">
        <f t="shared" si="2"/>
        <v>0</v>
      </c>
    </row>
    <row r="18" spans="1:15" ht="14.25">
      <c r="A18" s="5" t="s">
        <v>466</v>
      </c>
      <c r="B18" s="31" t="s">
        <v>127</v>
      </c>
      <c r="C18" s="172">
        <f t="shared" si="1"/>
        <v>0</v>
      </c>
      <c r="D18" s="152">
        <f t="shared" si="4"/>
        <v>0</v>
      </c>
      <c r="E18" s="152">
        <f t="shared" si="5"/>
        <v>0</v>
      </c>
      <c r="F18" s="152">
        <f t="shared" si="5"/>
        <v>0</v>
      </c>
      <c r="G18" s="152">
        <f t="shared" si="5"/>
        <v>0</v>
      </c>
      <c r="H18" s="152">
        <f t="shared" si="5"/>
        <v>0</v>
      </c>
      <c r="I18" s="152">
        <f t="shared" si="5"/>
        <v>0</v>
      </c>
      <c r="J18" s="152">
        <f t="shared" si="5"/>
        <v>0</v>
      </c>
      <c r="K18" s="152">
        <f t="shared" si="5"/>
        <v>0</v>
      </c>
      <c r="L18" s="152">
        <f t="shared" si="5"/>
        <v>0</v>
      </c>
      <c r="M18" s="152">
        <f t="shared" si="5"/>
        <v>0</v>
      </c>
      <c r="N18" s="152">
        <f t="shared" si="5"/>
        <v>0</v>
      </c>
      <c r="O18" s="152">
        <f t="shared" si="2"/>
        <v>0</v>
      </c>
    </row>
    <row r="19" spans="1:15" ht="14.25">
      <c r="A19" s="33" t="s">
        <v>404</v>
      </c>
      <c r="B19" s="34" t="s">
        <v>128</v>
      </c>
      <c r="C19" s="172">
        <f>SUM(C6:C18)</f>
        <v>17164500</v>
      </c>
      <c r="D19" s="152">
        <f>SUM(D6:D18)</f>
        <v>1430375</v>
      </c>
      <c r="E19" s="152">
        <f aca="true" t="shared" si="6" ref="E19:N19">SUM(E6:E18)</f>
        <v>1430375</v>
      </c>
      <c r="F19" s="152">
        <f t="shared" si="6"/>
        <v>1430375</v>
      </c>
      <c r="G19" s="152">
        <f t="shared" si="6"/>
        <v>1430375</v>
      </c>
      <c r="H19" s="152">
        <f t="shared" si="6"/>
        <v>1430375</v>
      </c>
      <c r="I19" s="152">
        <f t="shared" si="6"/>
        <v>1430375</v>
      </c>
      <c r="J19" s="152">
        <f t="shared" si="6"/>
        <v>1430375</v>
      </c>
      <c r="K19" s="152">
        <f t="shared" si="6"/>
        <v>1430375</v>
      </c>
      <c r="L19" s="152">
        <f t="shared" si="6"/>
        <v>1430375</v>
      </c>
      <c r="M19" s="152">
        <f t="shared" si="6"/>
        <v>1430375</v>
      </c>
      <c r="N19" s="152">
        <f t="shared" si="6"/>
        <v>1430375</v>
      </c>
      <c r="O19" s="152">
        <f t="shared" si="2"/>
        <v>1430375</v>
      </c>
    </row>
    <row r="20" spans="1:15" ht="14.25">
      <c r="A20" s="5" t="s">
        <v>129</v>
      </c>
      <c r="B20" s="31" t="s">
        <v>130</v>
      </c>
      <c r="C20" s="172">
        <f t="shared" si="1"/>
        <v>0</v>
      </c>
      <c r="D20" s="152"/>
      <c r="E20" s="152"/>
      <c r="F20" s="152"/>
      <c r="G20" s="152"/>
      <c r="H20" s="152"/>
      <c r="I20" s="152"/>
      <c r="J20" s="152"/>
      <c r="K20" s="152"/>
      <c r="L20" s="152"/>
      <c r="M20" s="152"/>
      <c r="N20" s="152"/>
      <c r="O20" s="152">
        <f t="shared" si="2"/>
        <v>0</v>
      </c>
    </row>
    <row r="21" spans="1:15" ht="14.25">
      <c r="A21" s="5" t="s">
        <v>131</v>
      </c>
      <c r="B21" s="31" t="s">
        <v>132</v>
      </c>
      <c r="C21" s="172">
        <f t="shared" si="1"/>
        <v>0</v>
      </c>
      <c r="D21" s="152"/>
      <c r="E21" s="152"/>
      <c r="F21" s="152"/>
      <c r="G21" s="152"/>
      <c r="H21" s="152"/>
      <c r="I21" s="152"/>
      <c r="J21" s="152"/>
      <c r="K21" s="152"/>
      <c r="L21" s="152"/>
      <c r="M21" s="152"/>
      <c r="N21" s="152"/>
      <c r="O21" s="152">
        <f t="shared" si="2"/>
        <v>0</v>
      </c>
    </row>
    <row r="22" spans="1:15" ht="14.25">
      <c r="A22" s="6" t="s">
        <v>133</v>
      </c>
      <c r="B22" s="31" t="s">
        <v>134</v>
      </c>
      <c r="C22" s="172">
        <f t="shared" si="1"/>
        <v>0</v>
      </c>
      <c r="D22" s="152"/>
      <c r="E22" s="152"/>
      <c r="F22" s="152"/>
      <c r="G22" s="152"/>
      <c r="H22" s="152"/>
      <c r="I22" s="152"/>
      <c r="J22" s="152"/>
      <c r="K22" s="152"/>
      <c r="L22" s="152"/>
      <c r="M22" s="152"/>
      <c r="N22" s="152"/>
      <c r="O22" s="152">
        <f t="shared" si="2"/>
        <v>0</v>
      </c>
    </row>
    <row r="23" spans="1:15" ht="14.25">
      <c r="A23" s="7" t="s">
        <v>405</v>
      </c>
      <c r="B23" s="34" t="s">
        <v>135</v>
      </c>
      <c r="C23" s="172">
        <f t="shared" si="1"/>
        <v>0</v>
      </c>
      <c r="D23" s="152"/>
      <c r="E23" s="152"/>
      <c r="F23" s="152"/>
      <c r="G23" s="152"/>
      <c r="H23" s="152"/>
      <c r="I23" s="152"/>
      <c r="J23" s="152"/>
      <c r="K23" s="152"/>
      <c r="L23" s="152"/>
      <c r="M23" s="152"/>
      <c r="N23" s="152"/>
      <c r="O23" s="152">
        <f t="shared" si="2"/>
        <v>0</v>
      </c>
    </row>
    <row r="24" spans="1:15" ht="14.25">
      <c r="A24" s="53" t="s">
        <v>496</v>
      </c>
      <c r="B24" s="54" t="s">
        <v>136</v>
      </c>
      <c r="C24" s="172">
        <f>C19+C23</f>
        <v>17164500</v>
      </c>
      <c r="D24" s="152">
        <f>SUM(D19:D23)</f>
        <v>1430375</v>
      </c>
      <c r="E24" s="152">
        <f aca="true" t="shared" si="7" ref="E24:N24">SUM(E19:E23)</f>
        <v>1430375</v>
      </c>
      <c r="F24" s="152">
        <f t="shared" si="7"/>
        <v>1430375</v>
      </c>
      <c r="G24" s="152">
        <f t="shared" si="7"/>
        <v>1430375</v>
      </c>
      <c r="H24" s="152">
        <f t="shared" si="7"/>
        <v>1430375</v>
      </c>
      <c r="I24" s="152">
        <f t="shared" si="7"/>
        <v>1430375</v>
      </c>
      <c r="J24" s="152">
        <f t="shared" si="7"/>
        <v>1430375</v>
      </c>
      <c r="K24" s="152">
        <f t="shared" si="7"/>
        <v>1430375</v>
      </c>
      <c r="L24" s="152">
        <f t="shared" si="7"/>
        <v>1430375</v>
      </c>
      <c r="M24" s="152">
        <f t="shared" si="7"/>
        <v>1430375</v>
      </c>
      <c r="N24" s="152">
        <f t="shared" si="7"/>
        <v>1430375</v>
      </c>
      <c r="O24" s="152">
        <f t="shared" si="2"/>
        <v>1430375</v>
      </c>
    </row>
    <row r="25" spans="1:15" ht="14.25">
      <c r="A25" s="40" t="s">
        <v>467</v>
      </c>
      <c r="B25" s="54" t="s">
        <v>137</v>
      </c>
      <c r="C25" s="172">
        <v>3424000</v>
      </c>
      <c r="D25" s="152">
        <f>C25/12</f>
        <v>285333.3333333333</v>
      </c>
      <c r="E25" s="152">
        <f>D25</f>
        <v>285333.3333333333</v>
      </c>
      <c r="F25" s="152">
        <f aca="true" t="shared" si="8" ref="F25:N25">E25</f>
        <v>285333.3333333333</v>
      </c>
      <c r="G25" s="152">
        <f t="shared" si="8"/>
        <v>285333.3333333333</v>
      </c>
      <c r="H25" s="152">
        <f t="shared" si="8"/>
        <v>285333.3333333333</v>
      </c>
      <c r="I25" s="152">
        <f t="shared" si="8"/>
        <v>285333.3333333333</v>
      </c>
      <c r="J25" s="152">
        <f t="shared" si="8"/>
        <v>285333.3333333333</v>
      </c>
      <c r="K25" s="152">
        <f t="shared" si="8"/>
        <v>285333.3333333333</v>
      </c>
      <c r="L25" s="152">
        <f t="shared" si="8"/>
        <v>285333.3333333333</v>
      </c>
      <c r="M25" s="152">
        <f t="shared" si="8"/>
        <v>285333.3333333333</v>
      </c>
      <c r="N25" s="152">
        <f t="shared" si="8"/>
        <v>285333.3333333333</v>
      </c>
      <c r="O25" s="152">
        <f t="shared" si="2"/>
        <v>285333.3333333332</v>
      </c>
    </row>
    <row r="26" spans="1:15" ht="14.25">
      <c r="A26" s="5" t="s">
        <v>138</v>
      </c>
      <c r="B26" s="31" t="s">
        <v>139</v>
      </c>
      <c r="C26" s="153">
        <v>63000</v>
      </c>
      <c r="D26" s="152"/>
      <c r="E26" s="152"/>
      <c r="F26" s="152">
        <v>25000</v>
      </c>
      <c r="G26" s="152"/>
      <c r="H26" s="152"/>
      <c r="I26" s="152"/>
      <c r="J26" s="152"/>
      <c r="K26" s="152">
        <v>33000</v>
      </c>
      <c r="L26" s="152"/>
      <c r="M26" s="152"/>
      <c r="N26" s="152"/>
      <c r="O26" s="152">
        <f t="shared" si="2"/>
        <v>5000</v>
      </c>
    </row>
    <row r="27" spans="1:15" ht="14.25">
      <c r="A27" s="5" t="s">
        <v>140</v>
      </c>
      <c r="B27" s="31" t="s">
        <v>141</v>
      </c>
      <c r="C27" s="153">
        <v>6182000</v>
      </c>
      <c r="D27" s="152">
        <v>336000</v>
      </c>
      <c r="E27" s="152">
        <v>336000</v>
      </c>
      <c r="F27" s="152">
        <v>336000</v>
      </c>
      <c r="G27" s="152">
        <v>336000</v>
      </c>
      <c r="H27" s="152">
        <v>336000</v>
      </c>
      <c r="I27" s="152">
        <v>336000</v>
      </c>
      <c r="J27" s="152">
        <v>336000</v>
      </c>
      <c r="K27" s="152">
        <v>336000</v>
      </c>
      <c r="L27" s="152">
        <v>336000</v>
      </c>
      <c r="M27" s="152">
        <v>336000</v>
      </c>
      <c r="N27" s="152">
        <v>336000</v>
      </c>
      <c r="O27" s="152">
        <f t="shared" si="2"/>
        <v>2486000</v>
      </c>
    </row>
    <row r="28" spans="1:15" ht="14.25">
      <c r="A28" s="5" t="s">
        <v>142</v>
      </c>
      <c r="B28" s="31" t="s">
        <v>143</v>
      </c>
      <c r="C28" s="153"/>
      <c r="D28" s="152"/>
      <c r="E28" s="152"/>
      <c r="F28" s="152"/>
      <c r="G28" s="152"/>
      <c r="H28" s="152"/>
      <c r="I28" s="152"/>
      <c r="J28" s="152"/>
      <c r="K28" s="152"/>
      <c r="L28" s="152"/>
      <c r="M28" s="152"/>
      <c r="N28" s="152"/>
      <c r="O28" s="152">
        <f t="shared" si="2"/>
        <v>0</v>
      </c>
    </row>
    <row r="29" spans="1:15" ht="14.25">
      <c r="A29" s="7" t="s">
        <v>406</v>
      </c>
      <c r="B29" s="34" t="s">
        <v>144</v>
      </c>
      <c r="C29" s="153">
        <f>SUM(C26:C28)</f>
        <v>6245000</v>
      </c>
      <c r="D29" s="152">
        <f>SUM(D26:D28)</f>
        <v>336000</v>
      </c>
      <c r="E29" s="152">
        <f aca="true" t="shared" si="9" ref="E29:N29">SUM(E26:E28)</f>
        <v>336000</v>
      </c>
      <c r="F29" s="152">
        <f t="shared" si="9"/>
        <v>361000</v>
      </c>
      <c r="G29" s="152">
        <f t="shared" si="9"/>
        <v>336000</v>
      </c>
      <c r="H29" s="152">
        <f t="shared" si="9"/>
        <v>336000</v>
      </c>
      <c r="I29" s="152">
        <f t="shared" si="9"/>
        <v>336000</v>
      </c>
      <c r="J29" s="152">
        <f t="shared" si="9"/>
        <v>336000</v>
      </c>
      <c r="K29" s="152">
        <f t="shared" si="9"/>
        <v>369000</v>
      </c>
      <c r="L29" s="152">
        <f t="shared" si="9"/>
        <v>336000</v>
      </c>
      <c r="M29" s="152">
        <f t="shared" si="9"/>
        <v>336000</v>
      </c>
      <c r="N29" s="152">
        <f t="shared" si="9"/>
        <v>336000</v>
      </c>
      <c r="O29" s="152">
        <f t="shared" si="2"/>
        <v>2491000</v>
      </c>
    </row>
    <row r="30" spans="1:15" ht="14.25">
      <c r="A30" s="5" t="s">
        <v>145</v>
      </c>
      <c r="B30" s="31" t="s">
        <v>146</v>
      </c>
      <c r="C30" s="153"/>
      <c r="D30" s="152"/>
      <c r="E30" s="152"/>
      <c r="F30" s="152"/>
      <c r="G30" s="152"/>
      <c r="H30" s="152"/>
      <c r="I30" s="152"/>
      <c r="J30" s="152"/>
      <c r="K30" s="152"/>
      <c r="L30" s="152"/>
      <c r="M30" s="152"/>
      <c r="N30" s="152"/>
      <c r="O30" s="152">
        <f t="shared" si="2"/>
        <v>0</v>
      </c>
    </row>
    <row r="31" spans="1:15" ht="14.25">
      <c r="A31" s="5" t="s">
        <v>147</v>
      </c>
      <c r="B31" s="31" t="s">
        <v>148</v>
      </c>
      <c r="C31" s="153">
        <v>60000</v>
      </c>
      <c r="D31" s="152">
        <v>5000</v>
      </c>
      <c r="E31" s="152">
        <v>5000</v>
      </c>
      <c r="F31" s="152">
        <v>5000</v>
      </c>
      <c r="G31" s="152">
        <v>5000</v>
      </c>
      <c r="H31" s="152">
        <v>5000</v>
      </c>
      <c r="I31" s="152">
        <v>5000</v>
      </c>
      <c r="J31" s="152">
        <v>5000</v>
      </c>
      <c r="K31" s="152">
        <v>5000</v>
      </c>
      <c r="L31" s="152">
        <v>5000</v>
      </c>
      <c r="M31" s="152">
        <v>5000</v>
      </c>
      <c r="N31" s="152">
        <v>5000</v>
      </c>
      <c r="O31" s="152">
        <f t="shared" si="2"/>
        <v>5000</v>
      </c>
    </row>
    <row r="32" spans="1:15" ht="14.25">
      <c r="A32" s="7" t="s">
        <v>497</v>
      </c>
      <c r="B32" s="34" t="s">
        <v>149</v>
      </c>
      <c r="C32" s="153">
        <f>SUM(C30:C31)</f>
        <v>60000</v>
      </c>
      <c r="D32" s="152">
        <f>SUM(D30:D31)</f>
        <v>5000</v>
      </c>
      <c r="E32" s="152">
        <f aca="true" t="shared" si="10" ref="E32:N32">SUM(E30:E31)</f>
        <v>5000</v>
      </c>
      <c r="F32" s="152">
        <f t="shared" si="10"/>
        <v>5000</v>
      </c>
      <c r="G32" s="152">
        <f t="shared" si="10"/>
        <v>5000</v>
      </c>
      <c r="H32" s="152">
        <f t="shared" si="10"/>
        <v>5000</v>
      </c>
      <c r="I32" s="152">
        <f t="shared" si="10"/>
        <v>5000</v>
      </c>
      <c r="J32" s="152">
        <f t="shared" si="10"/>
        <v>5000</v>
      </c>
      <c r="K32" s="152">
        <f t="shared" si="10"/>
        <v>5000</v>
      </c>
      <c r="L32" s="152">
        <f t="shared" si="10"/>
        <v>5000</v>
      </c>
      <c r="M32" s="152">
        <f t="shared" si="10"/>
        <v>5000</v>
      </c>
      <c r="N32" s="152">
        <f t="shared" si="10"/>
        <v>5000</v>
      </c>
      <c r="O32" s="152">
        <f t="shared" si="2"/>
        <v>5000</v>
      </c>
    </row>
    <row r="33" spans="1:15" ht="14.25">
      <c r="A33" s="5" t="s">
        <v>150</v>
      </c>
      <c r="B33" s="31" t="s">
        <v>151</v>
      </c>
      <c r="C33" s="153">
        <v>714000</v>
      </c>
      <c r="D33" s="152">
        <v>51000</v>
      </c>
      <c r="E33" s="152">
        <v>51000</v>
      </c>
      <c r="F33" s="152">
        <v>51000</v>
      </c>
      <c r="G33" s="152">
        <v>51000</v>
      </c>
      <c r="H33" s="152">
        <v>51000</v>
      </c>
      <c r="I33" s="152">
        <v>51000</v>
      </c>
      <c r="J33" s="152">
        <v>51000</v>
      </c>
      <c r="K33" s="152">
        <v>51000</v>
      </c>
      <c r="L33" s="152">
        <v>51000</v>
      </c>
      <c r="M33" s="152">
        <v>51000</v>
      </c>
      <c r="N33" s="152">
        <v>51000</v>
      </c>
      <c r="O33" s="152">
        <f t="shared" si="2"/>
        <v>153000</v>
      </c>
    </row>
    <row r="34" spans="1:15" ht="14.25">
      <c r="A34" s="5" t="s">
        <v>152</v>
      </c>
      <c r="B34" s="31" t="s">
        <v>153</v>
      </c>
      <c r="C34" s="153">
        <v>600000</v>
      </c>
      <c r="D34" s="152">
        <v>50000</v>
      </c>
      <c r="E34" s="152">
        <v>50000</v>
      </c>
      <c r="F34" s="152">
        <v>50000</v>
      </c>
      <c r="G34" s="152">
        <v>50000</v>
      </c>
      <c r="H34" s="152">
        <v>50000</v>
      </c>
      <c r="I34" s="152">
        <v>50000</v>
      </c>
      <c r="J34" s="152">
        <v>50000</v>
      </c>
      <c r="K34" s="152">
        <v>50000</v>
      </c>
      <c r="L34" s="152">
        <v>50000</v>
      </c>
      <c r="M34" s="152">
        <v>50000</v>
      </c>
      <c r="N34" s="152">
        <v>50000</v>
      </c>
      <c r="O34" s="152">
        <f t="shared" si="2"/>
        <v>50000</v>
      </c>
    </row>
    <row r="35" spans="1:15" ht="14.25">
      <c r="A35" s="5" t="s">
        <v>468</v>
      </c>
      <c r="B35" s="31" t="s">
        <v>154</v>
      </c>
      <c r="C35" s="153"/>
      <c r="D35" s="152"/>
      <c r="E35" s="152"/>
      <c r="F35" s="152"/>
      <c r="G35" s="152"/>
      <c r="H35" s="152"/>
      <c r="I35" s="152"/>
      <c r="J35" s="152"/>
      <c r="K35" s="152"/>
      <c r="L35" s="152"/>
      <c r="M35" s="152"/>
      <c r="N35" s="152"/>
      <c r="O35" s="152">
        <f t="shared" si="2"/>
        <v>0</v>
      </c>
    </row>
    <row r="36" spans="1:15" ht="14.25">
      <c r="A36" s="5" t="s">
        <v>155</v>
      </c>
      <c r="B36" s="31" t="s">
        <v>156</v>
      </c>
      <c r="C36" s="153">
        <v>905000</v>
      </c>
      <c r="D36" s="152">
        <v>23000</v>
      </c>
      <c r="E36" s="152">
        <v>23000</v>
      </c>
      <c r="F36" s="152">
        <v>23000</v>
      </c>
      <c r="G36" s="152">
        <v>23000</v>
      </c>
      <c r="H36" s="152">
        <v>23000</v>
      </c>
      <c r="I36" s="152">
        <v>23000</v>
      </c>
      <c r="J36" s="152">
        <v>23000</v>
      </c>
      <c r="K36" s="152">
        <v>23000</v>
      </c>
      <c r="L36" s="152">
        <v>23000</v>
      </c>
      <c r="M36" s="152">
        <v>23000</v>
      </c>
      <c r="N36" s="152">
        <v>23000</v>
      </c>
      <c r="O36" s="152">
        <f t="shared" si="2"/>
        <v>652000</v>
      </c>
    </row>
    <row r="37" spans="1:15" ht="14.25">
      <c r="A37" s="10" t="s">
        <v>469</v>
      </c>
      <c r="B37" s="31" t="s">
        <v>157</v>
      </c>
      <c r="C37" s="153"/>
      <c r="D37" s="152"/>
      <c r="E37" s="152"/>
      <c r="F37" s="152"/>
      <c r="G37" s="152"/>
      <c r="H37" s="152"/>
      <c r="I37" s="152"/>
      <c r="J37" s="152"/>
      <c r="K37" s="152"/>
      <c r="L37" s="152"/>
      <c r="M37" s="152"/>
      <c r="N37" s="152"/>
      <c r="O37" s="152">
        <f t="shared" si="2"/>
        <v>0</v>
      </c>
    </row>
    <row r="38" spans="1:15" ht="14.25">
      <c r="A38" s="6" t="s">
        <v>158</v>
      </c>
      <c r="B38" s="31" t="s">
        <v>159</v>
      </c>
      <c r="C38" s="153"/>
      <c r="D38" s="152"/>
      <c r="E38" s="152"/>
      <c r="F38" s="152"/>
      <c r="G38" s="152"/>
      <c r="H38" s="152"/>
      <c r="I38" s="152"/>
      <c r="J38" s="152"/>
      <c r="K38" s="152"/>
      <c r="L38" s="152"/>
      <c r="M38" s="152"/>
      <c r="N38" s="152"/>
      <c r="O38" s="152">
        <f t="shared" si="2"/>
        <v>0</v>
      </c>
    </row>
    <row r="39" spans="1:15" ht="14.25">
      <c r="A39" s="5" t="s">
        <v>470</v>
      </c>
      <c r="B39" s="31" t="s">
        <v>160</v>
      </c>
      <c r="C39" s="153">
        <v>199000</v>
      </c>
      <c r="D39" s="152">
        <v>21000</v>
      </c>
      <c r="E39" s="152">
        <v>21000</v>
      </c>
      <c r="F39" s="152">
        <v>21000</v>
      </c>
      <c r="G39" s="152">
        <v>21000</v>
      </c>
      <c r="H39" s="152">
        <v>21000</v>
      </c>
      <c r="I39" s="152">
        <v>21000</v>
      </c>
      <c r="J39" s="152">
        <v>21000</v>
      </c>
      <c r="K39" s="152">
        <v>21000</v>
      </c>
      <c r="L39" s="152">
        <v>21000</v>
      </c>
      <c r="M39" s="152">
        <v>21000</v>
      </c>
      <c r="N39" s="152">
        <v>21000</v>
      </c>
      <c r="O39" s="152">
        <f t="shared" si="2"/>
        <v>-32000</v>
      </c>
    </row>
    <row r="40" spans="1:15" ht="14.25">
      <c r="A40" s="7" t="s">
        <v>407</v>
      </c>
      <c r="B40" s="34" t="s">
        <v>161</v>
      </c>
      <c r="C40" s="153">
        <f>SUM(C33:C39)</f>
        <v>2418000</v>
      </c>
      <c r="D40" s="152">
        <f>SUM(D33:D39)</f>
        <v>145000</v>
      </c>
      <c r="E40" s="152">
        <f aca="true" t="shared" si="11" ref="E40:N40">SUM(E33:E39)</f>
        <v>145000</v>
      </c>
      <c r="F40" s="152">
        <f t="shared" si="11"/>
        <v>145000</v>
      </c>
      <c r="G40" s="152">
        <f t="shared" si="11"/>
        <v>145000</v>
      </c>
      <c r="H40" s="152">
        <f t="shared" si="11"/>
        <v>145000</v>
      </c>
      <c r="I40" s="152">
        <f t="shared" si="11"/>
        <v>145000</v>
      </c>
      <c r="J40" s="152">
        <f t="shared" si="11"/>
        <v>145000</v>
      </c>
      <c r="K40" s="152">
        <f t="shared" si="11"/>
        <v>145000</v>
      </c>
      <c r="L40" s="152">
        <f t="shared" si="11"/>
        <v>145000</v>
      </c>
      <c r="M40" s="152">
        <f t="shared" si="11"/>
        <v>145000</v>
      </c>
      <c r="N40" s="152">
        <f t="shared" si="11"/>
        <v>145000</v>
      </c>
      <c r="O40" s="152">
        <f t="shared" si="2"/>
        <v>823000</v>
      </c>
    </row>
    <row r="41" spans="1:15" ht="14.25">
      <c r="A41" s="5" t="s">
        <v>162</v>
      </c>
      <c r="B41" s="31" t="s">
        <v>163</v>
      </c>
      <c r="C41" s="153"/>
      <c r="D41" s="152"/>
      <c r="E41" s="152"/>
      <c r="F41" s="152"/>
      <c r="G41" s="152"/>
      <c r="H41" s="152"/>
      <c r="I41" s="152"/>
      <c r="J41" s="152"/>
      <c r="K41" s="152"/>
      <c r="L41" s="152"/>
      <c r="M41" s="152"/>
      <c r="N41" s="152"/>
      <c r="O41" s="152">
        <f t="shared" si="2"/>
        <v>0</v>
      </c>
    </row>
    <row r="42" spans="1:15" ht="14.25">
      <c r="A42" s="5" t="s">
        <v>164</v>
      </c>
      <c r="B42" s="31" t="s">
        <v>165</v>
      </c>
      <c r="C42" s="153"/>
      <c r="D42" s="152"/>
      <c r="E42" s="152"/>
      <c r="F42" s="152"/>
      <c r="G42" s="152"/>
      <c r="H42" s="152"/>
      <c r="I42" s="152"/>
      <c r="J42" s="152"/>
      <c r="K42" s="152"/>
      <c r="L42" s="152"/>
      <c r="M42" s="152"/>
      <c r="N42" s="152"/>
      <c r="O42" s="152">
        <f t="shared" si="2"/>
        <v>0</v>
      </c>
    </row>
    <row r="43" spans="1:15" ht="14.25">
      <c r="A43" s="7" t="s">
        <v>408</v>
      </c>
      <c r="B43" s="34" t="s">
        <v>166</v>
      </c>
      <c r="C43" s="153"/>
      <c r="D43" s="152"/>
      <c r="E43" s="152"/>
      <c r="F43" s="152"/>
      <c r="G43" s="152"/>
      <c r="H43" s="152"/>
      <c r="I43" s="152"/>
      <c r="J43" s="152"/>
      <c r="K43" s="152"/>
      <c r="L43" s="152"/>
      <c r="M43" s="152"/>
      <c r="N43" s="152"/>
      <c r="O43" s="152">
        <f t="shared" si="2"/>
        <v>0</v>
      </c>
    </row>
    <row r="44" spans="1:15" ht="14.25">
      <c r="A44" s="5" t="s">
        <v>167</v>
      </c>
      <c r="B44" s="31" t="s">
        <v>168</v>
      </c>
      <c r="C44" s="153">
        <v>2113000</v>
      </c>
      <c r="D44" s="152">
        <v>130000</v>
      </c>
      <c r="E44" s="152">
        <v>130000</v>
      </c>
      <c r="F44" s="152">
        <v>130000</v>
      </c>
      <c r="G44" s="152">
        <v>130000</v>
      </c>
      <c r="H44" s="152">
        <v>130000</v>
      </c>
      <c r="I44" s="152">
        <v>130000</v>
      </c>
      <c r="J44" s="152">
        <v>130000</v>
      </c>
      <c r="K44" s="152">
        <v>130000</v>
      </c>
      <c r="L44" s="152">
        <v>130000</v>
      </c>
      <c r="M44" s="152">
        <v>130000</v>
      </c>
      <c r="N44" s="152">
        <v>130000</v>
      </c>
      <c r="O44" s="152">
        <f t="shared" si="2"/>
        <v>683000</v>
      </c>
    </row>
    <row r="45" spans="1:15" ht="14.25">
      <c r="A45" s="5" t="s">
        <v>169</v>
      </c>
      <c r="B45" s="31" t="s">
        <v>170</v>
      </c>
      <c r="C45" s="153">
        <v>300000</v>
      </c>
      <c r="D45" s="152">
        <v>25000</v>
      </c>
      <c r="E45" s="152">
        <v>25000</v>
      </c>
      <c r="F45" s="152">
        <v>25000</v>
      </c>
      <c r="G45" s="152">
        <v>25000</v>
      </c>
      <c r="H45" s="152">
        <v>25000</v>
      </c>
      <c r="I45" s="152">
        <v>25000</v>
      </c>
      <c r="J45" s="152">
        <v>25000</v>
      </c>
      <c r="K45" s="152">
        <v>25000</v>
      </c>
      <c r="L45" s="152">
        <v>25000</v>
      </c>
      <c r="M45" s="152">
        <v>25000</v>
      </c>
      <c r="N45" s="152">
        <v>25000</v>
      </c>
      <c r="O45" s="152">
        <f t="shared" si="2"/>
        <v>25000</v>
      </c>
    </row>
    <row r="46" spans="1:15" ht="14.25">
      <c r="A46" s="5" t="s">
        <v>471</v>
      </c>
      <c r="B46" s="31" t="s">
        <v>171</v>
      </c>
      <c r="C46" s="153"/>
      <c r="D46" s="152"/>
      <c r="E46" s="152"/>
      <c r="F46" s="152"/>
      <c r="G46" s="152"/>
      <c r="H46" s="152"/>
      <c r="I46" s="152"/>
      <c r="J46" s="152"/>
      <c r="K46" s="152"/>
      <c r="L46" s="152"/>
      <c r="M46" s="152"/>
      <c r="N46" s="152"/>
      <c r="O46" s="152">
        <f t="shared" si="2"/>
        <v>0</v>
      </c>
    </row>
    <row r="47" spans="1:15" ht="14.25">
      <c r="A47" s="5" t="s">
        <v>472</v>
      </c>
      <c r="B47" s="31" t="s">
        <v>172</v>
      </c>
      <c r="C47" s="153"/>
      <c r="D47" s="152"/>
      <c r="E47" s="152"/>
      <c r="F47" s="152"/>
      <c r="G47" s="152"/>
      <c r="H47" s="152"/>
      <c r="I47" s="152"/>
      <c r="J47" s="152"/>
      <c r="K47" s="152"/>
      <c r="L47" s="152"/>
      <c r="M47" s="152"/>
      <c r="N47" s="152"/>
      <c r="O47" s="152">
        <f t="shared" si="2"/>
        <v>0</v>
      </c>
    </row>
    <row r="48" spans="1:15" ht="14.25">
      <c r="A48" s="5" t="s">
        <v>173</v>
      </c>
      <c r="B48" s="31" t="s">
        <v>174</v>
      </c>
      <c r="C48" s="153">
        <v>1000</v>
      </c>
      <c r="D48" s="152"/>
      <c r="E48" s="152"/>
      <c r="F48" s="152"/>
      <c r="G48" s="152"/>
      <c r="H48" s="152"/>
      <c r="I48" s="152"/>
      <c r="J48" s="152"/>
      <c r="K48" s="152"/>
      <c r="L48" s="152"/>
      <c r="M48" s="152"/>
      <c r="N48" s="152"/>
      <c r="O48" s="152">
        <f t="shared" si="2"/>
        <v>1000</v>
      </c>
    </row>
    <row r="49" spans="1:15" ht="14.25">
      <c r="A49" s="7" t="s">
        <v>409</v>
      </c>
      <c r="B49" s="34" t="s">
        <v>175</v>
      </c>
      <c r="C49" s="153">
        <f>SUM(C44:C48)</f>
        <v>2414000</v>
      </c>
      <c r="D49" s="152">
        <f>SUM(D44:D48)</f>
        <v>155000</v>
      </c>
      <c r="E49" s="152">
        <f aca="true" t="shared" si="12" ref="E49:N49">SUM(E44:E48)</f>
        <v>155000</v>
      </c>
      <c r="F49" s="152">
        <f t="shared" si="12"/>
        <v>155000</v>
      </c>
      <c r="G49" s="152">
        <f t="shared" si="12"/>
        <v>155000</v>
      </c>
      <c r="H49" s="152">
        <f t="shared" si="12"/>
        <v>155000</v>
      </c>
      <c r="I49" s="152">
        <f t="shared" si="12"/>
        <v>155000</v>
      </c>
      <c r="J49" s="152">
        <f t="shared" si="12"/>
        <v>155000</v>
      </c>
      <c r="K49" s="152">
        <f t="shared" si="12"/>
        <v>155000</v>
      </c>
      <c r="L49" s="152">
        <f t="shared" si="12"/>
        <v>155000</v>
      </c>
      <c r="M49" s="152">
        <f t="shared" si="12"/>
        <v>155000</v>
      </c>
      <c r="N49" s="152">
        <f t="shared" si="12"/>
        <v>155000</v>
      </c>
      <c r="O49" s="152">
        <f t="shared" si="2"/>
        <v>709000</v>
      </c>
    </row>
    <row r="50" spans="1:15" ht="14.25">
      <c r="A50" s="40" t="s">
        <v>410</v>
      </c>
      <c r="B50" s="54" t="s">
        <v>176</v>
      </c>
      <c r="C50" s="153">
        <f>C29+C32+C40+C43+C49</f>
        <v>11137000</v>
      </c>
      <c r="D50" s="152">
        <f>D29+D32+D40+D43+D49</f>
        <v>641000</v>
      </c>
      <c r="E50" s="152">
        <f aca="true" t="shared" si="13" ref="E50:N50">E29+E32+E40+E43+E49</f>
        <v>641000</v>
      </c>
      <c r="F50" s="152">
        <f t="shared" si="13"/>
        <v>666000</v>
      </c>
      <c r="G50" s="152">
        <f t="shared" si="13"/>
        <v>641000</v>
      </c>
      <c r="H50" s="152">
        <f t="shared" si="13"/>
        <v>641000</v>
      </c>
      <c r="I50" s="152">
        <f t="shared" si="13"/>
        <v>641000</v>
      </c>
      <c r="J50" s="152">
        <f t="shared" si="13"/>
        <v>641000</v>
      </c>
      <c r="K50" s="152">
        <f t="shared" si="13"/>
        <v>674000</v>
      </c>
      <c r="L50" s="152">
        <f t="shared" si="13"/>
        <v>641000</v>
      </c>
      <c r="M50" s="152">
        <f t="shared" si="13"/>
        <v>641000</v>
      </c>
      <c r="N50" s="152">
        <f t="shared" si="13"/>
        <v>641000</v>
      </c>
      <c r="O50" s="152">
        <f t="shared" si="2"/>
        <v>4028000</v>
      </c>
    </row>
    <row r="51" spans="1:15" ht="14.25">
      <c r="A51" s="13" t="s">
        <v>177</v>
      </c>
      <c r="B51" s="31" t="s">
        <v>178</v>
      </c>
      <c r="C51" s="172">
        <f t="shared" si="1"/>
        <v>0</v>
      </c>
      <c r="D51" s="152"/>
      <c r="E51" s="152"/>
      <c r="F51" s="152"/>
      <c r="G51" s="152"/>
      <c r="H51" s="152"/>
      <c r="I51" s="152"/>
      <c r="J51" s="152"/>
      <c r="K51" s="152"/>
      <c r="L51" s="152"/>
      <c r="M51" s="152"/>
      <c r="N51" s="152"/>
      <c r="O51" s="152">
        <f t="shared" si="2"/>
        <v>0</v>
      </c>
    </row>
    <row r="52" spans="1:15" ht="14.25">
      <c r="A52" s="13" t="s">
        <v>411</v>
      </c>
      <c r="B52" s="31" t="s">
        <v>179</v>
      </c>
      <c r="C52" s="172">
        <f t="shared" si="1"/>
        <v>0</v>
      </c>
      <c r="D52" s="152"/>
      <c r="E52" s="152"/>
      <c r="F52" s="152"/>
      <c r="G52" s="152"/>
      <c r="H52" s="152"/>
      <c r="I52" s="152"/>
      <c r="J52" s="152"/>
      <c r="K52" s="152"/>
      <c r="L52" s="152"/>
      <c r="M52" s="152"/>
      <c r="N52" s="152"/>
      <c r="O52" s="152">
        <f t="shared" si="2"/>
        <v>0</v>
      </c>
    </row>
    <row r="53" spans="1:15" ht="14.25">
      <c r="A53" s="17" t="s">
        <v>473</v>
      </c>
      <c r="B53" s="31" t="s">
        <v>180</v>
      </c>
      <c r="C53" s="172">
        <f t="shared" si="1"/>
        <v>0</v>
      </c>
      <c r="D53" s="152"/>
      <c r="E53" s="152"/>
      <c r="F53" s="152"/>
      <c r="G53" s="152"/>
      <c r="H53" s="152"/>
      <c r="I53" s="152"/>
      <c r="J53" s="152"/>
      <c r="K53" s="152"/>
      <c r="L53" s="152"/>
      <c r="M53" s="152"/>
      <c r="N53" s="152"/>
      <c r="O53" s="152">
        <f t="shared" si="2"/>
        <v>0</v>
      </c>
    </row>
    <row r="54" spans="1:15" ht="14.25">
      <c r="A54" s="17" t="s">
        <v>474</v>
      </c>
      <c r="B54" s="31" t="s">
        <v>181</v>
      </c>
      <c r="C54" s="172">
        <f t="shared" si="1"/>
        <v>0</v>
      </c>
      <c r="D54" s="152"/>
      <c r="E54" s="152"/>
      <c r="F54" s="152"/>
      <c r="G54" s="152"/>
      <c r="H54" s="152"/>
      <c r="I54" s="152"/>
      <c r="J54" s="152"/>
      <c r="K54" s="152"/>
      <c r="L54" s="152"/>
      <c r="M54" s="152"/>
      <c r="N54" s="152"/>
      <c r="O54" s="152">
        <f t="shared" si="2"/>
        <v>0</v>
      </c>
    </row>
    <row r="55" spans="1:15" ht="14.25">
      <c r="A55" s="17" t="s">
        <v>475</v>
      </c>
      <c r="B55" s="31" t="s">
        <v>182</v>
      </c>
      <c r="C55" s="172">
        <f t="shared" si="1"/>
        <v>0</v>
      </c>
      <c r="D55" s="152"/>
      <c r="E55" s="152"/>
      <c r="F55" s="152"/>
      <c r="G55" s="152"/>
      <c r="H55" s="152"/>
      <c r="I55" s="152"/>
      <c r="J55" s="152"/>
      <c r="K55" s="152"/>
      <c r="L55" s="152"/>
      <c r="M55" s="152"/>
      <c r="N55" s="152"/>
      <c r="O55" s="152">
        <f t="shared" si="2"/>
        <v>0</v>
      </c>
    </row>
    <row r="56" spans="1:15" ht="14.25">
      <c r="A56" s="13" t="s">
        <v>476</v>
      </c>
      <c r="B56" s="31" t="s">
        <v>183</v>
      </c>
      <c r="C56" s="172">
        <f t="shared" si="1"/>
        <v>0</v>
      </c>
      <c r="D56" s="152"/>
      <c r="E56" s="152"/>
      <c r="F56" s="152"/>
      <c r="G56" s="152"/>
      <c r="H56" s="152"/>
      <c r="I56" s="152"/>
      <c r="J56" s="152"/>
      <c r="K56" s="152"/>
      <c r="L56" s="152"/>
      <c r="M56" s="152"/>
      <c r="N56" s="152"/>
      <c r="O56" s="152">
        <f t="shared" si="2"/>
        <v>0</v>
      </c>
    </row>
    <row r="57" spans="1:15" ht="14.25">
      <c r="A57" s="13" t="s">
        <v>477</v>
      </c>
      <c r="B57" s="31" t="s">
        <v>184</v>
      </c>
      <c r="C57" s="172">
        <f t="shared" si="1"/>
        <v>0</v>
      </c>
      <c r="D57" s="152"/>
      <c r="E57" s="152"/>
      <c r="F57" s="152"/>
      <c r="G57" s="152"/>
      <c r="H57" s="152"/>
      <c r="I57" s="152"/>
      <c r="J57" s="152"/>
      <c r="K57" s="152"/>
      <c r="L57" s="152"/>
      <c r="M57" s="152"/>
      <c r="N57" s="152"/>
      <c r="O57" s="152">
        <f t="shared" si="2"/>
        <v>0</v>
      </c>
    </row>
    <row r="58" spans="1:15" ht="14.25">
      <c r="A58" s="13" t="s">
        <v>478</v>
      </c>
      <c r="B58" s="31" t="s">
        <v>185</v>
      </c>
      <c r="C58" s="172">
        <f t="shared" si="1"/>
        <v>0</v>
      </c>
      <c r="D58" s="152"/>
      <c r="E58" s="152"/>
      <c r="F58" s="152"/>
      <c r="G58" s="152"/>
      <c r="H58" s="152"/>
      <c r="I58" s="152"/>
      <c r="J58" s="152"/>
      <c r="K58" s="152"/>
      <c r="L58" s="152"/>
      <c r="M58" s="152"/>
      <c r="N58" s="152"/>
      <c r="O58" s="152">
        <f t="shared" si="2"/>
        <v>0</v>
      </c>
    </row>
    <row r="59" spans="1:15" ht="14.25">
      <c r="A59" s="51" t="s">
        <v>440</v>
      </c>
      <c r="B59" s="54" t="s">
        <v>186</v>
      </c>
      <c r="C59" s="172">
        <f t="shared" si="1"/>
        <v>0</v>
      </c>
      <c r="D59" s="152"/>
      <c r="E59" s="152"/>
      <c r="F59" s="152"/>
      <c r="G59" s="152"/>
      <c r="H59" s="152"/>
      <c r="I59" s="152"/>
      <c r="J59" s="152"/>
      <c r="K59" s="152"/>
      <c r="L59" s="152"/>
      <c r="M59" s="152"/>
      <c r="N59" s="152"/>
      <c r="O59" s="152">
        <f t="shared" si="2"/>
        <v>0</v>
      </c>
    </row>
    <row r="60" spans="1:15" ht="14.25">
      <c r="A60" s="12" t="s">
        <v>479</v>
      </c>
      <c r="B60" s="31"/>
      <c r="C60" s="172">
        <f t="shared" si="1"/>
        <v>0</v>
      </c>
      <c r="D60" s="152"/>
      <c r="E60" s="152"/>
      <c r="F60" s="152"/>
      <c r="G60" s="152"/>
      <c r="H60" s="152"/>
      <c r="I60" s="152"/>
      <c r="J60" s="152"/>
      <c r="K60" s="152"/>
      <c r="L60" s="152"/>
      <c r="M60" s="152"/>
      <c r="N60" s="152"/>
      <c r="O60" s="152">
        <f t="shared" si="2"/>
        <v>0</v>
      </c>
    </row>
    <row r="61" spans="1:15" ht="14.25">
      <c r="A61" s="12" t="s">
        <v>188</v>
      </c>
      <c r="B61" s="31" t="s">
        <v>189</v>
      </c>
      <c r="C61" s="172">
        <f t="shared" si="1"/>
        <v>0</v>
      </c>
      <c r="D61" s="152"/>
      <c r="E61" s="152"/>
      <c r="F61" s="152"/>
      <c r="G61" s="152"/>
      <c r="H61" s="152"/>
      <c r="I61" s="152"/>
      <c r="J61" s="152"/>
      <c r="K61" s="152"/>
      <c r="L61" s="152"/>
      <c r="M61" s="152"/>
      <c r="N61" s="152"/>
      <c r="O61" s="152">
        <f t="shared" si="2"/>
        <v>0</v>
      </c>
    </row>
    <row r="62" spans="1:15" ht="14.25">
      <c r="A62" s="12" t="s">
        <v>190</v>
      </c>
      <c r="B62" s="31" t="s">
        <v>191</v>
      </c>
      <c r="C62" s="172">
        <f t="shared" si="1"/>
        <v>0</v>
      </c>
      <c r="D62" s="152"/>
      <c r="E62" s="152"/>
      <c r="F62" s="152"/>
      <c r="G62" s="152"/>
      <c r="H62" s="152"/>
      <c r="I62" s="152"/>
      <c r="J62" s="152"/>
      <c r="K62" s="152"/>
      <c r="L62" s="152"/>
      <c r="M62" s="152"/>
      <c r="N62" s="152"/>
      <c r="O62" s="152">
        <f t="shared" si="2"/>
        <v>0</v>
      </c>
    </row>
    <row r="63" spans="1:15" ht="14.25">
      <c r="A63" s="12" t="s">
        <v>441</v>
      </c>
      <c r="B63" s="31" t="s">
        <v>192</v>
      </c>
      <c r="C63" s="172">
        <f t="shared" si="1"/>
        <v>0</v>
      </c>
      <c r="D63" s="152"/>
      <c r="E63" s="152"/>
      <c r="F63" s="152"/>
      <c r="G63" s="152"/>
      <c r="H63" s="152"/>
      <c r="I63" s="152"/>
      <c r="J63" s="152"/>
      <c r="K63" s="152"/>
      <c r="L63" s="152"/>
      <c r="M63" s="152"/>
      <c r="N63" s="152"/>
      <c r="O63" s="152">
        <f t="shared" si="2"/>
        <v>0</v>
      </c>
    </row>
    <row r="64" spans="1:15" ht="14.25">
      <c r="A64" s="12" t="s">
        <v>480</v>
      </c>
      <c r="B64" s="31" t="s">
        <v>193</v>
      </c>
      <c r="C64" s="172">
        <f t="shared" si="1"/>
        <v>0</v>
      </c>
      <c r="D64" s="152"/>
      <c r="E64" s="152"/>
      <c r="F64" s="152"/>
      <c r="G64" s="152"/>
      <c r="H64" s="152"/>
      <c r="I64" s="152"/>
      <c r="J64" s="152"/>
      <c r="K64" s="152"/>
      <c r="L64" s="152"/>
      <c r="M64" s="152"/>
      <c r="N64" s="152"/>
      <c r="O64" s="152">
        <f t="shared" si="2"/>
        <v>0</v>
      </c>
    </row>
    <row r="65" spans="1:15" ht="14.25">
      <c r="A65" s="12" t="s">
        <v>443</v>
      </c>
      <c r="B65" s="31" t="s">
        <v>194</v>
      </c>
      <c r="C65" s="172">
        <f t="shared" si="1"/>
        <v>0</v>
      </c>
      <c r="D65" s="152"/>
      <c r="E65" s="152"/>
      <c r="F65" s="152"/>
      <c r="G65" s="152"/>
      <c r="H65" s="152"/>
      <c r="I65" s="152"/>
      <c r="J65" s="152"/>
      <c r="K65" s="152"/>
      <c r="L65" s="152"/>
      <c r="M65" s="152"/>
      <c r="N65" s="152"/>
      <c r="O65" s="152">
        <f t="shared" si="2"/>
        <v>0</v>
      </c>
    </row>
    <row r="66" spans="1:15" ht="14.25">
      <c r="A66" s="12" t="s">
        <v>481</v>
      </c>
      <c r="B66" s="31" t="s">
        <v>195</v>
      </c>
      <c r="C66" s="172">
        <f t="shared" si="1"/>
        <v>0</v>
      </c>
      <c r="D66" s="152"/>
      <c r="E66" s="152"/>
      <c r="F66" s="152"/>
      <c r="G66" s="152"/>
      <c r="H66" s="152"/>
      <c r="I66" s="152"/>
      <c r="J66" s="152"/>
      <c r="K66" s="152"/>
      <c r="L66" s="152"/>
      <c r="M66" s="152"/>
      <c r="N66" s="152"/>
      <c r="O66" s="152">
        <f t="shared" si="2"/>
        <v>0</v>
      </c>
    </row>
    <row r="67" spans="1:15" ht="14.25">
      <c r="A67" s="12" t="s">
        <v>482</v>
      </c>
      <c r="B67" s="31" t="s">
        <v>196</v>
      </c>
      <c r="C67" s="172">
        <f t="shared" si="1"/>
        <v>0</v>
      </c>
      <c r="D67" s="152"/>
      <c r="E67" s="152"/>
      <c r="F67" s="152"/>
      <c r="G67" s="152"/>
      <c r="H67" s="152"/>
      <c r="I67" s="152"/>
      <c r="J67" s="152"/>
      <c r="K67" s="152"/>
      <c r="L67" s="152"/>
      <c r="M67" s="152"/>
      <c r="N67" s="152"/>
      <c r="O67" s="152">
        <f t="shared" si="2"/>
        <v>0</v>
      </c>
    </row>
    <row r="68" spans="1:15" ht="14.25">
      <c r="A68" s="12" t="s">
        <v>197</v>
      </c>
      <c r="B68" s="31" t="s">
        <v>198</v>
      </c>
      <c r="C68" s="172">
        <f t="shared" si="1"/>
        <v>0</v>
      </c>
      <c r="D68" s="152"/>
      <c r="E68" s="152"/>
      <c r="F68" s="152"/>
      <c r="G68" s="152"/>
      <c r="H68" s="152"/>
      <c r="I68" s="152"/>
      <c r="J68" s="152"/>
      <c r="K68" s="152"/>
      <c r="L68" s="152"/>
      <c r="M68" s="152"/>
      <c r="N68" s="152"/>
      <c r="O68" s="152">
        <f t="shared" si="2"/>
        <v>0</v>
      </c>
    </row>
    <row r="69" spans="1:15" ht="14.25">
      <c r="A69" s="21" t="s">
        <v>199</v>
      </c>
      <c r="B69" s="31" t="s">
        <v>200</v>
      </c>
      <c r="C69" s="172">
        <f t="shared" si="1"/>
        <v>0</v>
      </c>
      <c r="D69" s="152"/>
      <c r="E69" s="152"/>
      <c r="F69" s="152"/>
      <c r="G69" s="152"/>
      <c r="H69" s="152"/>
      <c r="I69" s="152"/>
      <c r="J69" s="152"/>
      <c r="K69" s="152"/>
      <c r="L69" s="152"/>
      <c r="M69" s="152"/>
      <c r="N69" s="152"/>
      <c r="O69" s="152">
        <f t="shared" si="2"/>
        <v>0</v>
      </c>
    </row>
    <row r="70" spans="1:15" ht="14.25">
      <c r="A70" s="12" t="s">
        <v>483</v>
      </c>
      <c r="B70" s="31" t="s">
        <v>201</v>
      </c>
      <c r="C70" s="172">
        <f t="shared" si="1"/>
        <v>0</v>
      </c>
      <c r="D70" s="152"/>
      <c r="E70" s="152"/>
      <c r="F70" s="152"/>
      <c r="G70" s="152"/>
      <c r="H70" s="152"/>
      <c r="I70" s="152"/>
      <c r="J70" s="152"/>
      <c r="K70" s="152"/>
      <c r="L70" s="152"/>
      <c r="M70" s="152"/>
      <c r="N70" s="152"/>
      <c r="O70" s="152">
        <f t="shared" si="2"/>
        <v>0</v>
      </c>
    </row>
    <row r="71" spans="1:15" ht="14.25">
      <c r="A71" s="21" t="s">
        <v>659</v>
      </c>
      <c r="B71" s="31" t="s">
        <v>202</v>
      </c>
      <c r="C71" s="172">
        <f aca="true" t="shared" si="14" ref="C71:C121">SUM(A71:B71)</f>
        <v>0</v>
      </c>
      <c r="D71" s="152"/>
      <c r="E71" s="152"/>
      <c r="F71" s="152"/>
      <c r="G71" s="152"/>
      <c r="H71" s="152"/>
      <c r="I71" s="152"/>
      <c r="J71" s="152"/>
      <c r="K71" s="152"/>
      <c r="L71" s="152"/>
      <c r="M71" s="152"/>
      <c r="N71" s="152"/>
      <c r="O71" s="152">
        <f aca="true" t="shared" si="15" ref="O71:O134">C71-N71-M71-L71-K71-J71-I71-H71-G71-F71-E71-D71</f>
        <v>0</v>
      </c>
    </row>
    <row r="72" spans="1:15" ht="14.25">
      <c r="A72" s="21" t="s">
        <v>660</v>
      </c>
      <c r="B72" s="31" t="s">
        <v>202</v>
      </c>
      <c r="C72" s="172">
        <f t="shared" si="14"/>
        <v>0</v>
      </c>
      <c r="D72" s="152"/>
      <c r="E72" s="152"/>
      <c r="F72" s="152"/>
      <c r="G72" s="152"/>
      <c r="H72" s="152"/>
      <c r="I72" s="152"/>
      <c r="J72" s="152"/>
      <c r="K72" s="152"/>
      <c r="L72" s="152"/>
      <c r="M72" s="152"/>
      <c r="N72" s="152"/>
      <c r="O72" s="152">
        <f t="shared" si="15"/>
        <v>0</v>
      </c>
    </row>
    <row r="73" spans="1:15" ht="14.25">
      <c r="A73" s="51" t="s">
        <v>446</v>
      </c>
      <c r="B73" s="54" t="s">
        <v>203</v>
      </c>
      <c r="C73" s="172">
        <f t="shared" si="14"/>
        <v>0</v>
      </c>
      <c r="D73" s="152"/>
      <c r="E73" s="152"/>
      <c r="F73" s="152"/>
      <c r="G73" s="152"/>
      <c r="H73" s="152"/>
      <c r="I73" s="152"/>
      <c r="J73" s="152"/>
      <c r="K73" s="152"/>
      <c r="L73" s="152"/>
      <c r="M73" s="152"/>
      <c r="N73" s="152"/>
      <c r="O73" s="152">
        <f t="shared" si="15"/>
        <v>0</v>
      </c>
    </row>
    <row r="74" spans="1:15" ht="15">
      <c r="A74" s="61" t="s">
        <v>67</v>
      </c>
      <c r="B74" s="61"/>
      <c r="C74" s="335">
        <f>C24+C25+C50+C59+C73</f>
        <v>31725500</v>
      </c>
      <c r="D74" s="61">
        <f>D24+D25+D50+D59+D73</f>
        <v>2356708.333333333</v>
      </c>
      <c r="E74" s="61">
        <f aca="true" t="shared" si="16" ref="E74:N74">E24+E25+E50+E59+E73</f>
        <v>2356708.333333333</v>
      </c>
      <c r="F74" s="61">
        <f t="shared" si="16"/>
        <v>2381708.333333333</v>
      </c>
      <c r="G74" s="61">
        <f t="shared" si="16"/>
        <v>2356708.333333333</v>
      </c>
      <c r="H74" s="61">
        <f t="shared" si="16"/>
        <v>2356708.333333333</v>
      </c>
      <c r="I74" s="61">
        <f t="shared" si="16"/>
        <v>2356708.333333333</v>
      </c>
      <c r="J74" s="61">
        <f t="shared" si="16"/>
        <v>2356708.333333333</v>
      </c>
      <c r="K74" s="61">
        <f t="shared" si="16"/>
        <v>2389708.333333333</v>
      </c>
      <c r="L74" s="61">
        <f t="shared" si="16"/>
        <v>2356708.333333333</v>
      </c>
      <c r="M74" s="61">
        <f t="shared" si="16"/>
        <v>2356708.333333333</v>
      </c>
      <c r="N74" s="61">
        <f t="shared" si="16"/>
        <v>2356708.333333333</v>
      </c>
      <c r="O74" s="61">
        <f t="shared" si="15"/>
        <v>5743708.333333345</v>
      </c>
    </row>
    <row r="75" spans="1:15" ht="14.25">
      <c r="A75" s="35" t="s">
        <v>204</v>
      </c>
      <c r="B75" s="31" t="s">
        <v>205</v>
      </c>
      <c r="C75" s="172">
        <f t="shared" si="14"/>
        <v>0</v>
      </c>
      <c r="D75" s="152"/>
      <c r="E75" s="152"/>
      <c r="F75" s="152"/>
      <c r="G75" s="152"/>
      <c r="H75" s="152"/>
      <c r="I75" s="152"/>
      <c r="J75" s="152"/>
      <c r="K75" s="152"/>
      <c r="L75" s="152"/>
      <c r="M75" s="152"/>
      <c r="N75" s="152"/>
      <c r="O75" s="152">
        <f t="shared" si="15"/>
        <v>0</v>
      </c>
    </row>
    <row r="76" spans="1:15" ht="14.25">
      <c r="A76" s="35" t="s">
        <v>484</v>
      </c>
      <c r="B76" s="31" t="s">
        <v>206</v>
      </c>
      <c r="C76" s="172">
        <f t="shared" si="14"/>
        <v>0</v>
      </c>
      <c r="D76" s="152"/>
      <c r="E76" s="152"/>
      <c r="F76" s="152"/>
      <c r="G76" s="152"/>
      <c r="H76" s="152"/>
      <c r="I76" s="152"/>
      <c r="J76" s="152"/>
      <c r="K76" s="152"/>
      <c r="L76" s="152"/>
      <c r="M76" s="152"/>
      <c r="N76" s="152"/>
      <c r="O76" s="152">
        <f t="shared" si="15"/>
        <v>0</v>
      </c>
    </row>
    <row r="77" spans="1:15" ht="14.25">
      <c r="A77" s="35" t="s">
        <v>207</v>
      </c>
      <c r="B77" s="31" t="s">
        <v>208</v>
      </c>
      <c r="C77" s="172">
        <f t="shared" si="14"/>
        <v>0</v>
      </c>
      <c r="D77" s="152"/>
      <c r="E77" s="152"/>
      <c r="F77" s="152"/>
      <c r="G77" s="152"/>
      <c r="H77" s="152"/>
      <c r="I77" s="152"/>
      <c r="J77" s="152"/>
      <c r="K77" s="152"/>
      <c r="L77" s="152"/>
      <c r="M77" s="152"/>
      <c r="N77" s="152"/>
      <c r="O77" s="152">
        <f t="shared" si="15"/>
        <v>0</v>
      </c>
    </row>
    <row r="78" spans="1:15" ht="14.25">
      <c r="A78" s="35" t="s">
        <v>209</v>
      </c>
      <c r="B78" s="31" t="s">
        <v>210</v>
      </c>
      <c r="C78" s="153">
        <v>650000</v>
      </c>
      <c r="D78" s="152"/>
      <c r="E78" s="152"/>
      <c r="F78" s="152">
        <v>40000</v>
      </c>
      <c r="G78" s="152"/>
      <c r="H78" s="152"/>
      <c r="I78" s="152"/>
      <c r="J78" s="152"/>
      <c r="K78" s="152"/>
      <c r="L78" s="152"/>
      <c r="M78" s="152"/>
      <c r="N78" s="152"/>
      <c r="O78" s="152">
        <f t="shared" si="15"/>
        <v>610000</v>
      </c>
    </row>
    <row r="79" spans="1:15" ht="14.25">
      <c r="A79" s="6" t="s">
        <v>211</v>
      </c>
      <c r="B79" s="31" t="s">
        <v>212</v>
      </c>
      <c r="C79" s="153"/>
      <c r="D79" s="152"/>
      <c r="E79" s="152"/>
      <c r="F79" s="152"/>
      <c r="G79" s="152"/>
      <c r="H79" s="152"/>
      <c r="I79" s="152"/>
      <c r="J79" s="152"/>
      <c r="K79" s="152"/>
      <c r="L79" s="152"/>
      <c r="M79" s="152"/>
      <c r="N79" s="152"/>
      <c r="O79" s="152">
        <f t="shared" si="15"/>
        <v>0</v>
      </c>
    </row>
    <row r="80" spans="1:15" ht="14.25">
      <c r="A80" s="6" t="s">
        <v>213</v>
      </c>
      <c r="B80" s="31" t="s">
        <v>214</v>
      </c>
      <c r="C80" s="153"/>
      <c r="D80" s="152"/>
      <c r="E80" s="152"/>
      <c r="F80" s="152"/>
      <c r="G80" s="152"/>
      <c r="H80" s="152"/>
      <c r="I80" s="152"/>
      <c r="J80" s="152"/>
      <c r="K80" s="152"/>
      <c r="L80" s="152"/>
      <c r="M80" s="152"/>
      <c r="N80" s="152"/>
      <c r="O80" s="152">
        <f t="shared" si="15"/>
        <v>0</v>
      </c>
    </row>
    <row r="81" spans="1:15" ht="14.25">
      <c r="A81" s="6" t="s">
        <v>215</v>
      </c>
      <c r="B81" s="31" t="s">
        <v>216</v>
      </c>
      <c r="C81" s="153">
        <v>175000</v>
      </c>
      <c r="D81" s="152"/>
      <c r="E81" s="152"/>
      <c r="F81" s="152">
        <v>10800</v>
      </c>
      <c r="G81" s="152"/>
      <c r="H81" s="152"/>
      <c r="I81" s="152"/>
      <c r="J81" s="152"/>
      <c r="K81" s="152"/>
      <c r="L81" s="152"/>
      <c r="M81" s="152"/>
      <c r="N81" s="152"/>
      <c r="O81" s="152">
        <f t="shared" si="15"/>
        <v>164200</v>
      </c>
    </row>
    <row r="82" spans="1:15" ht="14.25">
      <c r="A82" s="52" t="s">
        <v>448</v>
      </c>
      <c r="B82" s="54" t="s">
        <v>217</v>
      </c>
      <c r="C82" s="153">
        <f>SUM(C75:C81)</f>
        <v>825000</v>
      </c>
      <c r="D82" s="152"/>
      <c r="E82" s="152"/>
      <c r="F82" s="152">
        <v>50800</v>
      </c>
      <c r="G82" s="152"/>
      <c r="H82" s="152"/>
      <c r="I82" s="152"/>
      <c r="J82" s="152"/>
      <c r="K82" s="152"/>
      <c r="L82" s="152"/>
      <c r="M82" s="152"/>
      <c r="N82" s="152"/>
      <c r="O82" s="152">
        <f t="shared" si="15"/>
        <v>774200</v>
      </c>
    </row>
    <row r="83" spans="1:15" ht="14.25">
      <c r="A83" s="13" t="s">
        <v>218</v>
      </c>
      <c r="B83" s="31" t="s">
        <v>219</v>
      </c>
      <c r="C83" s="172">
        <f t="shared" si="14"/>
        <v>0</v>
      </c>
      <c r="D83" s="152"/>
      <c r="E83" s="152"/>
      <c r="F83" s="152"/>
      <c r="G83" s="152"/>
      <c r="H83" s="152"/>
      <c r="I83" s="152"/>
      <c r="J83" s="152"/>
      <c r="K83" s="152"/>
      <c r="L83" s="152"/>
      <c r="M83" s="152"/>
      <c r="N83" s="152"/>
      <c r="O83" s="152">
        <f t="shared" si="15"/>
        <v>0</v>
      </c>
    </row>
    <row r="84" spans="1:15" ht="14.25">
      <c r="A84" s="13" t="s">
        <v>220</v>
      </c>
      <c r="B84" s="31" t="s">
        <v>221</v>
      </c>
      <c r="C84" s="172">
        <f t="shared" si="14"/>
        <v>0</v>
      </c>
      <c r="D84" s="152"/>
      <c r="E84" s="152"/>
      <c r="F84" s="152"/>
      <c r="G84" s="152"/>
      <c r="H84" s="152"/>
      <c r="I84" s="152"/>
      <c r="J84" s="152"/>
      <c r="K84" s="152"/>
      <c r="L84" s="152"/>
      <c r="M84" s="152"/>
      <c r="N84" s="152"/>
      <c r="O84" s="152">
        <f t="shared" si="15"/>
        <v>0</v>
      </c>
    </row>
    <row r="85" spans="1:15" ht="14.25">
      <c r="A85" s="13" t="s">
        <v>222</v>
      </c>
      <c r="B85" s="31" t="s">
        <v>223</v>
      </c>
      <c r="C85" s="172">
        <f t="shared" si="14"/>
        <v>0</v>
      </c>
      <c r="D85" s="152"/>
      <c r="E85" s="152"/>
      <c r="F85" s="152"/>
      <c r="G85" s="152"/>
      <c r="H85" s="152"/>
      <c r="I85" s="152"/>
      <c r="J85" s="152"/>
      <c r="K85" s="152"/>
      <c r="L85" s="152"/>
      <c r="M85" s="152"/>
      <c r="N85" s="152"/>
      <c r="O85" s="152">
        <f t="shared" si="15"/>
        <v>0</v>
      </c>
    </row>
    <row r="86" spans="1:15" ht="14.25">
      <c r="A86" s="13" t="s">
        <v>224</v>
      </c>
      <c r="B86" s="31" t="s">
        <v>225</v>
      </c>
      <c r="C86" s="172">
        <f t="shared" si="14"/>
        <v>0</v>
      </c>
      <c r="D86" s="152"/>
      <c r="E86" s="152"/>
      <c r="F86" s="152"/>
      <c r="G86" s="152"/>
      <c r="H86" s="152"/>
      <c r="I86" s="152"/>
      <c r="J86" s="152"/>
      <c r="K86" s="152"/>
      <c r="L86" s="152"/>
      <c r="M86" s="152"/>
      <c r="N86" s="152"/>
      <c r="O86" s="152">
        <f t="shared" si="15"/>
        <v>0</v>
      </c>
    </row>
    <row r="87" spans="1:15" ht="14.25">
      <c r="A87" s="51" t="s">
        <v>449</v>
      </c>
      <c r="B87" s="54" t="s">
        <v>226</v>
      </c>
      <c r="C87" s="172">
        <f t="shared" si="14"/>
        <v>0</v>
      </c>
      <c r="D87" s="152"/>
      <c r="E87" s="152"/>
      <c r="F87" s="152"/>
      <c r="G87" s="152"/>
      <c r="H87" s="152"/>
      <c r="I87" s="152"/>
      <c r="J87" s="152"/>
      <c r="K87" s="152"/>
      <c r="L87" s="152"/>
      <c r="M87" s="152"/>
      <c r="N87" s="152"/>
      <c r="O87" s="152">
        <f t="shared" si="15"/>
        <v>0</v>
      </c>
    </row>
    <row r="88" spans="1:15" ht="26.25">
      <c r="A88" s="13" t="s">
        <v>227</v>
      </c>
      <c r="B88" s="31" t="s">
        <v>228</v>
      </c>
      <c r="C88" s="172">
        <f t="shared" si="14"/>
        <v>0</v>
      </c>
      <c r="D88" s="152"/>
      <c r="E88" s="152"/>
      <c r="F88" s="152"/>
      <c r="G88" s="152"/>
      <c r="H88" s="152"/>
      <c r="I88" s="152"/>
      <c r="J88" s="152"/>
      <c r="K88" s="152"/>
      <c r="L88" s="152"/>
      <c r="M88" s="152"/>
      <c r="N88" s="152"/>
      <c r="O88" s="152">
        <f t="shared" si="15"/>
        <v>0</v>
      </c>
    </row>
    <row r="89" spans="1:15" ht="14.25">
      <c r="A89" s="13" t="s">
        <v>485</v>
      </c>
      <c r="B89" s="31" t="s">
        <v>229</v>
      </c>
      <c r="C89" s="172">
        <f t="shared" si="14"/>
        <v>0</v>
      </c>
      <c r="D89" s="152"/>
      <c r="E89" s="152"/>
      <c r="F89" s="152"/>
      <c r="G89" s="152"/>
      <c r="H89" s="152"/>
      <c r="I89" s="152"/>
      <c r="J89" s="152"/>
      <c r="K89" s="152"/>
      <c r="L89" s="152"/>
      <c r="M89" s="152"/>
      <c r="N89" s="152"/>
      <c r="O89" s="152">
        <f t="shared" si="15"/>
        <v>0</v>
      </c>
    </row>
    <row r="90" spans="1:15" ht="26.25">
      <c r="A90" s="13" t="s">
        <v>486</v>
      </c>
      <c r="B90" s="31" t="s">
        <v>230</v>
      </c>
      <c r="C90" s="172">
        <f t="shared" si="14"/>
        <v>0</v>
      </c>
      <c r="D90" s="152"/>
      <c r="E90" s="152"/>
      <c r="F90" s="152"/>
      <c r="G90" s="152"/>
      <c r="H90" s="152"/>
      <c r="I90" s="152"/>
      <c r="J90" s="152"/>
      <c r="K90" s="152"/>
      <c r="L90" s="152"/>
      <c r="M90" s="152"/>
      <c r="N90" s="152"/>
      <c r="O90" s="152">
        <f t="shared" si="15"/>
        <v>0</v>
      </c>
    </row>
    <row r="91" spans="1:15" ht="14.25">
      <c r="A91" s="13" t="s">
        <v>487</v>
      </c>
      <c r="B91" s="31" t="s">
        <v>231</v>
      </c>
      <c r="C91" s="172">
        <f t="shared" si="14"/>
        <v>0</v>
      </c>
      <c r="D91" s="152"/>
      <c r="E91" s="152"/>
      <c r="F91" s="152"/>
      <c r="G91" s="152"/>
      <c r="H91" s="152"/>
      <c r="I91" s="152"/>
      <c r="J91" s="152"/>
      <c r="K91" s="152"/>
      <c r="L91" s="152"/>
      <c r="M91" s="152"/>
      <c r="N91" s="152"/>
      <c r="O91" s="152">
        <f t="shared" si="15"/>
        <v>0</v>
      </c>
    </row>
    <row r="92" spans="1:15" ht="26.25">
      <c r="A92" s="13" t="s">
        <v>488</v>
      </c>
      <c r="B92" s="31" t="s">
        <v>232</v>
      </c>
      <c r="C92" s="172">
        <f t="shared" si="14"/>
        <v>0</v>
      </c>
      <c r="D92" s="152"/>
      <c r="E92" s="152"/>
      <c r="F92" s="152"/>
      <c r="G92" s="152"/>
      <c r="H92" s="152"/>
      <c r="I92" s="152"/>
      <c r="J92" s="152"/>
      <c r="K92" s="152"/>
      <c r="L92" s="152"/>
      <c r="M92" s="152"/>
      <c r="N92" s="152"/>
      <c r="O92" s="152">
        <f t="shared" si="15"/>
        <v>0</v>
      </c>
    </row>
    <row r="93" spans="1:15" ht="14.25">
      <c r="A93" s="13" t="s">
        <v>489</v>
      </c>
      <c r="B93" s="31" t="s">
        <v>233</v>
      </c>
      <c r="C93" s="172">
        <f t="shared" si="14"/>
        <v>0</v>
      </c>
      <c r="D93" s="152"/>
      <c r="E93" s="152"/>
      <c r="F93" s="152"/>
      <c r="G93" s="152"/>
      <c r="H93" s="152"/>
      <c r="I93" s="152"/>
      <c r="J93" s="152"/>
      <c r="K93" s="152"/>
      <c r="L93" s="152"/>
      <c r="M93" s="152"/>
      <c r="N93" s="152"/>
      <c r="O93" s="152">
        <f t="shared" si="15"/>
        <v>0</v>
      </c>
    </row>
    <row r="94" spans="1:15" ht="14.25">
      <c r="A94" s="13" t="s">
        <v>234</v>
      </c>
      <c r="B94" s="31" t="s">
        <v>235</v>
      </c>
      <c r="C94" s="172">
        <f t="shared" si="14"/>
        <v>0</v>
      </c>
      <c r="D94" s="152"/>
      <c r="E94" s="152"/>
      <c r="F94" s="152"/>
      <c r="G94" s="152"/>
      <c r="H94" s="152"/>
      <c r="I94" s="152"/>
      <c r="J94" s="152"/>
      <c r="K94" s="152"/>
      <c r="L94" s="152"/>
      <c r="M94" s="152"/>
      <c r="N94" s="152"/>
      <c r="O94" s="152">
        <f t="shared" si="15"/>
        <v>0</v>
      </c>
    </row>
    <row r="95" spans="1:15" ht="14.25">
      <c r="A95" s="13" t="s">
        <v>490</v>
      </c>
      <c r="B95" s="31" t="s">
        <v>236</v>
      </c>
      <c r="C95" s="172">
        <f t="shared" si="14"/>
        <v>0</v>
      </c>
      <c r="D95" s="152"/>
      <c r="E95" s="152"/>
      <c r="F95" s="152"/>
      <c r="G95" s="152"/>
      <c r="H95" s="152"/>
      <c r="I95" s="152"/>
      <c r="J95" s="152"/>
      <c r="K95" s="152"/>
      <c r="L95" s="152"/>
      <c r="M95" s="152"/>
      <c r="N95" s="152"/>
      <c r="O95" s="152">
        <f t="shared" si="15"/>
        <v>0</v>
      </c>
    </row>
    <row r="96" spans="1:15" ht="14.25">
      <c r="A96" s="51" t="s">
        <v>450</v>
      </c>
      <c r="B96" s="54" t="s">
        <v>237</v>
      </c>
      <c r="C96" s="172">
        <f t="shared" si="14"/>
        <v>0</v>
      </c>
      <c r="D96" s="152"/>
      <c r="E96" s="152"/>
      <c r="F96" s="152"/>
      <c r="G96" s="152"/>
      <c r="H96" s="152"/>
      <c r="I96" s="152"/>
      <c r="J96" s="152"/>
      <c r="K96" s="152"/>
      <c r="L96" s="152"/>
      <c r="M96" s="152"/>
      <c r="N96" s="152"/>
      <c r="O96" s="152">
        <f t="shared" si="15"/>
        <v>0</v>
      </c>
    </row>
    <row r="97" spans="1:15" ht="15">
      <c r="A97" s="61" t="s">
        <v>68</v>
      </c>
      <c r="B97" s="61"/>
      <c r="C97" s="335">
        <f>C82+C87+C96</f>
        <v>825000</v>
      </c>
      <c r="D97" s="61"/>
      <c r="E97" s="61"/>
      <c r="F97" s="61">
        <v>50800</v>
      </c>
      <c r="G97" s="61"/>
      <c r="H97" s="61"/>
      <c r="I97" s="61"/>
      <c r="J97" s="61"/>
      <c r="K97" s="61"/>
      <c r="L97" s="61"/>
      <c r="M97" s="61"/>
      <c r="N97" s="61"/>
      <c r="O97" s="61">
        <f t="shared" si="15"/>
        <v>774200</v>
      </c>
    </row>
    <row r="98" spans="1:15" ht="15">
      <c r="A98" s="36" t="s">
        <v>498</v>
      </c>
      <c r="B98" s="37" t="s">
        <v>238</v>
      </c>
      <c r="C98" s="315">
        <f>C74+C82+C87+C96</f>
        <v>32550500</v>
      </c>
      <c r="D98" s="315">
        <f>D24+D25+D50+D59+D73+D82+D87+D96</f>
        <v>2356708.333333333</v>
      </c>
      <c r="E98" s="315">
        <f aca="true" t="shared" si="17" ref="E98:N98">E24+E25+E50+E59+E73+E82+E87+E96</f>
        <v>2356708.333333333</v>
      </c>
      <c r="F98" s="315">
        <f t="shared" si="17"/>
        <v>2432508.333333333</v>
      </c>
      <c r="G98" s="315">
        <f t="shared" si="17"/>
        <v>2356708.333333333</v>
      </c>
      <c r="H98" s="315">
        <f t="shared" si="17"/>
        <v>2356708.333333333</v>
      </c>
      <c r="I98" s="315">
        <f t="shared" si="17"/>
        <v>2356708.333333333</v>
      </c>
      <c r="J98" s="315">
        <f t="shared" si="17"/>
        <v>2356708.333333333</v>
      </c>
      <c r="K98" s="315">
        <f t="shared" si="17"/>
        <v>2389708.333333333</v>
      </c>
      <c r="L98" s="315">
        <f t="shared" si="17"/>
        <v>2356708.333333333</v>
      </c>
      <c r="M98" s="315">
        <f t="shared" si="17"/>
        <v>2356708.333333333</v>
      </c>
      <c r="N98" s="315">
        <f t="shared" si="17"/>
        <v>2356708.333333333</v>
      </c>
      <c r="O98" s="315">
        <f t="shared" si="15"/>
        <v>6517908.333333346</v>
      </c>
    </row>
    <row r="99" spans="1:15" ht="14.25">
      <c r="A99" s="13" t="s">
        <v>491</v>
      </c>
      <c r="B99" s="5" t="s">
        <v>239</v>
      </c>
      <c r="C99" s="172">
        <f t="shared" si="14"/>
        <v>0</v>
      </c>
      <c r="D99" s="152"/>
      <c r="E99" s="152"/>
      <c r="F99" s="152"/>
      <c r="G99" s="152"/>
      <c r="H99" s="152"/>
      <c r="I99" s="152"/>
      <c r="J99" s="152"/>
      <c r="K99" s="152"/>
      <c r="L99" s="152"/>
      <c r="M99" s="152"/>
      <c r="N99" s="152"/>
      <c r="O99" s="152">
        <f t="shared" si="15"/>
        <v>0</v>
      </c>
    </row>
    <row r="100" spans="1:15" ht="14.25">
      <c r="A100" s="13" t="s">
        <v>242</v>
      </c>
      <c r="B100" s="5" t="s">
        <v>243</v>
      </c>
      <c r="C100" s="172">
        <f t="shared" si="14"/>
        <v>0</v>
      </c>
      <c r="D100" s="152"/>
      <c r="E100" s="152"/>
      <c r="F100" s="152"/>
      <c r="G100" s="152"/>
      <c r="H100" s="152"/>
      <c r="I100" s="152"/>
      <c r="J100" s="152"/>
      <c r="K100" s="152"/>
      <c r="L100" s="152"/>
      <c r="M100" s="152"/>
      <c r="N100" s="152"/>
      <c r="O100" s="152">
        <f t="shared" si="15"/>
        <v>0</v>
      </c>
    </row>
    <row r="101" spans="1:15" ht="14.25">
      <c r="A101" s="13" t="s">
        <v>492</v>
      </c>
      <c r="B101" s="5" t="s">
        <v>244</v>
      </c>
      <c r="C101" s="172">
        <f t="shared" si="14"/>
        <v>0</v>
      </c>
      <c r="D101" s="152"/>
      <c r="E101" s="152"/>
      <c r="F101" s="152"/>
      <c r="G101" s="152"/>
      <c r="H101" s="152"/>
      <c r="I101" s="152"/>
      <c r="J101" s="152"/>
      <c r="K101" s="152"/>
      <c r="L101" s="152"/>
      <c r="M101" s="152"/>
      <c r="N101" s="152"/>
      <c r="O101" s="152">
        <f t="shared" si="15"/>
        <v>0</v>
      </c>
    </row>
    <row r="102" spans="1:15" ht="14.25">
      <c r="A102" s="15" t="s">
        <v>455</v>
      </c>
      <c r="B102" s="7" t="s">
        <v>246</v>
      </c>
      <c r="C102" s="172">
        <f t="shared" si="14"/>
        <v>0</v>
      </c>
      <c r="D102" s="152"/>
      <c r="E102" s="152"/>
      <c r="F102" s="152"/>
      <c r="G102" s="152"/>
      <c r="H102" s="152"/>
      <c r="I102" s="152"/>
      <c r="J102" s="152"/>
      <c r="K102" s="152"/>
      <c r="L102" s="152"/>
      <c r="M102" s="152"/>
      <c r="N102" s="152"/>
      <c r="O102" s="152">
        <f t="shared" si="15"/>
        <v>0</v>
      </c>
    </row>
    <row r="103" spans="1:15" ht="14.25">
      <c r="A103" s="38" t="s">
        <v>493</v>
      </c>
      <c r="B103" s="5" t="s">
        <v>247</v>
      </c>
      <c r="C103" s="172">
        <f t="shared" si="14"/>
        <v>0</v>
      </c>
      <c r="D103" s="152"/>
      <c r="E103" s="152"/>
      <c r="F103" s="152"/>
      <c r="G103" s="152"/>
      <c r="H103" s="152"/>
      <c r="I103" s="152"/>
      <c r="J103" s="152"/>
      <c r="K103" s="152"/>
      <c r="L103" s="152"/>
      <c r="M103" s="152"/>
      <c r="N103" s="152"/>
      <c r="O103" s="152">
        <f t="shared" si="15"/>
        <v>0</v>
      </c>
    </row>
    <row r="104" spans="1:15" ht="14.25">
      <c r="A104" s="38" t="s">
        <v>461</v>
      </c>
      <c r="B104" s="5" t="s">
        <v>250</v>
      </c>
      <c r="C104" s="172">
        <f t="shared" si="14"/>
        <v>0</v>
      </c>
      <c r="D104" s="152"/>
      <c r="E104" s="152"/>
      <c r="F104" s="152"/>
      <c r="G104" s="152"/>
      <c r="H104" s="152"/>
      <c r="I104" s="152"/>
      <c r="J104" s="152"/>
      <c r="K104" s="152"/>
      <c r="L104" s="152"/>
      <c r="M104" s="152"/>
      <c r="N104" s="152"/>
      <c r="O104" s="152">
        <f t="shared" si="15"/>
        <v>0</v>
      </c>
    </row>
    <row r="105" spans="1:15" ht="14.25">
      <c r="A105" s="13" t="s">
        <v>251</v>
      </c>
      <c r="B105" s="5" t="s">
        <v>252</v>
      </c>
      <c r="C105" s="172">
        <f t="shared" si="14"/>
        <v>0</v>
      </c>
      <c r="D105" s="152"/>
      <c r="E105" s="152"/>
      <c r="F105" s="152"/>
      <c r="G105" s="152"/>
      <c r="H105" s="152"/>
      <c r="I105" s="152"/>
      <c r="J105" s="152"/>
      <c r="K105" s="152"/>
      <c r="L105" s="152"/>
      <c r="M105" s="152"/>
      <c r="N105" s="152"/>
      <c r="O105" s="152">
        <f t="shared" si="15"/>
        <v>0</v>
      </c>
    </row>
    <row r="106" spans="1:15" ht="14.25">
      <c r="A106" s="13" t="s">
        <v>494</v>
      </c>
      <c r="B106" s="5" t="s">
        <v>253</v>
      </c>
      <c r="C106" s="172">
        <f t="shared" si="14"/>
        <v>0</v>
      </c>
      <c r="D106" s="152"/>
      <c r="E106" s="152"/>
      <c r="F106" s="152"/>
      <c r="G106" s="152"/>
      <c r="H106" s="152"/>
      <c r="I106" s="152"/>
      <c r="J106" s="152"/>
      <c r="K106" s="152"/>
      <c r="L106" s="152"/>
      <c r="M106" s="152"/>
      <c r="N106" s="152"/>
      <c r="O106" s="152">
        <f t="shared" si="15"/>
        <v>0</v>
      </c>
    </row>
    <row r="107" spans="1:15" ht="14.25">
      <c r="A107" s="14" t="s">
        <v>458</v>
      </c>
      <c r="B107" s="7" t="s">
        <v>254</v>
      </c>
      <c r="C107" s="172">
        <f t="shared" si="14"/>
        <v>0</v>
      </c>
      <c r="D107" s="152"/>
      <c r="E107" s="152"/>
      <c r="F107" s="152"/>
      <c r="G107" s="152"/>
      <c r="H107" s="152"/>
      <c r="I107" s="152"/>
      <c r="J107" s="152"/>
      <c r="K107" s="152"/>
      <c r="L107" s="152"/>
      <c r="M107" s="152"/>
      <c r="N107" s="152"/>
      <c r="O107" s="152">
        <f t="shared" si="15"/>
        <v>0</v>
      </c>
    </row>
    <row r="108" spans="1:15" ht="14.25">
      <c r="A108" s="38" t="s">
        <v>255</v>
      </c>
      <c r="B108" s="5" t="s">
        <v>256</v>
      </c>
      <c r="C108" s="172">
        <f t="shared" si="14"/>
        <v>0</v>
      </c>
      <c r="D108" s="152"/>
      <c r="E108" s="152"/>
      <c r="F108" s="152"/>
      <c r="G108" s="152"/>
      <c r="H108" s="152"/>
      <c r="I108" s="152"/>
      <c r="J108" s="152"/>
      <c r="K108" s="152"/>
      <c r="L108" s="152"/>
      <c r="M108" s="152"/>
      <c r="N108" s="152"/>
      <c r="O108" s="152">
        <f t="shared" si="15"/>
        <v>0</v>
      </c>
    </row>
    <row r="109" spans="1:15" ht="14.25">
      <c r="A109" s="38" t="s">
        <v>257</v>
      </c>
      <c r="B109" s="5" t="s">
        <v>258</v>
      </c>
      <c r="C109" s="172">
        <f t="shared" si="14"/>
        <v>0</v>
      </c>
      <c r="D109" s="152"/>
      <c r="E109" s="152"/>
      <c r="F109" s="152"/>
      <c r="G109" s="152"/>
      <c r="H109" s="152"/>
      <c r="I109" s="152"/>
      <c r="J109" s="152"/>
      <c r="K109" s="152"/>
      <c r="L109" s="152"/>
      <c r="M109" s="152"/>
      <c r="N109" s="152"/>
      <c r="O109" s="152">
        <f t="shared" si="15"/>
        <v>0</v>
      </c>
    </row>
    <row r="110" spans="1:15" ht="14.25">
      <c r="A110" s="14" t="s">
        <v>259</v>
      </c>
      <c r="B110" s="7" t="s">
        <v>260</v>
      </c>
      <c r="C110" s="172">
        <f t="shared" si="14"/>
        <v>0</v>
      </c>
      <c r="D110" s="152"/>
      <c r="E110" s="152"/>
      <c r="F110" s="152"/>
      <c r="G110" s="152"/>
      <c r="H110" s="152"/>
      <c r="I110" s="152"/>
      <c r="J110" s="152"/>
      <c r="K110" s="152"/>
      <c r="L110" s="152"/>
      <c r="M110" s="152"/>
      <c r="N110" s="152"/>
      <c r="O110" s="152">
        <f t="shared" si="15"/>
        <v>0</v>
      </c>
    </row>
    <row r="111" spans="1:15" ht="14.25">
      <c r="A111" s="38" t="s">
        <v>261</v>
      </c>
      <c r="B111" s="5" t="s">
        <v>262</v>
      </c>
      <c r="C111" s="172">
        <f t="shared" si="14"/>
        <v>0</v>
      </c>
      <c r="D111" s="152"/>
      <c r="E111" s="152"/>
      <c r="F111" s="152"/>
      <c r="G111" s="152"/>
      <c r="H111" s="152"/>
      <c r="I111" s="152"/>
      <c r="J111" s="152"/>
      <c r="K111" s="152"/>
      <c r="L111" s="152"/>
      <c r="M111" s="152"/>
      <c r="N111" s="152"/>
      <c r="O111" s="152">
        <f t="shared" si="15"/>
        <v>0</v>
      </c>
    </row>
    <row r="112" spans="1:15" ht="14.25">
      <c r="A112" s="38" t="s">
        <v>263</v>
      </c>
      <c r="B112" s="5" t="s">
        <v>264</v>
      </c>
      <c r="C112" s="172">
        <f t="shared" si="14"/>
        <v>0</v>
      </c>
      <c r="D112" s="152"/>
      <c r="E112" s="152"/>
      <c r="F112" s="152"/>
      <c r="G112" s="152"/>
      <c r="H112" s="152"/>
      <c r="I112" s="152"/>
      <c r="J112" s="152"/>
      <c r="K112" s="152"/>
      <c r="L112" s="152"/>
      <c r="M112" s="152"/>
      <c r="N112" s="152"/>
      <c r="O112" s="152">
        <f t="shared" si="15"/>
        <v>0</v>
      </c>
    </row>
    <row r="113" spans="1:15" ht="14.25">
      <c r="A113" s="38" t="s">
        <v>265</v>
      </c>
      <c r="B113" s="5" t="s">
        <v>266</v>
      </c>
      <c r="C113" s="172">
        <f t="shared" si="14"/>
        <v>0</v>
      </c>
      <c r="D113" s="152"/>
      <c r="E113" s="152"/>
      <c r="F113" s="152"/>
      <c r="G113" s="152"/>
      <c r="H113" s="152"/>
      <c r="I113" s="152"/>
      <c r="J113" s="152"/>
      <c r="K113" s="152"/>
      <c r="L113" s="152"/>
      <c r="M113" s="152"/>
      <c r="N113" s="152"/>
      <c r="O113" s="152">
        <f t="shared" si="15"/>
        <v>0</v>
      </c>
    </row>
    <row r="114" spans="1:15" ht="14.25">
      <c r="A114" s="39" t="s">
        <v>459</v>
      </c>
      <c r="B114" s="40" t="s">
        <v>267</v>
      </c>
      <c r="C114" s="172">
        <f t="shared" si="14"/>
        <v>0</v>
      </c>
      <c r="D114" s="152"/>
      <c r="E114" s="152"/>
      <c r="F114" s="152"/>
      <c r="G114" s="152"/>
      <c r="H114" s="152"/>
      <c r="I114" s="152"/>
      <c r="J114" s="152"/>
      <c r="K114" s="152"/>
      <c r="L114" s="152"/>
      <c r="M114" s="152"/>
      <c r="N114" s="152"/>
      <c r="O114" s="152">
        <f t="shared" si="15"/>
        <v>0</v>
      </c>
    </row>
    <row r="115" spans="1:15" ht="14.25">
      <c r="A115" s="38" t="s">
        <v>268</v>
      </c>
      <c r="B115" s="5" t="s">
        <v>269</v>
      </c>
      <c r="C115" s="172">
        <f t="shared" si="14"/>
        <v>0</v>
      </c>
      <c r="D115" s="152"/>
      <c r="E115" s="152"/>
      <c r="F115" s="152"/>
      <c r="G115" s="152"/>
      <c r="H115" s="152"/>
      <c r="I115" s="152"/>
      <c r="J115" s="152"/>
      <c r="K115" s="152"/>
      <c r="L115" s="152"/>
      <c r="M115" s="152"/>
      <c r="N115" s="152"/>
      <c r="O115" s="152">
        <f t="shared" si="15"/>
        <v>0</v>
      </c>
    </row>
    <row r="116" spans="1:15" ht="14.25">
      <c r="A116" s="13" t="s">
        <v>270</v>
      </c>
      <c r="B116" s="5" t="s">
        <v>271</v>
      </c>
      <c r="C116" s="172">
        <f t="shared" si="14"/>
        <v>0</v>
      </c>
      <c r="D116" s="152"/>
      <c r="E116" s="152"/>
      <c r="F116" s="152"/>
      <c r="G116" s="152"/>
      <c r="H116" s="152"/>
      <c r="I116" s="152"/>
      <c r="J116" s="152"/>
      <c r="K116" s="152"/>
      <c r="L116" s="152"/>
      <c r="M116" s="152"/>
      <c r="N116" s="152"/>
      <c r="O116" s="152">
        <f t="shared" si="15"/>
        <v>0</v>
      </c>
    </row>
    <row r="117" spans="1:15" ht="14.25">
      <c r="A117" s="38" t="s">
        <v>495</v>
      </c>
      <c r="B117" s="5" t="s">
        <v>272</v>
      </c>
      <c r="C117" s="172">
        <f t="shared" si="14"/>
        <v>0</v>
      </c>
      <c r="D117" s="152"/>
      <c r="E117" s="152"/>
      <c r="F117" s="152"/>
      <c r="G117" s="152"/>
      <c r="H117" s="152"/>
      <c r="I117" s="152"/>
      <c r="J117" s="152"/>
      <c r="K117" s="152"/>
      <c r="L117" s="152"/>
      <c r="M117" s="152"/>
      <c r="N117" s="152"/>
      <c r="O117" s="152">
        <f t="shared" si="15"/>
        <v>0</v>
      </c>
    </row>
    <row r="118" spans="1:15" ht="14.25">
      <c r="A118" s="38" t="s">
        <v>464</v>
      </c>
      <c r="B118" s="5" t="s">
        <v>273</v>
      </c>
      <c r="C118" s="172">
        <f t="shared" si="14"/>
        <v>0</v>
      </c>
      <c r="D118" s="152"/>
      <c r="E118" s="152"/>
      <c r="F118" s="152"/>
      <c r="G118" s="152"/>
      <c r="H118" s="152"/>
      <c r="I118" s="152"/>
      <c r="J118" s="152"/>
      <c r="K118" s="152"/>
      <c r="L118" s="152"/>
      <c r="M118" s="152"/>
      <c r="N118" s="152"/>
      <c r="O118" s="152">
        <f t="shared" si="15"/>
        <v>0</v>
      </c>
    </row>
    <row r="119" spans="1:15" ht="14.25">
      <c r="A119" s="39" t="s">
        <v>465</v>
      </c>
      <c r="B119" s="40" t="s">
        <v>277</v>
      </c>
      <c r="C119" s="172">
        <f t="shared" si="14"/>
        <v>0</v>
      </c>
      <c r="D119" s="152"/>
      <c r="E119" s="152"/>
      <c r="F119" s="152"/>
      <c r="G119" s="152"/>
      <c r="H119" s="152"/>
      <c r="I119" s="152"/>
      <c r="J119" s="152"/>
      <c r="K119" s="152"/>
      <c r="L119" s="152"/>
      <c r="M119" s="152"/>
      <c r="N119" s="152"/>
      <c r="O119" s="152">
        <f t="shared" si="15"/>
        <v>0</v>
      </c>
    </row>
    <row r="120" spans="1:15" ht="14.25">
      <c r="A120" s="13" t="s">
        <v>278</v>
      </c>
      <c r="B120" s="5" t="s">
        <v>279</v>
      </c>
      <c r="C120" s="172">
        <f t="shared" si="14"/>
        <v>0</v>
      </c>
      <c r="D120" s="152"/>
      <c r="E120" s="152"/>
      <c r="F120" s="152"/>
      <c r="G120" s="152"/>
      <c r="H120" s="152"/>
      <c r="I120" s="152"/>
      <c r="J120" s="152"/>
      <c r="K120" s="152"/>
      <c r="L120" s="152"/>
      <c r="M120" s="152"/>
      <c r="N120" s="152"/>
      <c r="O120" s="152">
        <f t="shared" si="15"/>
        <v>0</v>
      </c>
    </row>
    <row r="121" spans="1:15" ht="15">
      <c r="A121" s="41" t="s">
        <v>499</v>
      </c>
      <c r="B121" s="42" t="s">
        <v>280</v>
      </c>
      <c r="C121" s="277">
        <f t="shared" si="14"/>
        <v>0</v>
      </c>
      <c r="D121" s="313"/>
      <c r="E121" s="313"/>
      <c r="F121" s="313"/>
      <c r="G121" s="313"/>
      <c r="H121" s="313"/>
      <c r="I121" s="313"/>
      <c r="J121" s="313"/>
      <c r="K121" s="313"/>
      <c r="L121" s="313"/>
      <c r="M121" s="313"/>
      <c r="N121" s="313"/>
      <c r="O121" s="313">
        <f t="shared" si="15"/>
        <v>0</v>
      </c>
    </row>
    <row r="122" spans="1:15" ht="15">
      <c r="A122" s="45" t="s">
        <v>535</v>
      </c>
      <c r="B122" s="46"/>
      <c r="C122" s="278">
        <f>C98+C121</f>
        <v>32550500</v>
      </c>
      <c r="D122" s="314">
        <f>D98+D121</f>
        <v>2356708.333333333</v>
      </c>
      <c r="E122" s="314">
        <f aca="true" t="shared" si="18" ref="E122:N122">E98+E121</f>
        <v>2356708.333333333</v>
      </c>
      <c r="F122" s="314">
        <f t="shared" si="18"/>
        <v>2432508.333333333</v>
      </c>
      <c r="G122" s="314">
        <f t="shared" si="18"/>
        <v>2356708.333333333</v>
      </c>
      <c r="H122" s="314">
        <f t="shared" si="18"/>
        <v>2356708.333333333</v>
      </c>
      <c r="I122" s="314">
        <f t="shared" si="18"/>
        <v>2356708.333333333</v>
      </c>
      <c r="J122" s="314">
        <f t="shared" si="18"/>
        <v>2356708.333333333</v>
      </c>
      <c r="K122" s="314">
        <f t="shared" si="18"/>
        <v>2389708.333333333</v>
      </c>
      <c r="L122" s="314">
        <f t="shared" si="18"/>
        <v>2356708.333333333</v>
      </c>
      <c r="M122" s="314">
        <f t="shared" si="18"/>
        <v>2356708.333333333</v>
      </c>
      <c r="N122" s="314">
        <f t="shared" si="18"/>
        <v>2356708.333333333</v>
      </c>
      <c r="O122" s="314">
        <f t="shared" si="15"/>
        <v>6517908.333333346</v>
      </c>
    </row>
    <row r="123" spans="1:15" ht="26.25">
      <c r="A123" s="142" t="s">
        <v>101</v>
      </c>
      <c r="B123" s="143" t="s">
        <v>49</v>
      </c>
      <c r="C123" s="143"/>
      <c r="D123" s="152"/>
      <c r="E123" s="152"/>
      <c r="F123" s="152"/>
      <c r="G123" s="152"/>
      <c r="H123" s="152"/>
      <c r="I123" s="152"/>
      <c r="J123" s="152"/>
      <c r="K123" s="152"/>
      <c r="L123" s="152"/>
      <c r="M123" s="152"/>
      <c r="N123" s="152"/>
      <c r="O123" s="152">
        <f t="shared" si="15"/>
        <v>0</v>
      </c>
    </row>
    <row r="124" spans="1:15" ht="14.25">
      <c r="A124" s="126" t="s">
        <v>281</v>
      </c>
      <c r="B124" s="128" t="s">
        <v>282</v>
      </c>
      <c r="C124" s="172"/>
      <c r="D124" s="152"/>
      <c r="E124" s="152"/>
      <c r="F124" s="152"/>
      <c r="G124" s="152"/>
      <c r="H124" s="152"/>
      <c r="I124" s="152"/>
      <c r="J124" s="152"/>
      <c r="K124" s="152"/>
      <c r="L124" s="152"/>
      <c r="M124" s="152"/>
      <c r="N124" s="152"/>
      <c r="O124" s="152">
        <f t="shared" si="15"/>
        <v>0</v>
      </c>
    </row>
    <row r="125" spans="1:15" ht="14.25">
      <c r="A125" s="127" t="s">
        <v>283</v>
      </c>
      <c r="B125" s="128" t="s">
        <v>284</v>
      </c>
      <c r="C125" s="172"/>
      <c r="D125" s="152"/>
      <c r="E125" s="152"/>
      <c r="F125" s="152"/>
      <c r="G125" s="152"/>
      <c r="H125" s="152"/>
      <c r="I125" s="152"/>
      <c r="J125" s="152"/>
      <c r="K125" s="152"/>
      <c r="L125" s="152"/>
      <c r="M125" s="152"/>
      <c r="N125" s="152"/>
      <c r="O125" s="152">
        <f t="shared" si="15"/>
        <v>0</v>
      </c>
    </row>
    <row r="126" spans="1:15" ht="14.25">
      <c r="A126" s="127" t="s">
        <v>285</v>
      </c>
      <c r="B126" s="128" t="s">
        <v>286</v>
      </c>
      <c r="C126" s="172"/>
      <c r="D126" s="152"/>
      <c r="E126" s="152"/>
      <c r="F126" s="152"/>
      <c r="G126" s="152"/>
      <c r="H126" s="152"/>
      <c r="I126" s="152"/>
      <c r="J126" s="152"/>
      <c r="K126" s="152"/>
      <c r="L126" s="152"/>
      <c r="M126" s="152"/>
      <c r="N126" s="152"/>
      <c r="O126" s="152">
        <f t="shared" si="15"/>
        <v>0</v>
      </c>
    </row>
    <row r="127" spans="1:15" ht="14.25">
      <c r="A127" s="127" t="s">
        <v>287</v>
      </c>
      <c r="B127" s="128" t="s">
        <v>288</v>
      </c>
      <c r="C127" s="172"/>
      <c r="D127" s="152"/>
      <c r="E127" s="152"/>
      <c r="F127" s="152"/>
      <c r="G127" s="152"/>
      <c r="H127" s="152"/>
      <c r="I127" s="152"/>
      <c r="J127" s="152"/>
      <c r="K127" s="152"/>
      <c r="L127" s="152"/>
      <c r="M127" s="152"/>
      <c r="N127" s="152"/>
      <c r="O127" s="152">
        <f t="shared" si="15"/>
        <v>0</v>
      </c>
    </row>
    <row r="128" spans="1:15" ht="14.25">
      <c r="A128" s="127" t="s">
        <v>289</v>
      </c>
      <c r="B128" s="128" t="s">
        <v>290</v>
      </c>
      <c r="C128" s="172"/>
      <c r="D128" s="152"/>
      <c r="E128" s="152"/>
      <c r="F128" s="152"/>
      <c r="G128" s="152"/>
      <c r="H128" s="152"/>
      <c r="I128" s="152"/>
      <c r="J128" s="152"/>
      <c r="K128" s="152"/>
      <c r="L128" s="152"/>
      <c r="M128" s="152"/>
      <c r="N128" s="152"/>
      <c r="O128" s="152">
        <f t="shared" si="15"/>
        <v>0</v>
      </c>
    </row>
    <row r="129" spans="1:15" ht="14.25">
      <c r="A129" s="127" t="s">
        <v>291</v>
      </c>
      <c r="B129" s="128" t="s">
        <v>292</v>
      </c>
      <c r="C129" s="172"/>
      <c r="D129" s="152"/>
      <c r="E129" s="152"/>
      <c r="F129" s="152"/>
      <c r="G129" s="152"/>
      <c r="H129" s="152"/>
      <c r="I129" s="152"/>
      <c r="J129" s="152"/>
      <c r="K129" s="152"/>
      <c r="L129" s="152"/>
      <c r="M129" s="152"/>
      <c r="N129" s="152"/>
      <c r="O129" s="152">
        <f t="shared" si="15"/>
        <v>0</v>
      </c>
    </row>
    <row r="130" spans="1:15" ht="14.25">
      <c r="A130" s="129" t="s">
        <v>537</v>
      </c>
      <c r="B130" s="144" t="s">
        <v>293</v>
      </c>
      <c r="C130" s="172"/>
      <c r="D130" s="152"/>
      <c r="E130" s="152"/>
      <c r="F130" s="152"/>
      <c r="G130" s="152"/>
      <c r="H130" s="152"/>
      <c r="I130" s="152"/>
      <c r="J130" s="152"/>
      <c r="K130" s="152"/>
      <c r="L130" s="152"/>
      <c r="M130" s="152"/>
      <c r="N130" s="152"/>
      <c r="O130" s="152">
        <f t="shared" si="15"/>
        <v>0</v>
      </c>
    </row>
    <row r="131" spans="1:15" ht="14.25">
      <c r="A131" s="127" t="s">
        <v>294</v>
      </c>
      <c r="B131" s="128" t="s">
        <v>295</v>
      </c>
      <c r="C131" s="172"/>
      <c r="D131" s="152"/>
      <c r="E131" s="152"/>
      <c r="F131" s="152"/>
      <c r="G131" s="152"/>
      <c r="H131" s="152"/>
      <c r="I131" s="152"/>
      <c r="J131" s="152"/>
      <c r="K131" s="152"/>
      <c r="L131" s="152"/>
      <c r="M131" s="152"/>
      <c r="N131" s="152"/>
      <c r="O131" s="152">
        <f t="shared" si="15"/>
        <v>0</v>
      </c>
    </row>
    <row r="132" spans="1:15" ht="26.25">
      <c r="A132" s="127" t="s">
        <v>296</v>
      </c>
      <c r="B132" s="128" t="s">
        <v>297</v>
      </c>
      <c r="C132" s="172"/>
      <c r="D132" s="152"/>
      <c r="E132" s="152"/>
      <c r="F132" s="152"/>
      <c r="G132" s="152"/>
      <c r="H132" s="152"/>
      <c r="I132" s="152"/>
      <c r="J132" s="152"/>
      <c r="K132" s="152"/>
      <c r="L132" s="152"/>
      <c r="M132" s="152"/>
      <c r="N132" s="152"/>
      <c r="O132" s="152">
        <f t="shared" si="15"/>
        <v>0</v>
      </c>
    </row>
    <row r="133" spans="1:15" ht="26.25">
      <c r="A133" s="127" t="s">
        <v>500</v>
      </c>
      <c r="B133" s="128" t="s">
        <v>298</v>
      </c>
      <c r="C133" s="172"/>
      <c r="D133" s="152"/>
      <c r="E133" s="152"/>
      <c r="F133" s="152"/>
      <c r="G133" s="152"/>
      <c r="H133" s="152"/>
      <c r="I133" s="152"/>
      <c r="J133" s="152"/>
      <c r="K133" s="152"/>
      <c r="L133" s="152"/>
      <c r="M133" s="152"/>
      <c r="N133" s="152"/>
      <c r="O133" s="152">
        <f t="shared" si="15"/>
        <v>0</v>
      </c>
    </row>
    <row r="134" spans="1:15" ht="26.25">
      <c r="A134" s="127" t="s">
        <v>501</v>
      </c>
      <c r="B134" s="128" t="s">
        <v>299</v>
      </c>
      <c r="C134" s="172"/>
      <c r="D134" s="152"/>
      <c r="E134" s="152"/>
      <c r="F134" s="152"/>
      <c r="G134" s="152"/>
      <c r="H134" s="152"/>
      <c r="I134" s="152"/>
      <c r="J134" s="152"/>
      <c r="K134" s="152"/>
      <c r="L134" s="152"/>
      <c r="M134" s="152"/>
      <c r="N134" s="152"/>
      <c r="O134" s="152">
        <f t="shared" si="15"/>
        <v>0</v>
      </c>
    </row>
    <row r="135" spans="1:15" ht="14.25">
      <c r="A135" s="127" t="s">
        <v>502</v>
      </c>
      <c r="B135" s="128" t="s">
        <v>300</v>
      </c>
      <c r="C135" s="172"/>
      <c r="D135" s="152"/>
      <c r="E135" s="152"/>
      <c r="F135" s="152"/>
      <c r="G135" s="152"/>
      <c r="H135" s="152"/>
      <c r="I135" s="152"/>
      <c r="J135" s="152"/>
      <c r="K135" s="152"/>
      <c r="L135" s="152"/>
      <c r="M135" s="152"/>
      <c r="N135" s="152"/>
      <c r="O135" s="152">
        <f aca="true" t="shared" si="19" ref="O135:O198">C135-N135-M135-L135-K135-J135-I135-H135-G135-F135-E135-D135</f>
        <v>0</v>
      </c>
    </row>
    <row r="136" spans="1:15" ht="14.25">
      <c r="A136" s="130" t="s">
        <v>538</v>
      </c>
      <c r="B136" s="133" t="s">
        <v>301</v>
      </c>
      <c r="C136" s="172"/>
      <c r="D136" s="152"/>
      <c r="E136" s="152"/>
      <c r="F136" s="152"/>
      <c r="G136" s="152"/>
      <c r="H136" s="152"/>
      <c r="I136" s="152"/>
      <c r="J136" s="152"/>
      <c r="K136" s="152"/>
      <c r="L136" s="152"/>
      <c r="M136" s="152"/>
      <c r="N136" s="152"/>
      <c r="O136" s="152">
        <f t="shared" si="19"/>
        <v>0</v>
      </c>
    </row>
    <row r="137" spans="1:15" ht="14.25">
      <c r="A137" s="127" t="s">
        <v>302</v>
      </c>
      <c r="B137" s="128" t="s">
        <v>303</v>
      </c>
      <c r="C137" s="172"/>
      <c r="D137" s="152"/>
      <c r="E137" s="152"/>
      <c r="F137" s="152"/>
      <c r="G137" s="152"/>
      <c r="H137" s="152"/>
      <c r="I137" s="152"/>
      <c r="J137" s="152"/>
      <c r="K137" s="152"/>
      <c r="L137" s="152"/>
      <c r="M137" s="152"/>
      <c r="N137" s="152"/>
      <c r="O137" s="152">
        <f t="shared" si="19"/>
        <v>0</v>
      </c>
    </row>
    <row r="138" spans="1:15" ht="26.25">
      <c r="A138" s="127" t="s">
        <v>304</v>
      </c>
      <c r="B138" s="128" t="s">
        <v>305</v>
      </c>
      <c r="C138" s="172"/>
      <c r="D138" s="152"/>
      <c r="E138" s="152"/>
      <c r="F138" s="152"/>
      <c r="G138" s="152"/>
      <c r="H138" s="152"/>
      <c r="I138" s="152"/>
      <c r="J138" s="152"/>
      <c r="K138" s="152"/>
      <c r="L138" s="152"/>
      <c r="M138" s="152"/>
      <c r="N138" s="152"/>
      <c r="O138" s="152">
        <f t="shared" si="19"/>
        <v>0</v>
      </c>
    </row>
    <row r="139" spans="1:15" ht="26.25">
      <c r="A139" s="127" t="s">
        <v>503</v>
      </c>
      <c r="B139" s="128" t="s">
        <v>306</v>
      </c>
      <c r="C139" s="172"/>
      <c r="D139" s="152"/>
      <c r="E139" s="152"/>
      <c r="F139" s="152"/>
      <c r="G139" s="152"/>
      <c r="H139" s="152"/>
      <c r="I139" s="152"/>
      <c r="J139" s="152"/>
      <c r="K139" s="152"/>
      <c r="L139" s="152"/>
      <c r="M139" s="152"/>
      <c r="N139" s="152"/>
      <c r="O139" s="152">
        <f t="shared" si="19"/>
        <v>0</v>
      </c>
    </row>
    <row r="140" spans="1:15" ht="26.25">
      <c r="A140" s="127" t="s">
        <v>504</v>
      </c>
      <c r="B140" s="128" t="s">
        <v>307</v>
      </c>
      <c r="C140" s="172"/>
      <c r="D140" s="152"/>
      <c r="E140" s="152"/>
      <c r="F140" s="152"/>
      <c r="G140" s="152"/>
      <c r="H140" s="152"/>
      <c r="I140" s="152"/>
      <c r="J140" s="152"/>
      <c r="K140" s="152"/>
      <c r="L140" s="152"/>
      <c r="M140" s="152"/>
      <c r="N140" s="152"/>
      <c r="O140" s="152">
        <f t="shared" si="19"/>
        <v>0</v>
      </c>
    </row>
    <row r="141" spans="1:15" ht="14.25">
      <c r="A141" s="127" t="s">
        <v>505</v>
      </c>
      <c r="B141" s="128" t="s">
        <v>308</v>
      </c>
      <c r="C141" s="172"/>
      <c r="D141" s="152"/>
      <c r="E141" s="152"/>
      <c r="F141" s="152"/>
      <c r="G141" s="152"/>
      <c r="H141" s="152"/>
      <c r="I141" s="152"/>
      <c r="J141" s="152"/>
      <c r="K141" s="152"/>
      <c r="L141" s="152"/>
      <c r="M141" s="152"/>
      <c r="N141" s="152"/>
      <c r="O141" s="152">
        <f t="shared" si="19"/>
        <v>0</v>
      </c>
    </row>
    <row r="142" spans="1:15" ht="14.25">
      <c r="A142" s="130" t="s">
        <v>539</v>
      </c>
      <c r="B142" s="133" t="s">
        <v>309</v>
      </c>
      <c r="C142" s="172"/>
      <c r="D142" s="152"/>
      <c r="E142" s="152"/>
      <c r="F142" s="152"/>
      <c r="G142" s="152"/>
      <c r="H142" s="152"/>
      <c r="I142" s="152"/>
      <c r="J142" s="152"/>
      <c r="K142" s="152"/>
      <c r="L142" s="152"/>
      <c r="M142" s="152"/>
      <c r="N142" s="152"/>
      <c r="O142" s="152">
        <f t="shared" si="19"/>
        <v>0</v>
      </c>
    </row>
    <row r="143" spans="1:15" ht="14.25">
      <c r="A143" s="127" t="s">
        <v>506</v>
      </c>
      <c r="B143" s="128" t="s">
        <v>310</v>
      </c>
      <c r="C143" s="172"/>
      <c r="D143" s="152"/>
      <c r="E143" s="152"/>
      <c r="F143" s="152"/>
      <c r="G143" s="152"/>
      <c r="H143" s="152"/>
      <c r="I143" s="152"/>
      <c r="J143" s="152"/>
      <c r="K143" s="152"/>
      <c r="L143" s="152"/>
      <c r="M143" s="152"/>
      <c r="N143" s="152"/>
      <c r="O143" s="152">
        <f t="shared" si="19"/>
        <v>0</v>
      </c>
    </row>
    <row r="144" spans="1:15" ht="14.25">
      <c r="A144" s="127" t="s">
        <v>507</v>
      </c>
      <c r="B144" s="128" t="s">
        <v>311</v>
      </c>
      <c r="C144" s="172"/>
      <c r="D144" s="152"/>
      <c r="E144" s="152"/>
      <c r="F144" s="152"/>
      <c r="G144" s="152"/>
      <c r="H144" s="152"/>
      <c r="I144" s="152"/>
      <c r="J144" s="152"/>
      <c r="K144" s="152"/>
      <c r="L144" s="152"/>
      <c r="M144" s="152"/>
      <c r="N144" s="152"/>
      <c r="O144" s="152">
        <f t="shared" si="19"/>
        <v>0</v>
      </c>
    </row>
    <row r="145" spans="1:15" ht="14.25">
      <c r="A145" s="129" t="s">
        <v>540</v>
      </c>
      <c r="B145" s="144" t="s">
        <v>312</v>
      </c>
      <c r="C145" s="172"/>
      <c r="D145" s="152"/>
      <c r="E145" s="152"/>
      <c r="F145" s="152"/>
      <c r="G145" s="152"/>
      <c r="H145" s="152"/>
      <c r="I145" s="152"/>
      <c r="J145" s="152"/>
      <c r="K145" s="152"/>
      <c r="L145" s="152"/>
      <c r="M145" s="152"/>
      <c r="N145" s="152"/>
      <c r="O145" s="152">
        <f t="shared" si="19"/>
        <v>0</v>
      </c>
    </row>
    <row r="146" spans="1:15" ht="14.25">
      <c r="A146" s="127" t="s">
        <v>508</v>
      </c>
      <c r="B146" s="128" t="s">
        <v>313</v>
      </c>
      <c r="C146" s="172"/>
      <c r="D146" s="152"/>
      <c r="E146" s="152"/>
      <c r="F146" s="152"/>
      <c r="G146" s="152"/>
      <c r="H146" s="152"/>
      <c r="I146" s="152"/>
      <c r="J146" s="152"/>
      <c r="K146" s="152"/>
      <c r="L146" s="152"/>
      <c r="M146" s="152"/>
      <c r="N146" s="152"/>
      <c r="O146" s="152">
        <f t="shared" si="19"/>
        <v>0</v>
      </c>
    </row>
    <row r="147" spans="1:15" ht="14.25">
      <c r="A147" s="127" t="s">
        <v>509</v>
      </c>
      <c r="B147" s="128" t="s">
        <v>314</v>
      </c>
      <c r="C147" s="172"/>
      <c r="D147" s="152"/>
      <c r="E147" s="152"/>
      <c r="F147" s="152"/>
      <c r="G147" s="152"/>
      <c r="H147" s="152"/>
      <c r="I147" s="152"/>
      <c r="J147" s="152"/>
      <c r="K147" s="152"/>
      <c r="L147" s="152"/>
      <c r="M147" s="152"/>
      <c r="N147" s="152"/>
      <c r="O147" s="152">
        <f t="shared" si="19"/>
        <v>0</v>
      </c>
    </row>
    <row r="148" spans="1:15" ht="14.25">
      <c r="A148" s="127" t="s">
        <v>510</v>
      </c>
      <c r="B148" s="128" t="s">
        <v>315</v>
      </c>
      <c r="C148" s="172"/>
      <c r="D148" s="152"/>
      <c r="E148" s="152"/>
      <c r="F148" s="152"/>
      <c r="G148" s="152"/>
      <c r="H148" s="152"/>
      <c r="I148" s="152"/>
      <c r="J148" s="152"/>
      <c r="K148" s="152"/>
      <c r="L148" s="152"/>
      <c r="M148" s="152"/>
      <c r="N148" s="152"/>
      <c r="O148" s="152">
        <f t="shared" si="19"/>
        <v>0</v>
      </c>
    </row>
    <row r="149" spans="1:15" ht="14.25">
      <c r="A149" s="127" t="s">
        <v>511</v>
      </c>
      <c r="B149" s="128" t="s">
        <v>316</v>
      </c>
      <c r="C149" s="172"/>
      <c r="D149" s="152"/>
      <c r="E149" s="152"/>
      <c r="F149" s="152"/>
      <c r="G149" s="152"/>
      <c r="H149" s="152"/>
      <c r="I149" s="152"/>
      <c r="J149" s="152"/>
      <c r="K149" s="152"/>
      <c r="L149" s="152"/>
      <c r="M149" s="152"/>
      <c r="N149" s="152"/>
      <c r="O149" s="152">
        <f t="shared" si="19"/>
        <v>0</v>
      </c>
    </row>
    <row r="150" spans="1:15" ht="14.25">
      <c r="A150" s="127" t="s">
        <v>512</v>
      </c>
      <c r="B150" s="128" t="s">
        <v>319</v>
      </c>
      <c r="C150" s="172"/>
      <c r="D150" s="152"/>
      <c r="E150" s="152"/>
      <c r="F150" s="152"/>
      <c r="G150" s="152"/>
      <c r="H150" s="152"/>
      <c r="I150" s="152"/>
      <c r="J150" s="152"/>
      <c r="K150" s="152"/>
      <c r="L150" s="152"/>
      <c r="M150" s="152"/>
      <c r="N150" s="152"/>
      <c r="O150" s="152">
        <f t="shared" si="19"/>
        <v>0</v>
      </c>
    </row>
    <row r="151" spans="1:15" ht="14.25">
      <c r="A151" s="127" t="s">
        <v>320</v>
      </c>
      <c r="B151" s="128" t="s">
        <v>321</v>
      </c>
      <c r="C151" s="172"/>
      <c r="D151" s="152"/>
      <c r="E151" s="152"/>
      <c r="F151" s="152"/>
      <c r="G151" s="152"/>
      <c r="H151" s="152"/>
      <c r="I151" s="152"/>
      <c r="J151" s="152"/>
      <c r="K151" s="152"/>
      <c r="L151" s="152"/>
      <c r="M151" s="152"/>
      <c r="N151" s="152"/>
      <c r="O151" s="152">
        <f t="shared" si="19"/>
        <v>0</v>
      </c>
    </row>
    <row r="152" spans="1:15" ht="14.25">
      <c r="A152" s="127" t="s">
        <v>513</v>
      </c>
      <c r="B152" s="128" t="s">
        <v>322</v>
      </c>
      <c r="C152" s="172"/>
      <c r="D152" s="152"/>
      <c r="E152" s="152"/>
      <c r="F152" s="152"/>
      <c r="G152" s="152"/>
      <c r="H152" s="152"/>
      <c r="I152" s="152"/>
      <c r="J152" s="152"/>
      <c r="K152" s="152"/>
      <c r="L152" s="152"/>
      <c r="M152" s="152"/>
      <c r="N152" s="152"/>
      <c r="O152" s="152">
        <f t="shared" si="19"/>
        <v>0</v>
      </c>
    </row>
    <row r="153" spans="1:15" ht="14.25">
      <c r="A153" s="127" t="s">
        <v>514</v>
      </c>
      <c r="B153" s="128" t="s">
        <v>327</v>
      </c>
      <c r="C153" s="172"/>
      <c r="D153" s="152"/>
      <c r="E153" s="152"/>
      <c r="F153" s="152"/>
      <c r="G153" s="152"/>
      <c r="H153" s="152"/>
      <c r="I153" s="152"/>
      <c r="J153" s="152"/>
      <c r="K153" s="152"/>
      <c r="L153" s="152"/>
      <c r="M153" s="152"/>
      <c r="N153" s="152"/>
      <c r="O153" s="152">
        <f t="shared" si="19"/>
        <v>0</v>
      </c>
    </row>
    <row r="154" spans="1:15" ht="14.25">
      <c r="A154" s="129" t="s">
        <v>541</v>
      </c>
      <c r="B154" s="144" t="s">
        <v>330</v>
      </c>
      <c r="C154" s="172"/>
      <c r="D154" s="152"/>
      <c r="E154" s="152"/>
      <c r="F154" s="152"/>
      <c r="G154" s="152"/>
      <c r="H154" s="152"/>
      <c r="I154" s="152"/>
      <c r="J154" s="152"/>
      <c r="K154" s="152"/>
      <c r="L154" s="152"/>
      <c r="M154" s="152"/>
      <c r="N154" s="152"/>
      <c r="O154" s="152">
        <f t="shared" si="19"/>
        <v>0</v>
      </c>
    </row>
    <row r="155" spans="1:15" ht="14.25">
      <c r="A155" s="127" t="s">
        <v>515</v>
      </c>
      <c r="B155" s="128" t="s">
        <v>331</v>
      </c>
      <c r="C155" s="172"/>
      <c r="D155" s="152"/>
      <c r="E155" s="152"/>
      <c r="F155" s="152"/>
      <c r="G155" s="152"/>
      <c r="H155" s="152"/>
      <c r="I155" s="152"/>
      <c r="J155" s="152"/>
      <c r="K155" s="152"/>
      <c r="L155" s="152"/>
      <c r="M155" s="152"/>
      <c r="N155" s="152"/>
      <c r="O155" s="152">
        <f t="shared" si="19"/>
        <v>0</v>
      </c>
    </row>
    <row r="156" spans="1:15" ht="14.25">
      <c r="A156" s="130" t="s">
        <v>542</v>
      </c>
      <c r="B156" s="133" t="s">
        <v>332</v>
      </c>
      <c r="C156" s="172">
        <f>C145+C148+C154+C155</f>
        <v>0</v>
      </c>
      <c r="D156" s="152"/>
      <c r="E156" s="152"/>
      <c r="F156" s="152"/>
      <c r="G156" s="152"/>
      <c r="H156" s="152"/>
      <c r="I156" s="152"/>
      <c r="J156" s="152"/>
      <c r="K156" s="152"/>
      <c r="L156" s="152"/>
      <c r="M156" s="152"/>
      <c r="N156" s="152"/>
      <c r="O156" s="152">
        <f t="shared" si="19"/>
        <v>0</v>
      </c>
    </row>
    <row r="157" spans="1:15" ht="14.25">
      <c r="A157" s="131" t="s">
        <v>333</v>
      </c>
      <c r="B157" s="128" t="s">
        <v>334</v>
      </c>
      <c r="C157" s="172"/>
      <c r="D157" s="152"/>
      <c r="E157" s="152"/>
      <c r="F157" s="152"/>
      <c r="G157" s="152"/>
      <c r="H157" s="152"/>
      <c r="I157" s="152"/>
      <c r="J157" s="152"/>
      <c r="K157" s="152"/>
      <c r="L157" s="152"/>
      <c r="M157" s="152"/>
      <c r="N157" s="152"/>
      <c r="O157" s="152">
        <f t="shared" si="19"/>
        <v>0</v>
      </c>
    </row>
    <row r="158" spans="1:15" ht="14.25">
      <c r="A158" s="131" t="s">
        <v>516</v>
      </c>
      <c r="B158" s="128" t="s">
        <v>335</v>
      </c>
      <c r="C158" s="172">
        <v>2204000</v>
      </c>
      <c r="D158" s="152">
        <f>C158/12</f>
        <v>183666.66666666666</v>
      </c>
      <c r="E158" s="152">
        <f>D158</f>
        <v>183666.66666666666</v>
      </c>
      <c r="F158" s="152">
        <f aca="true" t="shared" si="20" ref="F158:N158">E158</f>
        <v>183666.66666666666</v>
      </c>
      <c r="G158" s="152">
        <f t="shared" si="20"/>
        <v>183666.66666666666</v>
      </c>
      <c r="H158" s="152">
        <f t="shared" si="20"/>
        <v>183666.66666666666</v>
      </c>
      <c r="I158" s="152">
        <f t="shared" si="20"/>
        <v>183666.66666666666</v>
      </c>
      <c r="J158" s="152">
        <f t="shared" si="20"/>
        <v>183666.66666666666</v>
      </c>
      <c r="K158" s="152">
        <f t="shared" si="20"/>
        <v>183666.66666666666</v>
      </c>
      <c r="L158" s="152">
        <f t="shared" si="20"/>
        <v>183666.66666666666</v>
      </c>
      <c r="M158" s="152">
        <f t="shared" si="20"/>
        <v>183666.66666666666</v>
      </c>
      <c r="N158" s="152">
        <f t="shared" si="20"/>
        <v>183666.66666666666</v>
      </c>
      <c r="O158" s="152">
        <f t="shared" si="19"/>
        <v>183666.66666666637</v>
      </c>
    </row>
    <row r="159" spans="1:15" ht="14.25">
      <c r="A159" s="131" t="s">
        <v>517</v>
      </c>
      <c r="B159" s="128" t="s">
        <v>336</v>
      </c>
      <c r="C159" s="172"/>
      <c r="D159" s="152"/>
      <c r="E159" s="152"/>
      <c r="F159" s="152"/>
      <c r="G159" s="152"/>
      <c r="H159" s="152"/>
      <c r="I159" s="152"/>
      <c r="J159" s="152"/>
      <c r="K159" s="152"/>
      <c r="L159" s="152"/>
      <c r="M159" s="152"/>
      <c r="N159" s="152"/>
      <c r="O159" s="152">
        <f t="shared" si="19"/>
        <v>0</v>
      </c>
    </row>
    <row r="160" spans="1:15" ht="14.25">
      <c r="A160" s="131" t="s">
        <v>518</v>
      </c>
      <c r="B160" s="128" t="s">
        <v>337</v>
      </c>
      <c r="C160" s="172"/>
      <c r="D160" s="152"/>
      <c r="E160" s="152"/>
      <c r="F160" s="152"/>
      <c r="G160" s="152"/>
      <c r="H160" s="152"/>
      <c r="I160" s="152"/>
      <c r="J160" s="152"/>
      <c r="K160" s="152"/>
      <c r="L160" s="152"/>
      <c r="M160" s="152"/>
      <c r="N160" s="152"/>
      <c r="O160" s="152">
        <f t="shared" si="19"/>
        <v>0</v>
      </c>
    </row>
    <row r="161" spans="1:15" ht="14.25">
      <c r="A161" s="131" t="s">
        <v>338</v>
      </c>
      <c r="B161" s="128" t="s">
        <v>339</v>
      </c>
      <c r="C161" s="172">
        <v>4200000</v>
      </c>
      <c r="D161" s="152">
        <f>C161/12</f>
        <v>350000</v>
      </c>
      <c r="E161" s="152">
        <f>D161</f>
        <v>350000</v>
      </c>
      <c r="F161" s="152">
        <f aca="true" t="shared" si="21" ref="F161:N161">E161</f>
        <v>350000</v>
      </c>
      <c r="G161" s="152">
        <f t="shared" si="21"/>
        <v>350000</v>
      </c>
      <c r="H161" s="152">
        <f t="shared" si="21"/>
        <v>350000</v>
      </c>
      <c r="I161" s="152">
        <f t="shared" si="21"/>
        <v>350000</v>
      </c>
      <c r="J161" s="152">
        <f t="shared" si="21"/>
        <v>350000</v>
      </c>
      <c r="K161" s="152">
        <f t="shared" si="21"/>
        <v>350000</v>
      </c>
      <c r="L161" s="152">
        <f t="shared" si="21"/>
        <v>350000</v>
      </c>
      <c r="M161" s="152">
        <f t="shared" si="21"/>
        <v>350000</v>
      </c>
      <c r="N161" s="152">
        <f t="shared" si="21"/>
        <v>350000</v>
      </c>
      <c r="O161" s="152">
        <f t="shared" si="19"/>
        <v>350000</v>
      </c>
    </row>
    <row r="162" spans="1:15" ht="14.25">
      <c r="A162" s="131" t="s">
        <v>340</v>
      </c>
      <c r="B162" s="128" t="s">
        <v>341</v>
      </c>
      <c r="C162" s="172">
        <v>1729000</v>
      </c>
      <c r="D162" s="152">
        <f>C162/12</f>
        <v>144083.33333333334</v>
      </c>
      <c r="E162" s="152">
        <f>D162</f>
        <v>144083.33333333334</v>
      </c>
      <c r="F162" s="152">
        <f aca="true" t="shared" si="22" ref="F162:N162">E162</f>
        <v>144083.33333333334</v>
      </c>
      <c r="G162" s="152">
        <f t="shared" si="22"/>
        <v>144083.33333333334</v>
      </c>
      <c r="H162" s="152">
        <f t="shared" si="22"/>
        <v>144083.33333333334</v>
      </c>
      <c r="I162" s="152">
        <f t="shared" si="22"/>
        <v>144083.33333333334</v>
      </c>
      <c r="J162" s="152">
        <f t="shared" si="22"/>
        <v>144083.33333333334</v>
      </c>
      <c r="K162" s="152">
        <f t="shared" si="22"/>
        <v>144083.33333333334</v>
      </c>
      <c r="L162" s="152">
        <f t="shared" si="22"/>
        <v>144083.33333333334</v>
      </c>
      <c r="M162" s="152">
        <f t="shared" si="22"/>
        <v>144083.33333333334</v>
      </c>
      <c r="N162" s="152">
        <f t="shared" si="22"/>
        <v>144083.33333333334</v>
      </c>
      <c r="O162" s="152">
        <f t="shared" si="19"/>
        <v>144083.3333333334</v>
      </c>
    </row>
    <row r="163" spans="1:15" ht="14.25">
      <c r="A163" s="131" t="s">
        <v>342</v>
      </c>
      <c r="B163" s="128" t="s">
        <v>343</v>
      </c>
      <c r="C163" s="172"/>
      <c r="D163" s="152"/>
      <c r="E163" s="152"/>
      <c r="F163" s="152"/>
      <c r="G163" s="152"/>
      <c r="H163" s="152"/>
      <c r="I163" s="152"/>
      <c r="J163" s="152"/>
      <c r="K163" s="152"/>
      <c r="L163" s="152"/>
      <c r="M163" s="152"/>
      <c r="N163" s="152"/>
      <c r="O163" s="152">
        <f t="shared" si="19"/>
        <v>0</v>
      </c>
    </row>
    <row r="164" spans="1:15" ht="14.25">
      <c r="A164" s="131" t="s">
        <v>519</v>
      </c>
      <c r="B164" s="128" t="s">
        <v>344</v>
      </c>
      <c r="C164" s="172">
        <v>5000</v>
      </c>
      <c r="D164" s="152"/>
      <c r="E164" s="152"/>
      <c r="F164" s="152"/>
      <c r="G164" s="152"/>
      <c r="H164" s="152"/>
      <c r="I164" s="152"/>
      <c r="J164" s="152"/>
      <c r="K164" s="152"/>
      <c r="L164" s="152"/>
      <c r="M164" s="152"/>
      <c r="N164" s="152"/>
      <c r="O164" s="152">
        <f t="shared" si="19"/>
        <v>5000</v>
      </c>
    </row>
    <row r="165" spans="1:15" ht="14.25">
      <c r="A165" s="131" t="s">
        <v>520</v>
      </c>
      <c r="B165" s="128" t="s">
        <v>345</v>
      </c>
      <c r="C165" s="172"/>
      <c r="D165" s="152"/>
      <c r="E165" s="152"/>
      <c r="F165" s="152"/>
      <c r="G165" s="152"/>
      <c r="H165" s="152"/>
      <c r="I165" s="152"/>
      <c r="J165" s="152"/>
      <c r="K165" s="152"/>
      <c r="L165" s="152"/>
      <c r="M165" s="152"/>
      <c r="N165" s="152"/>
      <c r="O165" s="152">
        <f t="shared" si="19"/>
        <v>0</v>
      </c>
    </row>
    <row r="166" spans="1:15" ht="14.25">
      <c r="A166" s="131" t="s">
        <v>521</v>
      </c>
      <c r="B166" s="128" t="s">
        <v>346</v>
      </c>
      <c r="C166" s="172">
        <v>1000</v>
      </c>
      <c r="D166" s="152">
        <v>1000</v>
      </c>
      <c r="E166" s="152"/>
      <c r="F166" s="152"/>
      <c r="G166" s="152"/>
      <c r="H166" s="152"/>
      <c r="I166" s="152"/>
      <c r="J166" s="152"/>
      <c r="K166" s="152"/>
      <c r="L166" s="152"/>
      <c r="M166" s="152"/>
      <c r="N166" s="152"/>
      <c r="O166" s="152">
        <f t="shared" si="19"/>
        <v>0</v>
      </c>
    </row>
    <row r="167" spans="1:15" ht="14.25">
      <c r="A167" s="132" t="s">
        <v>543</v>
      </c>
      <c r="B167" s="133" t="s">
        <v>347</v>
      </c>
      <c r="C167" s="172">
        <f>SUM(C157:C166)</f>
        <v>8139000</v>
      </c>
      <c r="D167" s="152">
        <f>SUM(D158:D166)</f>
        <v>678750</v>
      </c>
      <c r="E167" s="152">
        <f aca="true" t="shared" si="23" ref="E167:N167">SUM(E158:E166)</f>
        <v>677750</v>
      </c>
      <c r="F167" s="152">
        <f t="shared" si="23"/>
        <v>677750</v>
      </c>
      <c r="G167" s="152">
        <f t="shared" si="23"/>
        <v>677750</v>
      </c>
      <c r="H167" s="152">
        <f t="shared" si="23"/>
        <v>677750</v>
      </c>
      <c r="I167" s="152">
        <f t="shared" si="23"/>
        <v>677750</v>
      </c>
      <c r="J167" s="152">
        <f t="shared" si="23"/>
        <v>677750</v>
      </c>
      <c r="K167" s="152">
        <f t="shared" si="23"/>
        <v>677750</v>
      </c>
      <c r="L167" s="152">
        <f t="shared" si="23"/>
        <v>677750</v>
      </c>
      <c r="M167" s="152">
        <f t="shared" si="23"/>
        <v>677750</v>
      </c>
      <c r="N167" s="152">
        <f t="shared" si="23"/>
        <v>677750</v>
      </c>
      <c r="O167" s="152">
        <f t="shared" si="19"/>
        <v>682750</v>
      </c>
    </row>
    <row r="168" spans="1:15" ht="14.25">
      <c r="A168" s="131" t="s">
        <v>522</v>
      </c>
      <c r="B168" s="128"/>
      <c r="C168" s="172"/>
      <c r="D168" s="152"/>
      <c r="E168" s="152"/>
      <c r="F168" s="152"/>
      <c r="G168" s="152"/>
      <c r="H168" s="152"/>
      <c r="I168" s="152"/>
      <c r="J168" s="152"/>
      <c r="K168" s="152"/>
      <c r="L168" s="152"/>
      <c r="M168" s="152"/>
      <c r="N168" s="152"/>
      <c r="O168" s="152">
        <f t="shared" si="19"/>
        <v>0</v>
      </c>
    </row>
    <row r="169" spans="1:15" ht="14.25">
      <c r="A169" s="131" t="s">
        <v>523</v>
      </c>
      <c r="B169" s="128" t="s">
        <v>349</v>
      </c>
      <c r="C169" s="172"/>
      <c r="D169" s="152"/>
      <c r="E169" s="152"/>
      <c r="F169" s="152"/>
      <c r="G169" s="152"/>
      <c r="H169" s="152"/>
      <c r="I169" s="152"/>
      <c r="J169" s="152"/>
      <c r="K169" s="152"/>
      <c r="L169" s="152"/>
      <c r="M169" s="152"/>
      <c r="N169" s="152"/>
      <c r="O169" s="152">
        <f t="shared" si="19"/>
        <v>0</v>
      </c>
    </row>
    <row r="170" spans="1:15" ht="14.25">
      <c r="A170" s="131" t="s">
        <v>350</v>
      </c>
      <c r="B170" s="128" t="s">
        <v>351</v>
      </c>
      <c r="C170" s="172"/>
      <c r="D170" s="152"/>
      <c r="E170" s="152"/>
      <c r="F170" s="152"/>
      <c r="G170" s="152"/>
      <c r="H170" s="152"/>
      <c r="I170" s="152"/>
      <c r="J170" s="152"/>
      <c r="K170" s="152"/>
      <c r="L170" s="152"/>
      <c r="M170" s="152"/>
      <c r="N170" s="152"/>
      <c r="O170" s="152">
        <f t="shared" si="19"/>
        <v>0</v>
      </c>
    </row>
    <row r="171" spans="1:15" ht="14.25">
      <c r="A171" s="131" t="s">
        <v>524</v>
      </c>
      <c r="B171" s="128" t="s">
        <v>352</v>
      </c>
      <c r="C171" s="172"/>
      <c r="D171" s="152"/>
      <c r="E171" s="152"/>
      <c r="F171" s="152"/>
      <c r="G171" s="152"/>
      <c r="H171" s="152"/>
      <c r="I171" s="152"/>
      <c r="J171" s="152"/>
      <c r="K171" s="152"/>
      <c r="L171" s="152"/>
      <c r="M171" s="152"/>
      <c r="N171" s="152"/>
      <c r="O171" s="152">
        <f t="shared" si="19"/>
        <v>0</v>
      </c>
    </row>
    <row r="172" spans="1:15" ht="14.25">
      <c r="A172" s="131" t="s">
        <v>353</v>
      </c>
      <c r="B172" s="128" t="s">
        <v>354</v>
      </c>
      <c r="C172" s="172"/>
      <c r="D172" s="152"/>
      <c r="E172" s="152"/>
      <c r="F172" s="152"/>
      <c r="G172" s="152"/>
      <c r="H172" s="152"/>
      <c r="I172" s="152"/>
      <c r="J172" s="152"/>
      <c r="K172" s="152"/>
      <c r="L172" s="152"/>
      <c r="M172" s="152"/>
      <c r="N172" s="152"/>
      <c r="O172" s="152">
        <f t="shared" si="19"/>
        <v>0</v>
      </c>
    </row>
    <row r="173" spans="1:15" ht="14.25">
      <c r="A173" s="130" t="s">
        <v>544</v>
      </c>
      <c r="B173" s="133" t="s">
        <v>355</v>
      </c>
      <c r="C173" s="172"/>
      <c r="D173" s="152"/>
      <c r="E173" s="152"/>
      <c r="F173" s="152"/>
      <c r="G173" s="152"/>
      <c r="H173" s="152"/>
      <c r="I173" s="152"/>
      <c r="J173" s="152"/>
      <c r="K173" s="152"/>
      <c r="L173" s="152"/>
      <c r="M173" s="152"/>
      <c r="N173" s="152"/>
      <c r="O173" s="152">
        <f t="shared" si="19"/>
        <v>0</v>
      </c>
    </row>
    <row r="174" spans="1:15" ht="26.25">
      <c r="A174" s="131" t="s">
        <v>356</v>
      </c>
      <c r="B174" s="128" t="s">
        <v>357</v>
      </c>
      <c r="C174" s="172"/>
      <c r="D174" s="152"/>
      <c r="E174" s="152"/>
      <c r="F174" s="152"/>
      <c r="G174" s="152"/>
      <c r="H174" s="152"/>
      <c r="I174" s="152"/>
      <c r="J174" s="152"/>
      <c r="K174" s="152"/>
      <c r="L174" s="152"/>
      <c r="M174" s="152"/>
      <c r="N174" s="152"/>
      <c r="O174" s="152">
        <f t="shared" si="19"/>
        <v>0</v>
      </c>
    </row>
    <row r="175" spans="1:15" ht="26.25">
      <c r="A175" s="127" t="s">
        <v>525</v>
      </c>
      <c r="B175" s="128" t="s">
        <v>358</v>
      </c>
      <c r="C175" s="172"/>
      <c r="D175" s="152"/>
      <c r="E175" s="152"/>
      <c r="F175" s="152"/>
      <c r="G175" s="152"/>
      <c r="H175" s="152"/>
      <c r="I175" s="152"/>
      <c r="J175" s="152"/>
      <c r="K175" s="152"/>
      <c r="L175" s="152"/>
      <c r="M175" s="152"/>
      <c r="N175" s="152"/>
      <c r="O175" s="152">
        <f t="shared" si="19"/>
        <v>0</v>
      </c>
    </row>
    <row r="176" spans="1:15" ht="14.25">
      <c r="A176" s="131" t="s">
        <v>526</v>
      </c>
      <c r="B176" s="128" t="s">
        <v>359</v>
      </c>
      <c r="C176" s="172"/>
      <c r="D176" s="152"/>
      <c r="E176" s="152"/>
      <c r="F176" s="152"/>
      <c r="G176" s="152"/>
      <c r="H176" s="152"/>
      <c r="I176" s="152"/>
      <c r="J176" s="152"/>
      <c r="K176" s="152"/>
      <c r="L176" s="152"/>
      <c r="M176" s="152"/>
      <c r="N176" s="152"/>
      <c r="O176" s="152">
        <f t="shared" si="19"/>
        <v>0</v>
      </c>
    </row>
    <row r="177" spans="1:15" ht="14.25">
      <c r="A177" s="130" t="s">
        <v>545</v>
      </c>
      <c r="B177" s="133" t="s">
        <v>360</v>
      </c>
      <c r="C177" s="172"/>
      <c r="D177" s="152"/>
      <c r="E177" s="152"/>
      <c r="F177" s="152"/>
      <c r="G177" s="152"/>
      <c r="H177" s="152"/>
      <c r="I177" s="152"/>
      <c r="J177" s="152"/>
      <c r="K177" s="152"/>
      <c r="L177" s="152"/>
      <c r="M177" s="152"/>
      <c r="N177" s="152"/>
      <c r="O177" s="152">
        <f t="shared" si="19"/>
        <v>0</v>
      </c>
    </row>
    <row r="178" spans="1:15" ht="26.25">
      <c r="A178" s="131" t="s">
        <v>361</v>
      </c>
      <c r="B178" s="128" t="s">
        <v>362</v>
      </c>
      <c r="C178" s="172"/>
      <c r="D178" s="152"/>
      <c r="E178" s="152"/>
      <c r="F178" s="152"/>
      <c r="G178" s="152"/>
      <c r="H178" s="152"/>
      <c r="I178" s="152"/>
      <c r="J178" s="152"/>
      <c r="K178" s="152"/>
      <c r="L178" s="152"/>
      <c r="M178" s="152"/>
      <c r="N178" s="152"/>
      <c r="O178" s="152">
        <f t="shared" si="19"/>
        <v>0</v>
      </c>
    </row>
    <row r="179" spans="1:15" ht="26.25">
      <c r="A179" s="127" t="s">
        <v>527</v>
      </c>
      <c r="B179" s="128" t="s">
        <v>363</v>
      </c>
      <c r="C179" s="172"/>
      <c r="D179" s="152"/>
      <c r="E179" s="152"/>
      <c r="F179" s="152"/>
      <c r="G179" s="152"/>
      <c r="H179" s="152"/>
      <c r="I179" s="152"/>
      <c r="J179" s="152"/>
      <c r="K179" s="152"/>
      <c r="L179" s="152"/>
      <c r="M179" s="152"/>
      <c r="N179" s="152"/>
      <c r="O179" s="152">
        <f t="shared" si="19"/>
        <v>0</v>
      </c>
    </row>
    <row r="180" spans="1:15" ht="14.25">
      <c r="A180" s="131" t="s">
        <v>528</v>
      </c>
      <c r="B180" s="128" t="s">
        <v>364</v>
      </c>
      <c r="C180" s="172"/>
      <c r="D180" s="152"/>
      <c r="E180" s="152"/>
      <c r="F180" s="152"/>
      <c r="G180" s="152"/>
      <c r="H180" s="152"/>
      <c r="I180" s="152"/>
      <c r="J180" s="152"/>
      <c r="K180" s="152"/>
      <c r="L180" s="152"/>
      <c r="M180" s="152"/>
      <c r="N180" s="152"/>
      <c r="O180" s="152">
        <f t="shared" si="19"/>
        <v>0</v>
      </c>
    </row>
    <row r="181" spans="1:15" ht="14.25">
      <c r="A181" s="130" t="s">
        <v>547</v>
      </c>
      <c r="B181" s="133" t="s">
        <v>365</v>
      </c>
      <c r="C181" s="172"/>
      <c r="D181" s="152"/>
      <c r="E181" s="152"/>
      <c r="F181" s="152"/>
      <c r="G181" s="152"/>
      <c r="H181" s="152"/>
      <c r="I181" s="152"/>
      <c r="J181" s="152"/>
      <c r="K181" s="152"/>
      <c r="L181" s="152"/>
      <c r="M181" s="152"/>
      <c r="N181" s="152"/>
      <c r="O181" s="152">
        <f t="shared" si="19"/>
        <v>0</v>
      </c>
    </row>
    <row r="182" spans="1:15" ht="15">
      <c r="A182" s="145" t="s">
        <v>546</v>
      </c>
      <c r="B182" s="134" t="s">
        <v>366</v>
      </c>
      <c r="C182" s="307">
        <f>C167+C173+C177+C181</f>
        <v>8139000</v>
      </c>
      <c r="D182" s="307">
        <f>D136+D142+D156+D167+D173+D177+D181</f>
        <v>678750</v>
      </c>
      <c r="E182" s="307">
        <f aca="true" t="shared" si="24" ref="E182:N182">E136+E142+E156+E167+E173+E177+E181</f>
        <v>677750</v>
      </c>
      <c r="F182" s="307">
        <f t="shared" si="24"/>
        <v>677750</v>
      </c>
      <c r="G182" s="307">
        <f t="shared" si="24"/>
        <v>677750</v>
      </c>
      <c r="H182" s="307">
        <f t="shared" si="24"/>
        <v>677750</v>
      </c>
      <c r="I182" s="307">
        <f t="shared" si="24"/>
        <v>677750</v>
      </c>
      <c r="J182" s="307">
        <f t="shared" si="24"/>
        <v>677750</v>
      </c>
      <c r="K182" s="307">
        <f t="shared" si="24"/>
        <v>677750</v>
      </c>
      <c r="L182" s="307">
        <f t="shared" si="24"/>
        <v>677750</v>
      </c>
      <c r="M182" s="307">
        <f t="shared" si="24"/>
        <v>677750</v>
      </c>
      <c r="N182" s="307">
        <f t="shared" si="24"/>
        <v>677750</v>
      </c>
      <c r="O182" s="307">
        <f t="shared" si="19"/>
        <v>682750</v>
      </c>
    </row>
    <row r="183" spans="1:15" ht="15">
      <c r="A183" s="146" t="s">
        <v>657</v>
      </c>
      <c r="B183" s="375"/>
      <c r="C183" s="375">
        <f>C167-C74</f>
        <v>-23586500</v>
      </c>
      <c r="D183" s="375">
        <f aca="true" t="shared" si="25" ref="D183:O183">D167-D74</f>
        <v>-1677958.333333333</v>
      </c>
      <c r="E183" s="375">
        <f t="shared" si="25"/>
        <v>-1678958.333333333</v>
      </c>
      <c r="F183" s="375">
        <f t="shared" si="25"/>
        <v>-1703958.333333333</v>
      </c>
      <c r="G183" s="375">
        <f t="shared" si="25"/>
        <v>-1678958.333333333</v>
      </c>
      <c r="H183" s="375">
        <f t="shared" si="25"/>
        <v>-1678958.333333333</v>
      </c>
      <c r="I183" s="375">
        <f t="shared" si="25"/>
        <v>-1678958.333333333</v>
      </c>
      <c r="J183" s="375">
        <f t="shared" si="25"/>
        <v>-1678958.333333333</v>
      </c>
      <c r="K183" s="375">
        <f t="shared" si="25"/>
        <v>-1711958.333333333</v>
      </c>
      <c r="L183" s="375">
        <f t="shared" si="25"/>
        <v>-1678958.333333333</v>
      </c>
      <c r="M183" s="375">
        <f t="shared" si="25"/>
        <v>-1678958.333333333</v>
      </c>
      <c r="N183" s="375">
        <f t="shared" si="25"/>
        <v>-1678958.333333333</v>
      </c>
      <c r="O183" s="375">
        <f t="shared" si="25"/>
        <v>-5060958.333333345</v>
      </c>
    </row>
    <row r="184" spans="1:15" ht="15">
      <c r="A184" s="146" t="s">
        <v>658</v>
      </c>
      <c r="B184" s="375"/>
      <c r="C184" s="375">
        <f>C173+C177+C181-C97</f>
        <v>-825000</v>
      </c>
      <c r="D184" s="375">
        <f aca="true" t="shared" si="26" ref="D184:O184">D173+D177+D181-D97</f>
        <v>0</v>
      </c>
      <c r="E184" s="375">
        <f t="shared" si="26"/>
        <v>0</v>
      </c>
      <c r="F184" s="375">
        <f t="shared" si="26"/>
        <v>-50800</v>
      </c>
      <c r="G184" s="375">
        <f t="shared" si="26"/>
        <v>0</v>
      </c>
      <c r="H184" s="375">
        <f t="shared" si="26"/>
        <v>0</v>
      </c>
      <c r="I184" s="375">
        <f t="shared" si="26"/>
        <v>0</v>
      </c>
      <c r="J184" s="375">
        <f t="shared" si="26"/>
        <v>0</v>
      </c>
      <c r="K184" s="375">
        <f t="shared" si="26"/>
        <v>0</v>
      </c>
      <c r="L184" s="375">
        <f t="shared" si="26"/>
        <v>0</v>
      </c>
      <c r="M184" s="375">
        <f t="shared" si="26"/>
        <v>0</v>
      </c>
      <c r="N184" s="375">
        <f t="shared" si="26"/>
        <v>0</v>
      </c>
      <c r="O184" s="375">
        <f t="shared" si="26"/>
        <v>-774200</v>
      </c>
    </row>
    <row r="185" spans="1:15" ht="14.25">
      <c r="A185" s="136" t="s">
        <v>529</v>
      </c>
      <c r="B185" s="127" t="s">
        <v>367</v>
      </c>
      <c r="C185" s="305"/>
      <c r="D185" s="152"/>
      <c r="E185" s="152"/>
      <c r="F185" s="152"/>
      <c r="G185" s="152"/>
      <c r="H185" s="152"/>
      <c r="I185" s="152"/>
      <c r="J185" s="152"/>
      <c r="K185" s="152"/>
      <c r="L185" s="152"/>
      <c r="M185" s="152"/>
      <c r="N185" s="152"/>
      <c r="O185" s="152">
        <f t="shared" si="19"/>
        <v>0</v>
      </c>
    </row>
    <row r="186" spans="1:15" ht="14.25">
      <c r="A186" s="131" t="s">
        <v>368</v>
      </c>
      <c r="B186" s="127" t="s">
        <v>369</v>
      </c>
      <c r="C186" s="305"/>
      <c r="D186" s="152"/>
      <c r="E186" s="152"/>
      <c r="F186" s="152"/>
      <c r="G186" s="152"/>
      <c r="H186" s="152"/>
      <c r="I186" s="152"/>
      <c r="J186" s="152"/>
      <c r="K186" s="152"/>
      <c r="L186" s="152"/>
      <c r="M186" s="152"/>
      <c r="N186" s="152"/>
      <c r="O186" s="152">
        <f t="shared" si="19"/>
        <v>0</v>
      </c>
    </row>
    <row r="187" spans="1:15" ht="14.25">
      <c r="A187" s="136" t="s">
        <v>530</v>
      </c>
      <c r="B187" s="127" t="s">
        <v>370</v>
      </c>
      <c r="C187" s="305"/>
      <c r="D187" s="152"/>
      <c r="E187" s="152"/>
      <c r="F187" s="152"/>
      <c r="G187" s="152"/>
      <c r="H187" s="152"/>
      <c r="I187" s="152"/>
      <c r="J187" s="152"/>
      <c r="K187" s="152"/>
      <c r="L187" s="152"/>
      <c r="M187" s="152"/>
      <c r="N187" s="152"/>
      <c r="O187" s="152">
        <f t="shared" si="19"/>
        <v>0</v>
      </c>
    </row>
    <row r="188" spans="1:15" ht="14.25">
      <c r="A188" s="135" t="s">
        <v>548</v>
      </c>
      <c r="B188" s="129" t="s">
        <v>371</v>
      </c>
      <c r="C188" s="304"/>
      <c r="D188" s="152"/>
      <c r="E188" s="152"/>
      <c r="F188" s="152"/>
      <c r="G188" s="152"/>
      <c r="H188" s="152"/>
      <c r="I188" s="152"/>
      <c r="J188" s="152"/>
      <c r="K188" s="152"/>
      <c r="L188" s="152"/>
      <c r="M188" s="152"/>
      <c r="N188" s="152"/>
      <c r="O188" s="152">
        <f t="shared" si="19"/>
        <v>0</v>
      </c>
    </row>
    <row r="189" spans="1:15" ht="14.25">
      <c r="A189" s="131" t="s">
        <v>531</v>
      </c>
      <c r="B189" s="127" t="s">
        <v>372</v>
      </c>
      <c r="C189" s="305"/>
      <c r="D189" s="152"/>
      <c r="E189" s="152"/>
      <c r="F189" s="152"/>
      <c r="G189" s="152"/>
      <c r="H189" s="152"/>
      <c r="I189" s="152"/>
      <c r="J189" s="152"/>
      <c r="K189" s="152"/>
      <c r="L189" s="152"/>
      <c r="M189" s="152"/>
      <c r="N189" s="152"/>
      <c r="O189" s="152">
        <f t="shared" si="19"/>
        <v>0</v>
      </c>
    </row>
    <row r="190" spans="1:15" ht="14.25">
      <c r="A190" s="136" t="s">
        <v>373</v>
      </c>
      <c r="B190" s="127" t="s">
        <v>374</v>
      </c>
      <c r="C190" s="305"/>
      <c r="D190" s="152"/>
      <c r="E190" s="152"/>
      <c r="F190" s="152"/>
      <c r="G190" s="152"/>
      <c r="H190" s="152"/>
      <c r="I190" s="152"/>
      <c r="J190" s="152"/>
      <c r="K190" s="152"/>
      <c r="L190" s="152"/>
      <c r="M190" s="152"/>
      <c r="N190" s="152"/>
      <c r="O190" s="152">
        <f t="shared" si="19"/>
        <v>0</v>
      </c>
    </row>
    <row r="191" spans="1:15" ht="14.25">
      <c r="A191" s="131" t="s">
        <v>532</v>
      </c>
      <c r="B191" s="127" t="s">
        <v>375</v>
      </c>
      <c r="C191" s="305"/>
      <c r="D191" s="152"/>
      <c r="E191" s="152"/>
      <c r="F191" s="152"/>
      <c r="G191" s="152"/>
      <c r="H191" s="152"/>
      <c r="I191" s="152"/>
      <c r="J191" s="152"/>
      <c r="K191" s="152"/>
      <c r="L191" s="152"/>
      <c r="M191" s="152"/>
      <c r="N191" s="152"/>
      <c r="O191" s="152">
        <f t="shared" si="19"/>
        <v>0</v>
      </c>
    </row>
    <row r="192" spans="1:15" ht="14.25">
      <c r="A192" s="136" t="s">
        <v>376</v>
      </c>
      <c r="B192" s="127" t="s">
        <v>377</v>
      </c>
      <c r="C192" s="305"/>
      <c r="D192" s="152"/>
      <c r="E192" s="152"/>
      <c r="F192" s="152"/>
      <c r="G192" s="152"/>
      <c r="H192" s="152"/>
      <c r="I192" s="152"/>
      <c r="J192" s="152"/>
      <c r="K192" s="152"/>
      <c r="L192" s="152"/>
      <c r="M192" s="152"/>
      <c r="N192" s="152"/>
      <c r="O192" s="152">
        <f t="shared" si="19"/>
        <v>0</v>
      </c>
    </row>
    <row r="193" spans="1:15" ht="14.25">
      <c r="A193" s="137" t="s">
        <v>549</v>
      </c>
      <c r="B193" s="129" t="s">
        <v>378</v>
      </c>
      <c r="C193" s="304"/>
      <c r="D193" s="152"/>
      <c r="E193" s="152"/>
      <c r="F193" s="152"/>
      <c r="G193" s="152"/>
      <c r="H193" s="152"/>
      <c r="I193" s="152"/>
      <c r="J193" s="152"/>
      <c r="K193" s="152"/>
      <c r="L193" s="152"/>
      <c r="M193" s="152"/>
      <c r="N193" s="152"/>
      <c r="O193" s="152">
        <f t="shared" si="19"/>
        <v>0</v>
      </c>
    </row>
    <row r="194" spans="1:15" ht="14.25">
      <c r="A194" s="127" t="s">
        <v>655</v>
      </c>
      <c r="B194" s="127" t="s">
        <v>379</v>
      </c>
      <c r="C194" s="172">
        <v>1189885</v>
      </c>
      <c r="D194" s="152">
        <v>183997</v>
      </c>
      <c r="E194" s="152"/>
      <c r="F194" s="152"/>
      <c r="G194" s="152"/>
      <c r="H194" s="152"/>
      <c r="I194" s="152"/>
      <c r="J194" s="152"/>
      <c r="K194" s="152"/>
      <c r="L194" s="152"/>
      <c r="M194" s="152"/>
      <c r="N194" s="152"/>
      <c r="O194" s="152">
        <f t="shared" si="19"/>
        <v>1005888</v>
      </c>
    </row>
    <row r="195" spans="1:15" ht="14.25">
      <c r="A195" s="127" t="s">
        <v>656</v>
      </c>
      <c r="B195" s="127" t="s">
        <v>379</v>
      </c>
      <c r="C195" s="172"/>
      <c r="D195" s="152"/>
      <c r="E195" s="152"/>
      <c r="F195" s="152"/>
      <c r="G195" s="152"/>
      <c r="H195" s="152"/>
      <c r="I195" s="152"/>
      <c r="J195" s="152"/>
      <c r="K195" s="152"/>
      <c r="L195" s="152"/>
      <c r="M195" s="152"/>
      <c r="N195" s="152"/>
      <c r="O195" s="152">
        <f t="shared" si="19"/>
        <v>0</v>
      </c>
    </row>
    <row r="196" spans="1:15" ht="14.25">
      <c r="A196" s="127" t="s">
        <v>653</v>
      </c>
      <c r="B196" s="127" t="s">
        <v>380</v>
      </c>
      <c r="C196" s="172"/>
      <c r="D196" s="152"/>
      <c r="E196" s="152"/>
      <c r="F196" s="152"/>
      <c r="G196" s="152"/>
      <c r="H196" s="152"/>
      <c r="I196" s="152"/>
      <c r="J196" s="152"/>
      <c r="K196" s="152"/>
      <c r="L196" s="152"/>
      <c r="M196" s="152"/>
      <c r="N196" s="152"/>
      <c r="O196" s="152">
        <f t="shared" si="19"/>
        <v>0</v>
      </c>
    </row>
    <row r="197" spans="1:15" ht="14.25">
      <c r="A197" s="127" t="s">
        <v>654</v>
      </c>
      <c r="B197" s="127" t="s">
        <v>380</v>
      </c>
      <c r="C197" s="172"/>
      <c r="D197" s="152"/>
      <c r="E197" s="152"/>
      <c r="F197" s="152"/>
      <c r="G197" s="152"/>
      <c r="H197" s="152"/>
      <c r="I197" s="152"/>
      <c r="J197" s="152"/>
      <c r="K197" s="152"/>
      <c r="L197" s="152"/>
      <c r="M197" s="152"/>
      <c r="N197" s="152"/>
      <c r="O197" s="152">
        <f t="shared" si="19"/>
        <v>0</v>
      </c>
    </row>
    <row r="198" spans="1:15" ht="14.25">
      <c r="A198" s="129" t="s">
        <v>550</v>
      </c>
      <c r="B198" s="129" t="s">
        <v>381</v>
      </c>
      <c r="C198" s="172">
        <f>SUM(C194:C197)</f>
        <v>1189885</v>
      </c>
      <c r="D198" s="152">
        <v>183997</v>
      </c>
      <c r="E198" s="152"/>
      <c r="F198" s="152"/>
      <c r="G198" s="152"/>
      <c r="H198" s="152"/>
      <c r="I198" s="152"/>
      <c r="J198" s="152"/>
      <c r="K198" s="152"/>
      <c r="L198" s="152"/>
      <c r="M198" s="152"/>
      <c r="N198" s="152"/>
      <c r="O198" s="152">
        <f t="shared" si="19"/>
        <v>1005888</v>
      </c>
    </row>
    <row r="199" spans="1:15" ht="14.25">
      <c r="A199" s="136" t="s">
        <v>382</v>
      </c>
      <c r="B199" s="127" t="s">
        <v>383</v>
      </c>
      <c r="C199" s="172"/>
      <c r="D199" s="152"/>
      <c r="E199" s="152"/>
      <c r="F199" s="152"/>
      <c r="G199" s="152"/>
      <c r="H199" s="152"/>
      <c r="I199" s="152"/>
      <c r="J199" s="152"/>
      <c r="K199" s="152"/>
      <c r="L199" s="152"/>
      <c r="M199" s="152"/>
      <c r="N199" s="152"/>
      <c r="O199" s="152">
        <f aca="true" t="shared" si="27" ref="O199:O212">C199-N199-M199-L199-K199-J199-I199-H199-G199-F199-E199-D199</f>
        <v>0</v>
      </c>
    </row>
    <row r="200" spans="1:15" ht="14.25">
      <c r="A200" s="136" t="s">
        <v>384</v>
      </c>
      <c r="B200" s="127" t="s">
        <v>385</v>
      </c>
      <c r="C200" s="172"/>
      <c r="D200" s="152"/>
      <c r="E200" s="152"/>
      <c r="F200" s="152"/>
      <c r="G200" s="152"/>
      <c r="H200" s="152"/>
      <c r="I200" s="152"/>
      <c r="J200" s="152"/>
      <c r="K200" s="152"/>
      <c r="L200" s="152"/>
      <c r="M200" s="152"/>
      <c r="N200" s="152"/>
      <c r="O200" s="152">
        <f t="shared" si="27"/>
        <v>0</v>
      </c>
    </row>
    <row r="201" spans="1:15" ht="14.25">
      <c r="A201" s="136" t="s">
        <v>386</v>
      </c>
      <c r="B201" s="127" t="s">
        <v>387</v>
      </c>
      <c r="C201" s="172">
        <v>23221615</v>
      </c>
      <c r="D201" s="152">
        <f>C201/12</f>
        <v>1935134.5833333333</v>
      </c>
      <c r="E201" s="152">
        <f>D201</f>
        <v>1935134.5833333333</v>
      </c>
      <c r="F201" s="152">
        <f aca="true" t="shared" si="28" ref="F201:N201">E201</f>
        <v>1935134.5833333333</v>
      </c>
      <c r="G201" s="152">
        <f t="shared" si="28"/>
        <v>1935134.5833333333</v>
      </c>
      <c r="H201" s="152">
        <f t="shared" si="28"/>
        <v>1935134.5833333333</v>
      </c>
      <c r="I201" s="152">
        <f t="shared" si="28"/>
        <v>1935134.5833333333</v>
      </c>
      <c r="J201" s="152">
        <f t="shared" si="28"/>
        <v>1935134.5833333333</v>
      </c>
      <c r="K201" s="152">
        <f t="shared" si="28"/>
        <v>1935134.5833333333</v>
      </c>
      <c r="L201" s="152">
        <f t="shared" si="28"/>
        <v>1935134.5833333333</v>
      </c>
      <c r="M201" s="152">
        <f t="shared" si="28"/>
        <v>1935134.5833333333</v>
      </c>
      <c r="N201" s="152">
        <f t="shared" si="28"/>
        <v>1935134.5833333333</v>
      </c>
      <c r="O201" s="152">
        <f t="shared" si="27"/>
        <v>1935134.5833333356</v>
      </c>
    </row>
    <row r="202" spans="1:15" ht="14.25">
      <c r="A202" s="136" t="s">
        <v>388</v>
      </c>
      <c r="B202" s="127" t="s">
        <v>389</v>
      </c>
      <c r="C202" s="172"/>
      <c r="D202" s="152"/>
      <c r="E202" s="152"/>
      <c r="F202" s="152"/>
      <c r="G202" s="152"/>
      <c r="H202" s="152"/>
      <c r="I202" s="152"/>
      <c r="J202" s="152"/>
      <c r="K202" s="152"/>
      <c r="L202" s="152"/>
      <c r="M202" s="152"/>
      <c r="N202" s="152"/>
      <c r="O202" s="152">
        <f t="shared" si="27"/>
        <v>0</v>
      </c>
    </row>
    <row r="203" spans="1:15" ht="14.25">
      <c r="A203" s="131" t="s">
        <v>533</v>
      </c>
      <c r="B203" s="127" t="s">
        <v>390</v>
      </c>
      <c r="C203" s="172"/>
      <c r="D203" s="152"/>
      <c r="E203" s="152"/>
      <c r="F203" s="152"/>
      <c r="G203" s="152"/>
      <c r="H203" s="152"/>
      <c r="I203" s="152"/>
      <c r="J203" s="152"/>
      <c r="K203" s="152"/>
      <c r="L203" s="152"/>
      <c r="M203" s="152"/>
      <c r="N203" s="152"/>
      <c r="O203" s="152">
        <f t="shared" si="27"/>
        <v>0</v>
      </c>
    </row>
    <row r="204" spans="1:15" ht="14.25">
      <c r="A204" s="135" t="s">
        <v>551</v>
      </c>
      <c r="B204" s="129" t="s">
        <v>392</v>
      </c>
      <c r="C204" s="172">
        <f>SUM(C199:C203)</f>
        <v>23221615</v>
      </c>
      <c r="D204" s="152">
        <f>SUM(D198:D203)</f>
        <v>2119131.583333333</v>
      </c>
      <c r="E204" s="152">
        <f aca="true" t="shared" si="29" ref="E204:N204">SUM(E198:E203)</f>
        <v>1935134.5833333333</v>
      </c>
      <c r="F204" s="152">
        <f t="shared" si="29"/>
        <v>1935134.5833333333</v>
      </c>
      <c r="G204" s="152">
        <f t="shared" si="29"/>
        <v>1935134.5833333333</v>
      </c>
      <c r="H204" s="152">
        <f t="shared" si="29"/>
        <v>1935134.5833333333</v>
      </c>
      <c r="I204" s="152">
        <f t="shared" si="29"/>
        <v>1935134.5833333333</v>
      </c>
      <c r="J204" s="152">
        <f t="shared" si="29"/>
        <v>1935134.5833333333</v>
      </c>
      <c r="K204" s="152">
        <f t="shared" si="29"/>
        <v>1935134.5833333333</v>
      </c>
      <c r="L204" s="152">
        <f t="shared" si="29"/>
        <v>1935134.5833333333</v>
      </c>
      <c r="M204" s="152">
        <f t="shared" si="29"/>
        <v>1935134.5833333333</v>
      </c>
      <c r="N204" s="152">
        <f t="shared" si="29"/>
        <v>1935134.5833333333</v>
      </c>
      <c r="O204" s="152">
        <f t="shared" si="27"/>
        <v>1751137.5833333358</v>
      </c>
    </row>
    <row r="205" spans="1:15" ht="14.25">
      <c r="A205" s="131" t="s">
        <v>393</v>
      </c>
      <c r="B205" s="127" t="s">
        <v>394</v>
      </c>
      <c r="C205" s="305"/>
      <c r="D205" s="152"/>
      <c r="E205" s="152"/>
      <c r="F205" s="152"/>
      <c r="G205" s="152"/>
      <c r="H205" s="152"/>
      <c r="I205" s="152"/>
      <c r="J205" s="152"/>
      <c r="K205" s="152"/>
      <c r="L205" s="152"/>
      <c r="M205" s="152"/>
      <c r="N205" s="152"/>
      <c r="O205" s="152">
        <f t="shared" si="27"/>
        <v>0</v>
      </c>
    </row>
    <row r="206" spans="1:15" ht="14.25">
      <c r="A206" s="131" t="s">
        <v>395</v>
      </c>
      <c r="B206" s="127" t="s">
        <v>396</v>
      </c>
      <c r="C206" s="305"/>
      <c r="D206" s="152"/>
      <c r="E206" s="152"/>
      <c r="F206" s="152"/>
      <c r="G206" s="152"/>
      <c r="H206" s="152"/>
      <c r="I206" s="152"/>
      <c r="J206" s="152"/>
      <c r="K206" s="152"/>
      <c r="L206" s="152"/>
      <c r="M206" s="152"/>
      <c r="N206" s="152"/>
      <c r="O206" s="152">
        <f t="shared" si="27"/>
        <v>0</v>
      </c>
    </row>
    <row r="207" spans="1:15" ht="14.25">
      <c r="A207" s="136" t="s">
        <v>397</v>
      </c>
      <c r="B207" s="127" t="s">
        <v>398</v>
      </c>
      <c r="C207" s="305"/>
      <c r="D207" s="152"/>
      <c r="E207" s="152"/>
      <c r="F207" s="152"/>
      <c r="G207" s="152"/>
      <c r="H207" s="152"/>
      <c r="I207" s="152"/>
      <c r="J207" s="152"/>
      <c r="K207" s="152"/>
      <c r="L207" s="152"/>
      <c r="M207" s="152"/>
      <c r="N207" s="152"/>
      <c r="O207" s="152">
        <f t="shared" si="27"/>
        <v>0</v>
      </c>
    </row>
    <row r="208" spans="1:15" ht="14.25">
      <c r="A208" s="136" t="s">
        <v>534</v>
      </c>
      <c r="B208" s="127" t="s">
        <v>399</v>
      </c>
      <c r="C208" s="305"/>
      <c r="D208" s="152"/>
      <c r="E208" s="152"/>
      <c r="F208" s="152"/>
      <c r="G208" s="152"/>
      <c r="H208" s="152"/>
      <c r="I208" s="152"/>
      <c r="J208" s="152"/>
      <c r="K208" s="152"/>
      <c r="L208" s="152"/>
      <c r="M208" s="152"/>
      <c r="N208" s="152"/>
      <c r="O208" s="152">
        <f t="shared" si="27"/>
        <v>0</v>
      </c>
    </row>
    <row r="209" spans="1:15" ht="14.25">
      <c r="A209" s="137" t="s">
        <v>552</v>
      </c>
      <c r="B209" s="129" t="s">
        <v>400</v>
      </c>
      <c r="C209" s="304"/>
      <c r="D209" s="152"/>
      <c r="E209" s="152"/>
      <c r="F209" s="152"/>
      <c r="G209" s="152"/>
      <c r="H209" s="152"/>
      <c r="I209" s="152"/>
      <c r="J209" s="152"/>
      <c r="K209" s="152"/>
      <c r="L209" s="152"/>
      <c r="M209" s="152"/>
      <c r="N209" s="152"/>
      <c r="O209" s="152">
        <f t="shared" si="27"/>
        <v>0</v>
      </c>
    </row>
    <row r="210" spans="1:15" ht="14.25">
      <c r="A210" s="135" t="s">
        <v>401</v>
      </c>
      <c r="B210" s="129" t="s">
        <v>402</v>
      </c>
      <c r="C210" s="304"/>
      <c r="D210" s="152"/>
      <c r="E210" s="152"/>
      <c r="F210" s="152"/>
      <c r="G210" s="152"/>
      <c r="H210" s="152"/>
      <c r="I210" s="152"/>
      <c r="J210" s="152"/>
      <c r="K210" s="152"/>
      <c r="L210" s="152"/>
      <c r="M210" s="152"/>
      <c r="N210" s="152"/>
      <c r="O210" s="152">
        <f t="shared" si="27"/>
        <v>0</v>
      </c>
    </row>
    <row r="211" spans="1:15" ht="15">
      <c r="A211" s="138" t="s">
        <v>553</v>
      </c>
      <c r="B211" s="139" t="s">
        <v>403</v>
      </c>
      <c r="C211" s="309">
        <f>C193+C198+C204</f>
        <v>24411500</v>
      </c>
      <c r="D211" s="309">
        <f>D204</f>
        <v>2119131.583333333</v>
      </c>
      <c r="E211" s="309">
        <f aca="true" t="shared" si="30" ref="E211:N211">E204</f>
        <v>1935134.5833333333</v>
      </c>
      <c r="F211" s="309">
        <f t="shared" si="30"/>
        <v>1935134.5833333333</v>
      </c>
      <c r="G211" s="309">
        <f t="shared" si="30"/>
        <v>1935134.5833333333</v>
      </c>
      <c r="H211" s="309">
        <f t="shared" si="30"/>
        <v>1935134.5833333333</v>
      </c>
      <c r="I211" s="309">
        <f t="shared" si="30"/>
        <v>1935134.5833333333</v>
      </c>
      <c r="J211" s="309">
        <f t="shared" si="30"/>
        <v>1935134.5833333333</v>
      </c>
      <c r="K211" s="309">
        <f t="shared" si="30"/>
        <v>1935134.5833333333</v>
      </c>
      <c r="L211" s="309">
        <f t="shared" si="30"/>
        <v>1935134.5833333333</v>
      </c>
      <c r="M211" s="309">
        <f t="shared" si="30"/>
        <v>1935134.5833333333</v>
      </c>
      <c r="N211" s="309">
        <f t="shared" si="30"/>
        <v>1935134.5833333333</v>
      </c>
      <c r="O211" s="309">
        <f t="shared" si="27"/>
        <v>2941022.583333335</v>
      </c>
    </row>
    <row r="212" spans="1:15" ht="15">
      <c r="A212" s="140" t="s">
        <v>536</v>
      </c>
      <c r="B212" s="141"/>
      <c r="C212" s="310">
        <f>C182+C211</f>
        <v>32550500</v>
      </c>
      <c r="D212" s="310">
        <f>D182+D211</f>
        <v>2797881.583333333</v>
      </c>
      <c r="E212" s="310">
        <f aca="true" t="shared" si="31" ref="E212:N212">E182+E211</f>
        <v>2612884.583333333</v>
      </c>
      <c r="F212" s="310">
        <f t="shared" si="31"/>
        <v>2612884.583333333</v>
      </c>
      <c r="G212" s="310">
        <f t="shared" si="31"/>
        <v>2612884.583333333</v>
      </c>
      <c r="H212" s="310">
        <f t="shared" si="31"/>
        <v>2612884.583333333</v>
      </c>
      <c r="I212" s="310">
        <f t="shared" si="31"/>
        <v>2612884.583333333</v>
      </c>
      <c r="J212" s="310">
        <f t="shared" si="31"/>
        <v>2612884.583333333</v>
      </c>
      <c r="K212" s="310">
        <f t="shared" si="31"/>
        <v>2612884.583333333</v>
      </c>
      <c r="L212" s="310">
        <f t="shared" si="31"/>
        <v>2612884.583333333</v>
      </c>
      <c r="M212" s="310">
        <f t="shared" si="31"/>
        <v>2612884.583333333</v>
      </c>
      <c r="N212" s="310">
        <f t="shared" si="31"/>
        <v>2612884.583333333</v>
      </c>
      <c r="O212" s="310">
        <f t="shared" si="27"/>
        <v>3623772.583333345</v>
      </c>
    </row>
    <row r="213" spans="2:15" ht="14.25"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</row>
    <row r="214" spans="2:15" ht="14.25"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</row>
    <row r="215" spans="2:15" ht="14.25"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</row>
    <row r="216" spans="2:15" ht="14.25"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</row>
    <row r="217" spans="2:15" ht="14.25"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</row>
    <row r="218" spans="2:15" ht="14.25"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</row>
    <row r="219" spans="2:15" ht="14.25"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</row>
    <row r="220" spans="2:15" ht="14.25"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</row>
    <row r="221" spans="2:15" ht="14.25"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</row>
    <row r="222" spans="2:15" ht="14.25"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</row>
    <row r="223" spans="2:15" ht="14.25"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</row>
    <row r="224" spans="2:15" ht="14.25"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</row>
    <row r="225" spans="2:15" ht="14.25"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</row>
  </sheetData>
  <sheetProtection/>
  <mergeCells count="2">
    <mergeCell ref="A1:O1"/>
    <mergeCell ref="A2:O2"/>
  </mergeCells>
  <printOptions/>
  <pageMargins left="0.7086614173228347" right="0.7086614173228347" top="0.7480314960629921" bottom="0.7480314960629921" header="0.31496062992125984" footer="0.31496062992125984"/>
  <pageSetup fitToHeight="2" fitToWidth="1" horizontalDpi="300" verticalDpi="300" orientation="landscape" paperSize="9" scale="2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zoomScalePageLayoutView="0" workbookViewId="0" topLeftCell="A1">
      <selection activeCell="C1" sqref="C1"/>
    </sheetView>
  </sheetViews>
  <sheetFormatPr defaultColWidth="9.140625" defaultRowHeight="15"/>
  <cols>
    <col min="1" max="1" width="101.28125" style="0" customWidth="1"/>
    <col min="2" max="2" width="14.00390625" style="0" customWidth="1"/>
    <col min="3" max="3" width="10.8515625" style="0" customWidth="1"/>
    <col min="4" max="4" width="14.140625" style="0" customWidth="1"/>
    <col min="8" max="8" width="11.421875" style="0" customWidth="1"/>
    <col min="9" max="9" width="13.8515625" style="0" customWidth="1"/>
  </cols>
  <sheetData>
    <row r="1" spans="1:9" ht="30.75" customHeight="1">
      <c r="A1" s="148" t="s">
        <v>862</v>
      </c>
      <c r="B1" s="149"/>
      <c r="C1" s="149"/>
      <c r="D1" s="149"/>
      <c r="E1" s="149"/>
      <c r="F1" s="149"/>
      <c r="G1" s="149"/>
      <c r="H1" s="149"/>
      <c r="I1" s="149"/>
    </row>
    <row r="2" spans="1:9" ht="23.25" customHeight="1">
      <c r="A2" s="391" t="s">
        <v>822</v>
      </c>
      <c r="B2" s="395"/>
      <c r="C2" s="395"/>
      <c r="D2" s="395"/>
      <c r="E2" s="395"/>
      <c r="F2" s="395"/>
      <c r="G2" s="395"/>
      <c r="H2" s="395"/>
      <c r="I2" s="395"/>
    </row>
    <row r="4" spans="1:9" ht="14.25">
      <c r="A4" s="4" t="s">
        <v>1</v>
      </c>
      <c r="I4" s="162" t="s">
        <v>687</v>
      </c>
    </row>
    <row r="5" spans="1:9" ht="35.25">
      <c r="A5" s="92" t="s">
        <v>50</v>
      </c>
      <c r="B5" s="93" t="s">
        <v>51</v>
      </c>
      <c r="C5" s="93" t="s">
        <v>52</v>
      </c>
      <c r="D5" s="93" t="s">
        <v>850</v>
      </c>
      <c r="E5" s="93" t="s">
        <v>851</v>
      </c>
      <c r="F5" s="93" t="s">
        <v>852</v>
      </c>
      <c r="G5" s="93" t="s">
        <v>853</v>
      </c>
      <c r="H5" s="93" t="s">
        <v>854</v>
      </c>
      <c r="I5" s="100" t="s">
        <v>53</v>
      </c>
    </row>
    <row r="6" spans="1:9" ht="14.25">
      <c r="A6" s="94"/>
      <c r="B6" s="94"/>
      <c r="C6" s="95"/>
      <c r="D6" s="95"/>
      <c r="E6" s="95"/>
      <c r="F6" s="95"/>
      <c r="G6" s="95"/>
      <c r="H6" s="95"/>
      <c r="I6" s="95"/>
    </row>
    <row r="7" spans="1:9" ht="14.25">
      <c r="A7" s="94"/>
      <c r="B7" s="94"/>
      <c r="C7" s="95"/>
      <c r="D7" s="95"/>
      <c r="E7" s="95"/>
      <c r="F7" s="95"/>
      <c r="G7" s="95"/>
      <c r="H7" s="95"/>
      <c r="I7" s="95"/>
    </row>
    <row r="8" spans="1:9" ht="14.25">
      <c r="A8" s="94"/>
      <c r="B8" s="94"/>
      <c r="C8" s="95"/>
      <c r="D8" s="95"/>
      <c r="E8" s="95"/>
      <c r="F8" s="95"/>
      <c r="G8" s="95"/>
      <c r="H8" s="95"/>
      <c r="I8" s="95"/>
    </row>
    <row r="9" spans="1:9" ht="14.25">
      <c r="A9" s="94"/>
      <c r="B9" s="94"/>
      <c r="C9" s="95"/>
      <c r="D9" s="95"/>
      <c r="E9" s="95"/>
      <c r="F9" s="95"/>
      <c r="G9" s="95"/>
      <c r="H9" s="95"/>
      <c r="I9" s="95"/>
    </row>
    <row r="10" spans="1:9" ht="14.25">
      <c r="A10" s="96" t="s">
        <v>54</v>
      </c>
      <c r="B10" s="96"/>
      <c r="C10" s="97"/>
      <c r="D10" s="97"/>
      <c r="E10" s="97"/>
      <c r="F10" s="97"/>
      <c r="G10" s="97"/>
      <c r="H10" s="97"/>
      <c r="I10" s="97"/>
    </row>
    <row r="11" spans="1:9" ht="14.25">
      <c r="A11" s="94"/>
      <c r="B11" s="94"/>
      <c r="C11" s="95"/>
      <c r="D11" s="95"/>
      <c r="E11" s="95"/>
      <c r="F11" s="95"/>
      <c r="G11" s="95"/>
      <c r="H11" s="95"/>
      <c r="I11" s="95"/>
    </row>
    <row r="12" spans="1:9" ht="14.25">
      <c r="A12" s="94"/>
      <c r="B12" s="94"/>
      <c r="C12" s="95"/>
      <c r="D12" s="95"/>
      <c r="E12" s="95"/>
      <c r="F12" s="95"/>
      <c r="G12" s="95"/>
      <c r="H12" s="95"/>
      <c r="I12" s="95"/>
    </row>
    <row r="13" spans="1:9" ht="14.25">
      <c r="A13" s="94"/>
      <c r="B13" s="94"/>
      <c r="C13" s="95"/>
      <c r="D13" s="95"/>
      <c r="E13" s="95"/>
      <c r="F13" s="95"/>
      <c r="G13" s="95"/>
      <c r="H13" s="95"/>
      <c r="I13" s="95"/>
    </row>
    <row r="14" spans="1:9" ht="14.25">
      <c r="A14" s="94"/>
      <c r="B14" s="94"/>
      <c r="C14" s="95"/>
      <c r="D14" s="95"/>
      <c r="E14" s="95"/>
      <c r="F14" s="95"/>
      <c r="G14" s="95"/>
      <c r="H14" s="95"/>
      <c r="I14" s="95"/>
    </row>
    <row r="15" spans="1:9" ht="14.25">
      <c r="A15" s="96" t="s">
        <v>55</v>
      </c>
      <c r="B15" s="96"/>
      <c r="C15" s="97"/>
      <c r="D15" s="97"/>
      <c r="E15" s="97"/>
      <c r="F15" s="97"/>
      <c r="G15" s="97"/>
      <c r="H15" s="97"/>
      <c r="I15" s="97"/>
    </row>
    <row r="16" spans="1:9" ht="14.25">
      <c r="A16" s="94"/>
      <c r="B16" s="94"/>
      <c r="C16" s="95"/>
      <c r="D16" s="95"/>
      <c r="E16" s="95"/>
      <c r="F16" s="95"/>
      <c r="G16" s="95"/>
      <c r="H16" s="95"/>
      <c r="I16" s="95"/>
    </row>
    <row r="17" spans="1:9" ht="14.25">
      <c r="A17" s="94"/>
      <c r="B17" s="94"/>
      <c r="C17" s="95"/>
      <c r="D17" s="95"/>
      <c r="E17" s="95"/>
      <c r="F17" s="95"/>
      <c r="G17" s="95"/>
      <c r="H17" s="95"/>
      <c r="I17" s="95"/>
    </row>
    <row r="18" spans="1:9" ht="14.25">
      <c r="A18" s="94"/>
      <c r="B18" s="94"/>
      <c r="C18" s="95"/>
      <c r="D18" s="95"/>
      <c r="E18" s="95"/>
      <c r="F18" s="95"/>
      <c r="G18" s="95"/>
      <c r="H18" s="95"/>
      <c r="I18" s="95"/>
    </row>
    <row r="19" spans="1:9" ht="14.25">
      <c r="A19" s="94"/>
      <c r="B19" s="94"/>
      <c r="C19" s="95"/>
      <c r="D19" s="95"/>
      <c r="E19" s="95"/>
      <c r="F19" s="95"/>
      <c r="G19" s="95"/>
      <c r="H19" s="95"/>
      <c r="I19" s="95"/>
    </row>
    <row r="20" spans="1:9" ht="14.25">
      <c r="A20" s="96" t="s">
        <v>56</v>
      </c>
      <c r="B20" s="96"/>
      <c r="C20" s="97"/>
      <c r="D20" s="97"/>
      <c r="E20" s="97"/>
      <c r="F20" s="97"/>
      <c r="G20" s="97"/>
      <c r="H20" s="97"/>
      <c r="I20" s="97"/>
    </row>
    <row r="21" spans="1:9" ht="14.25">
      <c r="A21" s="94"/>
      <c r="B21" s="94"/>
      <c r="C21" s="95"/>
      <c r="D21" s="95"/>
      <c r="E21" s="95"/>
      <c r="F21" s="95"/>
      <c r="G21" s="95"/>
      <c r="H21" s="95"/>
      <c r="I21" s="95"/>
    </row>
    <row r="22" spans="1:9" ht="14.25">
      <c r="A22" s="94"/>
      <c r="B22" s="94"/>
      <c r="C22" s="95"/>
      <c r="D22" s="95"/>
      <c r="E22" s="95"/>
      <c r="F22" s="95"/>
      <c r="G22" s="95"/>
      <c r="H22" s="95"/>
      <c r="I22" s="95"/>
    </row>
    <row r="23" spans="1:9" ht="14.25">
      <c r="A23" s="94"/>
      <c r="B23" s="94"/>
      <c r="C23" s="95"/>
      <c r="D23" s="95"/>
      <c r="E23" s="95"/>
      <c r="F23" s="95"/>
      <c r="G23" s="95"/>
      <c r="H23" s="95"/>
      <c r="I23" s="95"/>
    </row>
    <row r="24" spans="1:9" ht="14.25">
      <c r="A24" s="94"/>
      <c r="B24" s="94"/>
      <c r="C24" s="95"/>
      <c r="D24" s="95"/>
      <c r="E24" s="95"/>
      <c r="F24" s="95"/>
      <c r="G24" s="95"/>
      <c r="H24" s="95"/>
      <c r="I24" s="95"/>
    </row>
    <row r="25" spans="1:9" ht="14.25">
      <c r="A25" s="96" t="s">
        <v>57</v>
      </c>
      <c r="B25" s="96"/>
      <c r="C25" s="97"/>
      <c r="D25" s="97"/>
      <c r="E25" s="97"/>
      <c r="F25" s="97"/>
      <c r="G25" s="97"/>
      <c r="H25" s="97"/>
      <c r="I25" s="97"/>
    </row>
    <row r="26" spans="1:9" ht="14.25">
      <c r="A26" s="96"/>
      <c r="B26" s="96"/>
      <c r="C26" s="97"/>
      <c r="D26" s="97"/>
      <c r="E26" s="97"/>
      <c r="F26" s="97"/>
      <c r="G26" s="97"/>
      <c r="H26" s="97"/>
      <c r="I26" s="97"/>
    </row>
    <row r="27" spans="1:9" ht="14.25">
      <c r="A27" s="96"/>
      <c r="B27" s="96"/>
      <c r="C27" s="97"/>
      <c r="D27" s="97"/>
      <c r="E27" s="97"/>
      <c r="F27" s="97"/>
      <c r="G27" s="97"/>
      <c r="H27" s="97"/>
      <c r="I27" s="97"/>
    </row>
    <row r="28" spans="1:9" ht="14.25">
      <c r="A28" s="96"/>
      <c r="B28" s="96"/>
      <c r="C28" s="97"/>
      <c r="D28" s="97"/>
      <c r="E28" s="97"/>
      <c r="F28" s="97"/>
      <c r="G28" s="97"/>
      <c r="H28" s="97"/>
      <c r="I28" s="97"/>
    </row>
    <row r="29" spans="1:9" ht="14.25">
      <c r="A29" s="96"/>
      <c r="B29" s="96"/>
      <c r="C29" s="97"/>
      <c r="D29" s="97"/>
      <c r="E29" s="97"/>
      <c r="F29" s="97"/>
      <c r="G29" s="97"/>
      <c r="H29" s="97"/>
      <c r="I29" s="97"/>
    </row>
    <row r="30" spans="1:9" ht="15">
      <c r="A30" s="98" t="s">
        <v>58</v>
      </c>
      <c r="B30" s="94"/>
      <c r="C30" s="99"/>
      <c r="D30" s="99"/>
      <c r="E30" s="99"/>
      <c r="F30" s="99"/>
      <c r="G30" s="99"/>
      <c r="H30" s="99"/>
      <c r="I30" s="99"/>
    </row>
  </sheetData>
  <sheetProtection/>
  <mergeCells count="1">
    <mergeCell ref="A2:I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6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3"/>
  <sheetViews>
    <sheetView zoomScalePageLayoutView="0" workbookViewId="0" topLeftCell="A1">
      <selection activeCell="A2" sqref="A2:E2"/>
    </sheetView>
  </sheetViews>
  <sheetFormatPr defaultColWidth="9.140625" defaultRowHeight="15"/>
  <cols>
    <col min="1" max="1" width="101.28125" style="0" customWidth="1"/>
    <col min="3" max="3" width="19.57421875" style="0" customWidth="1"/>
    <col min="4" max="4" width="16.57421875" style="0" customWidth="1"/>
    <col min="5" max="5" width="15.00390625" style="0" customWidth="1"/>
  </cols>
  <sheetData>
    <row r="1" spans="1:5" ht="27" customHeight="1">
      <c r="A1" s="399" t="s">
        <v>879</v>
      </c>
      <c r="B1" s="395"/>
      <c r="C1" s="395"/>
      <c r="D1" s="395"/>
      <c r="E1" s="395"/>
    </row>
    <row r="2" spans="1:5" ht="22.5" customHeight="1">
      <c r="A2" s="391" t="s">
        <v>823</v>
      </c>
      <c r="B2" s="395"/>
      <c r="C2" s="395"/>
      <c r="D2" s="395"/>
      <c r="E2" s="395"/>
    </row>
    <row r="3" ht="18">
      <c r="A3" s="79"/>
    </row>
    <row r="4" spans="1:5" ht="14.25">
      <c r="A4" s="4" t="s">
        <v>1</v>
      </c>
      <c r="E4" s="162" t="s">
        <v>688</v>
      </c>
    </row>
    <row r="5" spans="1:5" ht="31.5" customHeight="1">
      <c r="A5" s="80" t="s">
        <v>101</v>
      </c>
      <c r="B5" s="81" t="s">
        <v>102</v>
      </c>
      <c r="C5" s="71" t="s">
        <v>33</v>
      </c>
      <c r="D5" s="71" t="s">
        <v>34</v>
      </c>
      <c r="E5" s="71" t="s">
        <v>35</v>
      </c>
    </row>
    <row r="6" spans="1:5" ht="15" customHeight="1">
      <c r="A6" s="82"/>
      <c r="B6" s="43"/>
      <c r="C6" s="43"/>
      <c r="D6" s="43"/>
      <c r="E6" s="43"/>
    </row>
    <row r="7" spans="1:5" ht="15" customHeight="1">
      <c r="A7" s="82"/>
      <c r="B7" s="43"/>
      <c r="C7" s="43"/>
      <c r="D7" s="43"/>
      <c r="E7" s="43"/>
    </row>
    <row r="8" spans="1:5" ht="15" customHeight="1">
      <c r="A8" s="82"/>
      <c r="B8" s="43"/>
      <c r="C8" s="43"/>
      <c r="D8" s="43"/>
      <c r="E8" s="43"/>
    </row>
    <row r="9" spans="1:5" ht="15" customHeight="1">
      <c r="A9" s="43"/>
      <c r="B9" s="43"/>
      <c r="C9" s="43"/>
      <c r="D9" s="43"/>
      <c r="E9" s="43"/>
    </row>
    <row r="10" spans="1:5" ht="29.25" customHeight="1">
      <c r="A10" s="83" t="s">
        <v>26</v>
      </c>
      <c r="B10" s="52" t="s">
        <v>339</v>
      </c>
      <c r="C10" s="43"/>
      <c r="D10" s="43"/>
      <c r="E10" s="43"/>
    </row>
    <row r="11" spans="1:5" ht="29.25" customHeight="1">
      <c r="A11" s="83"/>
      <c r="B11" s="43"/>
      <c r="C11" s="43"/>
      <c r="D11" s="43"/>
      <c r="E11" s="43"/>
    </row>
    <row r="12" spans="1:5" ht="15" customHeight="1">
      <c r="A12" s="83"/>
      <c r="B12" s="43"/>
      <c r="C12" s="43"/>
      <c r="D12" s="43"/>
      <c r="E12" s="43"/>
    </row>
    <row r="13" spans="1:5" ht="15" customHeight="1">
      <c r="A13" s="84"/>
      <c r="B13" s="43"/>
      <c r="C13" s="43"/>
      <c r="D13" s="43"/>
      <c r="E13" s="43"/>
    </row>
    <row r="14" spans="1:5" ht="15" customHeight="1">
      <c r="A14" s="84"/>
      <c r="B14" s="43"/>
      <c r="C14" s="43"/>
      <c r="D14" s="43"/>
      <c r="E14" s="43"/>
    </row>
    <row r="15" spans="1:5" ht="30.75" customHeight="1">
      <c r="A15" s="83" t="s">
        <v>27</v>
      </c>
      <c r="B15" s="40" t="s">
        <v>363</v>
      </c>
      <c r="C15" s="43"/>
      <c r="D15" s="43"/>
      <c r="E15" s="43"/>
    </row>
    <row r="16" spans="1:5" ht="15" customHeight="1">
      <c r="A16" s="76" t="s">
        <v>558</v>
      </c>
      <c r="B16" s="76" t="s">
        <v>315</v>
      </c>
      <c r="C16" s="43"/>
      <c r="D16" s="43"/>
      <c r="E16" s="43"/>
    </row>
    <row r="17" spans="1:5" ht="15" customHeight="1">
      <c r="A17" s="76" t="s">
        <v>559</v>
      </c>
      <c r="B17" s="76" t="s">
        <v>315</v>
      </c>
      <c r="C17" s="43"/>
      <c r="D17" s="43"/>
      <c r="E17" s="43"/>
    </row>
    <row r="18" spans="1:5" ht="15" customHeight="1">
      <c r="A18" s="76" t="s">
        <v>560</v>
      </c>
      <c r="B18" s="76" t="s">
        <v>315</v>
      </c>
      <c r="C18" s="43"/>
      <c r="D18" s="43"/>
      <c r="E18" s="43"/>
    </row>
    <row r="19" spans="1:5" ht="15" customHeight="1">
      <c r="A19" s="76" t="s">
        <v>561</v>
      </c>
      <c r="B19" s="76" t="s">
        <v>315</v>
      </c>
      <c r="C19" s="43"/>
      <c r="D19" s="43"/>
      <c r="E19" s="43"/>
    </row>
    <row r="20" spans="1:5" ht="15" customHeight="1">
      <c r="A20" s="76" t="s">
        <v>513</v>
      </c>
      <c r="B20" s="85" t="s">
        <v>322</v>
      </c>
      <c r="C20" s="43"/>
      <c r="D20" s="43"/>
      <c r="E20" s="43"/>
    </row>
    <row r="21" spans="1:5" ht="15" customHeight="1">
      <c r="A21" s="76" t="s">
        <v>511</v>
      </c>
      <c r="B21" s="85" t="s">
        <v>316</v>
      </c>
      <c r="C21" s="43"/>
      <c r="D21" s="43"/>
      <c r="E21" s="43"/>
    </row>
    <row r="22" spans="1:5" ht="15" customHeight="1">
      <c r="A22" s="84"/>
      <c r="B22" s="43"/>
      <c r="C22" s="43"/>
      <c r="D22" s="43"/>
      <c r="E22" s="43"/>
    </row>
    <row r="23" spans="1:5" ht="27.75" customHeight="1">
      <c r="A23" s="83" t="s">
        <v>28</v>
      </c>
      <c r="B23" s="44" t="s">
        <v>31</v>
      </c>
      <c r="C23" s="43"/>
      <c r="D23" s="43"/>
      <c r="E23" s="43"/>
    </row>
    <row r="24" spans="1:5" ht="15" customHeight="1">
      <c r="A24" s="83"/>
      <c r="B24" s="43" t="s">
        <v>335</v>
      </c>
      <c r="C24" s="43"/>
      <c r="D24" s="43"/>
      <c r="E24" s="43"/>
    </row>
    <row r="25" spans="1:5" ht="15" customHeight="1">
      <c r="A25" s="83"/>
      <c r="B25" s="43" t="s">
        <v>355</v>
      </c>
      <c r="C25" s="43"/>
      <c r="D25" s="43"/>
      <c r="E25" s="43"/>
    </row>
    <row r="26" spans="1:5" ht="15" customHeight="1">
      <c r="A26" s="84"/>
      <c r="B26" s="43"/>
      <c r="C26" s="43"/>
      <c r="D26" s="43"/>
      <c r="E26" s="43"/>
    </row>
    <row r="27" spans="1:5" ht="15" customHeight="1">
      <c r="A27" s="84"/>
      <c r="B27" s="43"/>
      <c r="C27" s="43"/>
      <c r="D27" s="43"/>
      <c r="E27" s="43"/>
    </row>
    <row r="28" spans="1:5" ht="31.5" customHeight="1">
      <c r="A28" s="83" t="s">
        <v>29</v>
      </c>
      <c r="B28" s="44" t="s">
        <v>32</v>
      </c>
      <c r="C28" s="43"/>
      <c r="D28" s="43"/>
      <c r="E28" s="43"/>
    </row>
    <row r="29" spans="1:5" ht="15" customHeight="1">
      <c r="A29" s="83"/>
      <c r="B29" s="43"/>
      <c r="C29" s="43"/>
      <c r="D29" s="43"/>
      <c r="E29" s="43"/>
    </row>
    <row r="30" spans="1:5" ht="15" customHeight="1">
      <c r="A30" s="83"/>
      <c r="B30" s="43"/>
      <c r="C30" s="43"/>
      <c r="D30" s="43"/>
      <c r="E30" s="43"/>
    </row>
    <row r="31" spans="1:5" ht="15" customHeight="1">
      <c r="A31" s="84"/>
      <c r="B31" s="43"/>
      <c r="C31" s="43"/>
      <c r="D31" s="43"/>
      <c r="E31" s="43"/>
    </row>
    <row r="32" spans="1:5" ht="15" customHeight="1">
      <c r="A32" s="84"/>
      <c r="B32" s="43"/>
      <c r="C32" s="43"/>
      <c r="D32" s="43"/>
      <c r="E32" s="43"/>
    </row>
    <row r="33" spans="1:5" ht="15" customHeight="1">
      <c r="A33" s="83" t="s">
        <v>30</v>
      </c>
      <c r="B33" s="44"/>
      <c r="C33" s="43"/>
      <c r="D33" s="43"/>
      <c r="E33" s="43"/>
    </row>
    <row r="34" ht="15" customHeight="1"/>
    <row r="35" ht="15" customHeight="1"/>
    <row r="36" ht="15" customHeight="1"/>
  </sheetData>
  <sheetProtection/>
  <mergeCells count="2">
    <mergeCell ref="A1:E1"/>
    <mergeCell ref="A2:E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5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85"/>
  <sheetViews>
    <sheetView workbookViewId="0" topLeftCell="A1">
      <selection activeCell="A125" sqref="A125"/>
    </sheetView>
  </sheetViews>
  <sheetFormatPr defaultColWidth="9.140625" defaultRowHeight="15"/>
  <cols>
    <col min="1" max="1" width="105.140625" style="0" customWidth="1"/>
    <col min="3" max="3" width="17.140625" style="0" customWidth="1"/>
    <col min="4" max="4" width="17.00390625" style="159" customWidth="1"/>
    <col min="5" max="5" width="20.8515625" style="159" customWidth="1"/>
    <col min="6" max="6" width="20.7109375" style="159" customWidth="1"/>
  </cols>
  <sheetData>
    <row r="1" spans="1:6" ht="21" customHeight="1">
      <c r="A1" s="399" t="s">
        <v>879</v>
      </c>
      <c r="B1" s="395"/>
      <c r="C1" s="395"/>
      <c r="D1" s="395"/>
      <c r="E1" s="395"/>
      <c r="F1" s="400"/>
    </row>
    <row r="2" spans="1:6" ht="18.75" customHeight="1">
      <c r="A2" s="391" t="s">
        <v>804</v>
      </c>
      <c r="B2" s="395"/>
      <c r="C2" s="395"/>
      <c r="D2" s="395"/>
      <c r="E2" s="395"/>
      <c r="F2" s="400"/>
    </row>
    <row r="3" ht="18">
      <c r="A3" s="50"/>
    </row>
    <row r="4" spans="1:6" ht="14.25">
      <c r="A4" s="4" t="s">
        <v>66</v>
      </c>
      <c r="F4" s="162" t="s">
        <v>691</v>
      </c>
    </row>
    <row r="5" spans="1:6" ht="26.25">
      <c r="A5" s="2" t="s">
        <v>101</v>
      </c>
      <c r="B5" s="3" t="s">
        <v>102</v>
      </c>
      <c r="C5" s="168" t="s">
        <v>693</v>
      </c>
      <c r="D5" s="168" t="s">
        <v>824</v>
      </c>
      <c r="E5" s="168" t="s">
        <v>855</v>
      </c>
      <c r="F5" s="168" t="s">
        <v>893</v>
      </c>
    </row>
    <row r="6" spans="1:6" ht="14.25">
      <c r="A6" s="30" t="s">
        <v>103</v>
      </c>
      <c r="B6" s="30" t="s">
        <v>104</v>
      </c>
      <c r="C6" s="153">
        <v>17510000</v>
      </c>
      <c r="D6" s="286">
        <f>C6*101%</f>
        <v>17685100</v>
      </c>
      <c r="E6" s="286">
        <f>D6*101.5%</f>
        <v>17950376.5</v>
      </c>
      <c r="F6" s="292">
        <f>E6*101%</f>
        <v>18129880.265</v>
      </c>
    </row>
    <row r="7" spans="1:6" ht="14.25">
      <c r="A7" s="30" t="s">
        <v>105</v>
      </c>
      <c r="B7" s="31" t="s">
        <v>106</v>
      </c>
      <c r="C7" s="153">
        <v>0</v>
      </c>
      <c r="D7" s="286">
        <f aca="true" t="shared" si="0" ref="D7:D70">C7*101%</f>
        <v>0</v>
      </c>
      <c r="E7" s="286">
        <f aca="true" t="shared" si="1" ref="E7:E70">D7*101.5%</f>
        <v>0</v>
      </c>
      <c r="F7" s="292">
        <f aca="true" t="shared" si="2" ref="F7:F70">E7*101%</f>
        <v>0</v>
      </c>
    </row>
    <row r="8" spans="1:6" ht="14.25">
      <c r="A8" s="30" t="s">
        <v>107</v>
      </c>
      <c r="B8" s="31" t="s">
        <v>108</v>
      </c>
      <c r="C8" s="153">
        <v>0</v>
      </c>
      <c r="D8" s="286">
        <f t="shared" si="0"/>
        <v>0</v>
      </c>
      <c r="E8" s="286">
        <f t="shared" si="1"/>
        <v>0</v>
      </c>
      <c r="F8" s="292">
        <f t="shared" si="2"/>
        <v>0</v>
      </c>
    </row>
    <row r="9" spans="1:6" ht="14.25">
      <c r="A9" s="32" t="s">
        <v>109</v>
      </c>
      <c r="B9" s="31" t="s">
        <v>110</v>
      </c>
      <c r="C9" s="153">
        <v>0</v>
      </c>
      <c r="D9" s="286">
        <f t="shared" si="0"/>
        <v>0</v>
      </c>
      <c r="E9" s="286">
        <f t="shared" si="1"/>
        <v>0</v>
      </c>
      <c r="F9" s="292">
        <f t="shared" si="2"/>
        <v>0</v>
      </c>
    </row>
    <row r="10" spans="1:6" ht="14.25">
      <c r="A10" s="32" t="s">
        <v>111</v>
      </c>
      <c r="B10" s="31" t="s">
        <v>112</v>
      </c>
      <c r="C10" s="153">
        <v>0</v>
      </c>
      <c r="D10" s="286">
        <f t="shared" si="0"/>
        <v>0</v>
      </c>
      <c r="E10" s="286">
        <f t="shared" si="1"/>
        <v>0</v>
      </c>
      <c r="F10" s="292">
        <f t="shared" si="2"/>
        <v>0</v>
      </c>
    </row>
    <row r="11" spans="1:6" ht="14.25">
      <c r="A11" s="32" t="s">
        <v>113</v>
      </c>
      <c r="B11" s="31" t="s">
        <v>114</v>
      </c>
      <c r="C11" s="153">
        <v>0</v>
      </c>
      <c r="D11" s="286">
        <f t="shared" si="0"/>
        <v>0</v>
      </c>
      <c r="E11" s="286">
        <f t="shared" si="1"/>
        <v>0</v>
      </c>
      <c r="F11" s="292">
        <f t="shared" si="2"/>
        <v>0</v>
      </c>
    </row>
    <row r="12" spans="1:6" ht="14.25">
      <c r="A12" s="32" t="s">
        <v>115</v>
      </c>
      <c r="B12" s="31" t="s">
        <v>116</v>
      </c>
      <c r="C12" s="153">
        <v>1334500</v>
      </c>
      <c r="D12" s="286">
        <f t="shared" si="0"/>
        <v>1347845</v>
      </c>
      <c r="E12" s="286">
        <f t="shared" si="1"/>
        <v>1368062.6749999998</v>
      </c>
      <c r="F12" s="292">
        <f t="shared" si="2"/>
        <v>1381743.3017499999</v>
      </c>
    </row>
    <row r="13" spans="1:6" ht="14.25">
      <c r="A13" s="32" t="s">
        <v>117</v>
      </c>
      <c r="B13" s="31" t="s">
        <v>118</v>
      </c>
      <c r="C13" s="153">
        <v>0</v>
      </c>
      <c r="D13" s="286">
        <f t="shared" si="0"/>
        <v>0</v>
      </c>
      <c r="E13" s="286">
        <f t="shared" si="1"/>
        <v>0</v>
      </c>
      <c r="F13" s="292">
        <f t="shared" si="2"/>
        <v>0</v>
      </c>
    </row>
    <row r="14" spans="1:6" ht="14.25">
      <c r="A14" s="5" t="s">
        <v>119</v>
      </c>
      <c r="B14" s="31" t="s">
        <v>120</v>
      </c>
      <c r="C14" s="153">
        <v>610000</v>
      </c>
      <c r="D14" s="286">
        <f t="shared" si="0"/>
        <v>616100</v>
      </c>
      <c r="E14" s="286">
        <f t="shared" si="1"/>
        <v>625341.4999999999</v>
      </c>
      <c r="F14" s="292">
        <f t="shared" si="2"/>
        <v>631594.9149999999</v>
      </c>
    </row>
    <row r="15" spans="1:6" ht="14.25">
      <c r="A15" s="5" t="s">
        <v>121</v>
      </c>
      <c r="B15" s="31" t="s">
        <v>122</v>
      </c>
      <c r="C15" s="153">
        <v>0</v>
      </c>
      <c r="D15" s="286">
        <f t="shared" si="0"/>
        <v>0</v>
      </c>
      <c r="E15" s="286">
        <f t="shared" si="1"/>
        <v>0</v>
      </c>
      <c r="F15" s="292">
        <f t="shared" si="2"/>
        <v>0</v>
      </c>
    </row>
    <row r="16" spans="1:6" ht="14.25">
      <c r="A16" s="5" t="s">
        <v>123</v>
      </c>
      <c r="B16" s="31" t="s">
        <v>124</v>
      </c>
      <c r="C16" s="153">
        <v>0</v>
      </c>
      <c r="D16" s="286">
        <f t="shared" si="0"/>
        <v>0</v>
      </c>
      <c r="E16" s="286">
        <f t="shared" si="1"/>
        <v>0</v>
      </c>
      <c r="F16" s="292">
        <f t="shared" si="2"/>
        <v>0</v>
      </c>
    </row>
    <row r="17" spans="1:6" ht="14.25">
      <c r="A17" s="5" t="s">
        <v>125</v>
      </c>
      <c r="B17" s="31" t="s">
        <v>126</v>
      </c>
      <c r="C17" s="153">
        <v>0</v>
      </c>
      <c r="D17" s="286">
        <f t="shared" si="0"/>
        <v>0</v>
      </c>
      <c r="E17" s="286">
        <f t="shared" si="1"/>
        <v>0</v>
      </c>
      <c r="F17" s="292">
        <f t="shared" si="2"/>
        <v>0</v>
      </c>
    </row>
    <row r="18" spans="1:14" ht="14.25">
      <c r="A18" s="5" t="s">
        <v>466</v>
      </c>
      <c r="B18" s="31" t="s">
        <v>127</v>
      </c>
      <c r="C18" s="153">
        <v>0</v>
      </c>
      <c r="D18" s="286">
        <f t="shared" si="0"/>
        <v>0</v>
      </c>
      <c r="E18" s="286">
        <f t="shared" si="1"/>
        <v>0</v>
      </c>
      <c r="F18" s="292">
        <f t="shared" si="2"/>
        <v>0</v>
      </c>
      <c r="N18" s="303"/>
    </row>
    <row r="19" spans="1:6" ht="14.25">
      <c r="A19" s="33" t="s">
        <v>404</v>
      </c>
      <c r="B19" s="34" t="s">
        <v>128</v>
      </c>
      <c r="C19" s="153">
        <v>19454500</v>
      </c>
      <c r="D19" s="286">
        <f t="shared" si="0"/>
        <v>19649045</v>
      </c>
      <c r="E19" s="286">
        <f t="shared" si="1"/>
        <v>19943780.674999997</v>
      </c>
      <c r="F19" s="292">
        <f t="shared" si="2"/>
        <v>20143218.481749997</v>
      </c>
    </row>
    <row r="20" spans="1:6" ht="14.25">
      <c r="A20" s="5" t="s">
        <v>129</v>
      </c>
      <c r="B20" s="31" t="s">
        <v>130</v>
      </c>
      <c r="C20" s="153">
        <v>2800000</v>
      </c>
      <c r="D20" s="286">
        <f t="shared" si="0"/>
        <v>2828000</v>
      </c>
      <c r="E20" s="286">
        <f t="shared" si="1"/>
        <v>2870419.9999999995</v>
      </c>
      <c r="F20" s="292">
        <f t="shared" si="2"/>
        <v>2899124.1999999997</v>
      </c>
    </row>
    <row r="21" spans="1:6" ht="14.25">
      <c r="A21" s="5" t="s">
        <v>131</v>
      </c>
      <c r="B21" s="31" t="s">
        <v>132</v>
      </c>
      <c r="C21" s="153">
        <v>723000</v>
      </c>
      <c r="D21" s="286">
        <f t="shared" si="0"/>
        <v>730230</v>
      </c>
      <c r="E21" s="286">
        <f t="shared" si="1"/>
        <v>741183.45</v>
      </c>
      <c r="F21" s="292">
        <f t="shared" si="2"/>
        <v>748595.2845</v>
      </c>
    </row>
    <row r="22" spans="1:6" ht="14.25">
      <c r="A22" s="6" t="s">
        <v>133</v>
      </c>
      <c r="B22" s="31" t="s">
        <v>134</v>
      </c>
      <c r="C22" s="153">
        <v>700000</v>
      </c>
      <c r="D22" s="286">
        <f t="shared" si="0"/>
        <v>707000</v>
      </c>
      <c r="E22" s="286">
        <f t="shared" si="1"/>
        <v>717604.9999999999</v>
      </c>
      <c r="F22" s="292">
        <f t="shared" si="2"/>
        <v>724781.0499999999</v>
      </c>
    </row>
    <row r="23" spans="1:6" ht="14.25">
      <c r="A23" s="7" t="s">
        <v>405</v>
      </c>
      <c r="B23" s="34" t="s">
        <v>135</v>
      </c>
      <c r="C23" s="153">
        <v>4223000</v>
      </c>
      <c r="D23" s="286">
        <f t="shared" si="0"/>
        <v>4265230</v>
      </c>
      <c r="E23" s="286">
        <f t="shared" si="1"/>
        <v>4329208.449999999</v>
      </c>
      <c r="F23" s="292">
        <f t="shared" si="2"/>
        <v>4372500.534499999</v>
      </c>
    </row>
    <row r="24" spans="1:6" ht="14.25">
      <c r="A24" s="53" t="s">
        <v>496</v>
      </c>
      <c r="B24" s="54" t="s">
        <v>136</v>
      </c>
      <c r="C24" s="153">
        <v>23677500</v>
      </c>
      <c r="D24" s="286">
        <f t="shared" si="0"/>
        <v>23914275</v>
      </c>
      <c r="E24" s="286">
        <f t="shared" si="1"/>
        <v>24272989.124999996</v>
      </c>
      <c r="F24" s="292">
        <f t="shared" si="2"/>
        <v>24515719.016249996</v>
      </c>
    </row>
    <row r="25" spans="1:6" ht="14.25">
      <c r="A25" s="40" t="s">
        <v>467</v>
      </c>
      <c r="B25" s="54" t="s">
        <v>137</v>
      </c>
      <c r="C25" s="153">
        <v>4797000</v>
      </c>
      <c r="D25" s="286">
        <f t="shared" si="0"/>
        <v>4844970</v>
      </c>
      <c r="E25" s="286">
        <f t="shared" si="1"/>
        <v>4917644.55</v>
      </c>
      <c r="F25" s="292">
        <f t="shared" si="2"/>
        <v>4966820.9955</v>
      </c>
    </row>
    <row r="26" spans="1:6" ht="14.25">
      <c r="A26" s="5" t="s">
        <v>138</v>
      </c>
      <c r="B26" s="31" t="s">
        <v>139</v>
      </c>
      <c r="C26" s="153">
        <v>333000</v>
      </c>
      <c r="D26" s="286">
        <f t="shared" si="0"/>
        <v>336330</v>
      </c>
      <c r="E26" s="286">
        <f t="shared" si="1"/>
        <v>341374.94999999995</v>
      </c>
      <c r="F26" s="292">
        <f t="shared" si="2"/>
        <v>344788.69949999993</v>
      </c>
    </row>
    <row r="27" spans="1:6" ht="14.25">
      <c r="A27" s="5" t="s">
        <v>140</v>
      </c>
      <c r="B27" s="31" t="s">
        <v>141</v>
      </c>
      <c r="C27" s="153">
        <v>6739620</v>
      </c>
      <c r="D27" s="286">
        <f t="shared" si="0"/>
        <v>6807016.2</v>
      </c>
      <c r="E27" s="286">
        <f t="shared" si="1"/>
        <v>6909121.443</v>
      </c>
      <c r="F27" s="292">
        <f t="shared" si="2"/>
        <v>6978212.65743</v>
      </c>
    </row>
    <row r="28" spans="1:6" ht="14.25">
      <c r="A28" s="5" t="s">
        <v>142</v>
      </c>
      <c r="B28" s="31" t="s">
        <v>143</v>
      </c>
      <c r="C28" s="153">
        <v>0</v>
      </c>
      <c r="D28" s="286">
        <f t="shared" si="0"/>
        <v>0</v>
      </c>
      <c r="E28" s="286">
        <f t="shared" si="1"/>
        <v>0</v>
      </c>
      <c r="F28" s="292">
        <f t="shared" si="2"/>
        <v>0</v>
      </c>
    </row>
    <row r="29" spans="1:6" ht="14.25">
      <c r="A29" s="7" t="s">
        <v>406</v>
      </c>
      <c r="B29" s="34" t="s">
        <v>144</v>
      </c>
      <c r="C29" s="153">
        <v>7072620</v>
      </c>
      <c r="D29" s="286">
        <f t="shared" si="0"/>
        <v>7143346.2</v>
      </c>
      <c r="E29" s="286">
        <f t="shared" si="1"/>
        <v>7250496.392999999</v>
      </c>
      <c r="F29" s="292">
        <f t="shared" si="2"/>
        <v>7323001.356929999</v>
      </c>
    </row>
    <row r="30" spans="1:6" ht="14.25">
      <c r="A30" s="5" t="s">
        <v>145</v>
      </c>
      <c r="B30" s="31" t="s">
        <v>146</v>
      </c>
      <c r="C30" s="153">
        <v>0</v>
      </c>
      <c r="D30" s="286">
        <f t="shared" si="0"/>
        <v>0</v>
      </c>
      <c r="E30" s="286">
        <f t="shared" si="1"/>
        <v>0</v>
      </c>
      <c r="F30" s="292">
        <f t="shared" si="2"/>
        <v>0</v>
      </c>
    </row>
    <row r="31" spans="1:6" ht="14.25">
      <c r="A31" s="5" t="s">
        <v>147</v>
      </c>
      <c r="B31" s="31" t="s">
        <v>148</v>
      </c>
      <c r="C31" s="153">
        <v>370000</v>
      </c>
      <c r="D31" s="286">
        <f t="shared" si="0"/>
        <v>373700</v>
      </c>
      <c r="E31" s="286">
        <f t="shared" si="1"/>
        <v>379305.49999999994</v>
      </c>
      <c r="F31" s="292">
        <f t="shared" si="2"/>
        <v>383098.55499999993</v>
      </c>
    </row>
    <row r="32" spans="1:6" ht="15" customHeight="1">
      <c r="A32" s="7" t="s">
        <v>497</v>
      </c>
      <c r="B32" s="34" t="s">
        <v>149</v>
      </c>
      <c r="C32" s="153">
        <v>370000</v>
      </c>
      <c r="D32" s="286">
        <f t="shared" si="0"/>
        <v>373700</v>
      </c>
      <c r="E32" s="286">
        <f t="shared" si="1"/>
        <v>379305.49999999994</v>
      </c>
      <c r="F32" s="292">
        <f t="shared" si="2"/>
        <v>383098.55499999993</v>
      </c>
    </row>
    <row r="33" spans="1:6" ht="14.25">
      <c r="A33" s="5" t="s">
        <v>150</v>
      </c>
      <c r="B33" s="31" t="s">
        <v>151</v>
      </c>
      <c r="C33" s="153">
        <v>3094000</v>
      </c>
      <c r="D33" s="286">
        <f t="shared" si="0"/>
        <v>3124940</v>
      </c>
      <c r="E33" s="286">
        <f t="shared" si="1"/>
        <v>3171814.0999999996</v>
      </c>
      <c r="F33" s="292">
        <f t="shared" si="2"/>
        <v>3203532.2409999995</v>
      </c>
    </row>
    <row r="34" spans="1:6" ht="14.25">
      <c r="A34" s="5" t="s">
        <v>152</v>
      </c>
      <c r="B34" s="31" t="s">
        <v>153</v>
      </c>
      <c r="C34" s="153">
        <v>600000</v>
      </c>
      <c r="D34" s="286">
        <f t="shared" si="0"/>
        <v>606000</v>
      </c>
      <c r="E34" s="286">
        <f t="shared" si="1"/>
        <v>615089.9999999999</v>
      </c>
      <c r="F34" s="292">
        <f t="shared" si="2"/>
        <v>621240.8999999999</v>
      </c>
    </row>
    <row r="35" spans="1:6" ht="14.25">
      <c r="A35" s="5" t="s">
        <v>468</v>
      </c>
      <c r="B35" s="31" t="s">
        <v>154</v>
      </c>
      <c r="C35" s="153">
        <v>750000</v>
      </c>
      <c r="D35" s="286">
        <f t="shared" si="0"/>
        <v>757500</v>
      </c>
      <c r="E35" s="286">
        <f t="shared" si="1"/>
        <v>768862.4999999999</v>
      </c>
      <c r="F35" s="292">
        <f t="shared" si="2"/>
        <v>776551.1249999999</v>
      </c>
    </row>
    <row r="36" spans="1:6" ht="14.25">
      <c r="A36" s="5" t="s">
        <v>155</v>
      </c>
      <c r="B36" s="31" t="s">
        <v>156</v>
      </c>
      <c r="C36" s="153">
        <v>5205000</v>
      </c>
      <c r="D36" s="286">
        <f t="shared" si="0"/>
        <v>5257050</v>
      </c>
      <c r="E36" s="286">
        <f t="shared" si="1"/>
        <v>5335905.749999999</v>
      </c>
      <c r="F36" s="292">
        <f t="shared" si="2"/>
        <v>5389264.807499999</v>
      </c>
    </row>
    <row r="37" spans="1:6" ht="14.25">
      <c r="A37" s="10" t="s">
        <v>469</v>
      </c>
      <c r="B37" s="31" t="s">
        <v>157</v>
      </c>
      <c r="C37" s="153">
        <v>0</v>
      </c>
      <c r="D37" s="286">
        <f t="shared" si="0"/>
        <v>0</v>
      </c>
      <c r="E37" s="286">
        <f t="shared" si="1"/>
        <v>0</v>
      </c>
      <c r="F37" s="292">
        <f t="shared" si="2"/>
        <v>0</v>
      </c>
    </row>
    <row r="38" spans="1:6" ht="14.25">
      <c r="A38" s="6" t="s">
        <v>158</v>
      </c>
      <c r="B38" s="31" t="s">
        <v>159</v>
      </c>
      <c r="C38" s="153">
        <v>0</v>
      </c>
      <c r="D38" s="286">
        <f t="shared" si="0"/>
        <v>0</v>
      </c>
      <c r="E38" s="286">
        <f t="shared" si="1"/>
        <v>0</v>
      </c>
      <c r="F38" s="292">
        <f t="shared" si="2"/>
        <v>0</v>
      </c>
    </row>
    <row r="39" spans="1:6" ht="14.25">
      <c r="A39" s="5" t="s">
        <v>470</v>
      </c>
      <c r="B39" s="31" t="s">
        <v>160</v>
      </c>
      <c r="C39" s="153">
        <v>4159000</v>
      </c>
      <c r="D39" s="286">
        <f t="shared" si="0"/>
        <v>4200590</v>
      </c>
      <c r="E39" s="286">
        <f t="shared" si="1"/>
        <v>4263598.85</v>
      </c>
      <c r="F39" s="292">
        <f t="shared" si="2"/>
        <v>4306234.8385</v>
      </c>
    </row>
    <row r="40" spans="1:6" ht="14.25">
      <c r="A40" s="7" t="s">
        <v>407</v>
      </c>
      <c r="B40" s="34" t="s">
        <v>161</v>
      </c>
      <c r="C40" s="153">
        <v>13808000</v>
      </c>
      <c r="D40" s="286">
        <f t="shared" si="0"/>
        <v>13946080</v>
      </c>
      <c r="E40" s="286">
        <f t="shared" si="1"/>
        <v>14155271.2</v>
      </c>
      <c r="F40" s="292">
        <f t="shared" si="2"/>
        <v>14296823.911999999</v>
      </c>
    </row>
    <row r="41" spans="1:6" ht="14.25">
      <c r="A41" s="5" t="s">
        <v>162</v>
      </c>
      <c r="B41" s="31" t="s">
        <v>163</v>
      </c>
      <c r="C41" s="153">
        <v>10000</v>
      </c>
      <c r="D41" s="286">
        <f t="shared" si="0"/>
        <v>10100</v>
      </c>
      <c r="E41" s="286">
        <f t="shared" si="1"/>
        <v>10251.499999999998</v>
      </c>
      <c r="F41" s="292">
        <f t="shared" si="2"/>
        <v>10354.014999999998</v>
      </c>
    </row>
    <row r="42" spans="1:6" ht="14.25">
      <c r="A42" s="5" t="s">
        <v>164</v>
      </c>
      <c r="B42" s="31" t="s">
        <v>165</v>
      </c>
      <c r="C42" s="153">
        <v>0</v>
      </c>
      <c r="D42" s="286">
        <f t="shared" si="0"/>
        <v>0</v>
      </c>
      <c r="E42" s="286">
        <f t="shared" si="1"/>
        <v>0</v>
      </c>
      <c r="F42" s="292">
        <f t="shared" si="2"/>
        <v>0</v>
      </c>
    </row>
    <row r="43" spans="1:6" ht="14.25">
      <c r="A43" s="7" t="s">
        <v>408</v>
      </c>
      <c r="B43" s="34" t="s">
        <v>166</v>
      </c>
      <c r="C43" s="153">
        <v>10000</v>
      </c>
      <c r="D43" s="286">
        <f t="shared" si="0"/>
        <v>10100</v>
      </c>
      <c r="E43" s="286">
        <f t="shared" si="1"/>
        <v>10251.499999999998</v>
      </c>
      <c r="F43" s="292">
        <f t="shared" si="2"/>
        <v>10354.014999999998</v>
      </c>
    </row>
    <row r="44" spans="1:6" ht="14.25">
      <c r="A44" s="5" t="s">
        <v>167</v>
      </c>
      <c r="B44" s="31" t="s">
        <v>168</v>
      </c>
      <c r="C44" s="153">
        <v>5079000</v>
      </c>
      <c r="D44" s="286">
        <f t="shared" si="0"/>
        <v>5129790</v>
      </c>
      <c r="E44" s="286">
        <f t="shared" si="1"/>
        <v>5206736.85</v>
      </c>
      <c r="F44" s="292">
        <f t="shared" si="2"/>
        <v>5258804.2184999995</v>
      </c>
    </row>
    <row r="45" spans="1:6" ht="14.25">
      <c r="A45" s="5" t="s">
        <v>169</v>
      </c>
      <c r="B45" s="31" t="s">
        <v>170</v>
      </c>
      <c r="C45" s="153">
        <v>1696000</v>
      </c>
      <c r="D45" s="286">
        <f t="shared" si="0"/>
        <v>1712960</v>
      </c>
      <c r="E45" s="286">
        <f t="shared" si="1"/>
        <v>1738654.4</v>
      </c>
      <c r="F45" s="292">
        <f t="shared" si="2"/>
        <v>1756040.944</v>
      </c>
    </row>
    <row r="46" spans="1:6" ht="14.25">
      <c r="A46" s="5" t="s">
        <v>471</v>
      </c>
      <c r="B46" s="31" t="s">
        <v>171</v>
      </c>
      <c r="C46" s="153">
        <v>0</v>
      </c>
      <c r="D46" s="286">
        <f t="shared" si="0"/>
        <v>0</v>
      </c>
      <c r="E46" s="286">
        <f t="shared" si="1"/>
        <v>0</v>
      </c>
      <c r="F46" s="292">
        <f t="shared" si="2"/>
        <v>0</v>
      </c>
    </row>
    <row r="47" spans="1:6" ht="14.25">
      <c r="A47" s="5" t="s">
        <v>472</v>
      </c>
      <c r="B47" s="31" t="s">
        <v>172</v>
      </c>
      <c r="C47" s="153">
        <v>0</v>
      </c>
      <c r="D47" s="286">
        <f t="shared" si="0"/>
        <v>0</v>
      </c>
      <c r="E47" s="286">
        <f t="shared" si="1"/>
        <v>0</v>
      </c>
      <c r="F47" s="292">
        <f t="shared" si="2"/>
        <v>0</v>
      </c>
    </row>
    <row r="48" spans="1:6" ht="14.25">
      <c r="A48" s="5" t="s">
        <v>173</v>
      </c>
      <c r="B48" s="31" t="s">
        <v>174</v>
      </c>
      <c r="C48" s="153">
        <v>3000</v>
      </c>
      <c r="D48" s="286">
        <f t="shared" si="0"/>
        <v>3030</v>
      </c>
      <c r="E48" s="286">
        <f t="shared" si="1"/>
        <v>3075.45</v>
      </c>
      <c r="F48" s="292">
        <f t="shared" si="2"/>
        <v>3106.2045</v>
      </c>
    </row>
    <row r="49" spans="1:6" ht="14.25">
      <c r="A49" s="7" t="s">
        <v>409</v>
      </c>
      <c r="B49" s="34" t="s">
        <v>175</v>
      </c>
      <c r="C49" s="153">
        <v>6778000</v>
      </c>
      <c r="D49" s="286">
        <f t="shared" si="0"/>
        <v>6845780</v>
      </c>
      <c r="E49" s="286">
        <f t="shared" si="1"/>
        <v>6948466.699999999</v>
      </c>
      <c r="F49" s="292">
        <f t="shared" si="2"/>
        <v>7017951.367</v>
      </c>
    </row>
    <row r="50" spans="1:6" ht="14.25">
      <c r="A50" s="40" t="s">
        <v>410</v>
      </c>
      <c r="B50" s="54" t="s">
        <v>176</v>
      </c>
      <c r="C50" s="153">
        <v>28038620</v>
      </c>
      <c r="D50" s="286">
        <f t="shared" si="0"/>
        <v>28319006.2</v>
      </c>
      <c r="E50" s="286">
        <f t="shared" si="1"/>
        <v>28743791.292999998</v>
      </c>
      <c r="F50" s="292">
        <f t="shared" si="2"/>
        <v>29031229.20593</v>
      </c>
    </row>
    <row r="51" spans="1:6" ht="14.25">
      <c r="A51" s="13" t="s">
        <v>177</v>
      </c>
      <c r="B51" s="31" t="s">
        <v>178</v>
      </c>
      <c r="C51" s="153">
        <v>0</v>
      </c>
      <c r="D51" s="286">
        <f t="shared" si="0"/>
        <v>0</v>
      </c>
      <c r="E51" s="286">
        <f t="shared" si="1"/>
        <v>0</v>
      </c>
      <c r="F51" s="292">
        <f t="shared" si="2"/>
        <v>0</v>
      </c>
    </row>
    <row r="52" spans="1:6" ht="14.25">
      <c r="A52" s="13" t="s">
        <v>411</v>
      </c>
      <c r="B52" s="31" t="s">
        <v>179</v>
      </c>
      <c r="C52" s="153">
        <v>0</v>
      </c>
      <c r="D52" s="286">
        <f t="shared" si="0"/>
        <v>0</v>
      </c>
      <c r="E52" s="286">
        <f t="shared" si="1"/>
        <v>0</v>
      </c>
      <c r="F52" s="292">
        <f t="shared" si="2"/>
        <v>0</v>
      </c>
    </row>
    <row r="53" spans="1:6" ht="14.25">
      <c r="A53" s="17" t="s">
        <v>473</v>
      </c>
      <c r="B53" s="31" t="s">
        <v>180</v>
      </c>
      <c r="C53" s="153">
        <v>0</v>
      </c>
      <c r="D53" s="286">
        <f t="shared" si="0"/>
        <v>0</v>
      </c>
      <c r="E53" s="286">
        <f t="shared" si="1"/>
        <v>0</v>
      </c>
      <c r="F53" s="292">
        <f t="shared" si="2"/>
        <v>0</v>
      </c>
    </row>
    <row r="54" spans="1:6" ht="14.25">
      <c r="A54" s="17" t="s">
        <v>474</v>
      </c>
      <c r="B54" s="31" t="s">
        <v>181</v>
      </c>
      <c r="C54" s="153">
        <v>0</v>
      </c>
      <c r="D54" s="286">
        <f t="shared" si="0"/>
        <v>0</v>
      </c>
      <c r="E54" s="286">
        <f t="shared" si="1"/>
        <v>0</v>
      </c>
      <c r="F54" s="292">
        <f t="shared" si="2"/>
        <v>0</v>
      </c>
    </row>
    <row r="55" spans="1:6" ht="14.25">
      <c r="A55" s="17" t="s">
        <v>475</v>
      </c>
      <c r="B55" s="31" t="s">
        <v>182</v>
      </c>
      <c r="C55" s="153">
        <v>0</v>
      </c>
      <c r="D55" s="286">
        <f t="shared" si="0"/>
        <v>0</v>
      </c>
      <c r="E55" s="286">
        <f t="shared" si="1"/>
        <v>0</v>
      </c>
      <c r="F55" s="292">
        <f t="shared" si="2"/>
        <v>0</v>
      </c>
    </row>
    <row r="56" spans="1:6" ht="14.25">
      <c r="A56" s="13" t="s">
        <v>476</v>
      </c>
      <c r="B56" s="31" t="s">
        <v>183</v>
      </c>
      <c r="C56" s="153">
        <v>0</v>
      </c>
      <c r="D56" s="286">
        <f t="shared" si="0"/>
        <v>0</v>
      </c>
      <c r="E56" s="286">
        <f t="shared" si="1"/>
        <v>0</v>
      </c>
      <c r="F56" s="292">
        <f t="shared" si="2"/>
        <v>0</v>
      </c>
    </row>
    <row r="57" spans="1:6" ht="14.25">
      <c r="A57" s="13" t="s">
        <v>477</v>
      </c>
      <c r="B57" s="31" t="s">
        <v>184</v>
      </c>
      <c r="C57" s="153">
        <v>0</v>
      </c>
      <c r="D57" s="286">
        <f t="shared" si="0"/>
        <v>0</v>
      </c>
      <c r="E57" s="286">
        <f t="shared" si="1"/>
        <v>0</v>
      </c>
      <c r="F57" s="292">
        <f t="shared" si="2"/>
        <v>0</v>
      </c>
    </row>
    <row r="58" spans="1:6" ht="14.25">
      <c r="A58" s="13" t="s">
        <v>478</v>
      </c>
      <c r="B58" s="31" t="s">
        <v>185</v>
      </c>
      <c r="C58" s="153">
        <v>2690000</v>
      </c>
      <c r="D58" s="286">
        <f t="shared" si="0"/>
        <v>2716900</v>
      </c>
      <c r="E58" s="286">
        <f t="shared" si="1"/>
        <v>2757653.4999999995</v>
      </c>
      <c r="F58" s="292">
        <f t="shared" si="2"/>
        <v>2785230.0349999997</v>
      </c>
    </row>
    <row r="59" spans="1:6" ht="14.25">
      <c r="A59" s="51" t="s">
        <v>440</v>
      </c>
      <c r="B59" s="54" t="s">
        <v>186</v>
      </c>
      <c r="C59" s="153">
        <v>2690000</v>
      </c>
      <c r="D59" s="286">
        <f t="shared" si="0"/>
        <v>2716900</v>
      </c>
      <c r="E59" s="286">
        <f t="shared" si="1"/>
        <v>2757653.4999999995</v>
      </c>
      <c r="F59" s="292">
        <f t="shared" si="2"/>
        <v>2785230.0349999997</v>
      </c>
    </row>
    <row r="60" spans="1:6" ht="14.25">
      <c r="A60" s="12" t="s">
        <v>479</v>
      </c>
      <c r="B60" s="31" t="s">
        <v>187</v>
      </c>
      <c r="C60" s="153">
        <v>0</v>
      </c>
      <c r="D60" s="286">
        <f t="shared" si="0"/>
        <v>0</v>
      </c>
      <c r="E60" s="286">
        <f t="shared" si="1"/>
        <v>0</v>
      </c>
      <c r="F60" s="292">
        <f t="shared" si="2"/>
        <v>0</v>
      </c>
    </row>
    <row r="61" spans="1:6" ht="14.25">
      <c r="A61" s="12" t="s">
        <v>188</v>
      </c>
      <c r="B61" s="31" t="s">
        <v>189</v>
      </c>
      <c r="C61" s="153">
        <v>0</v>
      </c>
      <c r="D61" s="286">
        <f t="shared" si="0"/>
        <v>0</v>
      </c>
      <c r="E61" s="286">
        <f t="shared" si="1"/>
        <v>0</v>
      </c>
      <c r="F61" s="292">
        <f t="shared" si="2"/>
        <v>0</v>
      </c>
    </row>
    <row r="62" spans="1:6" ht="14.25">
      <c r="A62" s="12" t="s">
        <v>190</v>
      </c>
      <c r="B62" s="31" t="s">
        <v>191</v>
      </c>
      <c r="C62" s="153">
        <v>0</v>
      </c>
      <c r="D62" s="286">
        <f t="shared" si="0"/>
        <v>0</v>
      </c>
      <c r="E62" s="286">
        <f t="shared" si="1"/>
        <v>0</v>
      </c>
      <c r="F62" s="292">
        <f t="shared" si="2"/>
        <v>0</v>
      </c>
    </row>
    <row r="63" spans="1:6" ht="14.25">
      <c r="A63" s="12" t="s">
        <v>441</v>
      </c>
      <c r="B63" s="31" t="s">
        <v>192</v>
      </c>
      <c r="C63" s="153">
        <v>0</v>
      </c>
      <c r="D63" s="286">
        <f t="shared" si="0"/>
        <v>0</v>
      </c>
      <c r="E63" s="286">
        <f t="shared" si="1"/>
        <v>0</v>
      </c>
      <c r="F63" s="292">
        <f t="shared" si="2"/>
        <v>0</v>
      </c>
    </row>
    <row r="64" spans="1:6" ht="14.25">
      <c r="A64" s="12" t="s">
        <v>480</v>
      </c>
      <c r="B64" s="31" t="s">
        <v>193</v>
      </c>
      <c r="C64" s="153">
        <v>0</v>
      </c>
      <c r="D64" s="286">
        <f t="shared" si="0"/>
        <v>0</v>
      </c>
      <c r="E64" s="286">
        <f t="shared" si="1"/>
        <v>0</v>
      </c>
      <c r="F64" s="292">
        <f t="shared" si="2"/>
        <v>0</v>
      </c>
    </row>
    <row r="65" spans="1:6" ht="14.25">
      <c r="A65" s="12" t="s">
        <v>443</v>
      </c>
      <c r="B65" s="31" t="s">
        <v>194</v>
      </c>
      <c r="C65" s="153">
        <v>2705000</v>
      </c>
      <c r="D65" s="286">
        <f t="shared" si="0"/>
        <v>2732050</v>
      </c>
      <c r="E65" s="286">
        <f t="shared" si="1"/>
        <v>2773030.7499999995</v>
      </c>
      <c r="F65" s="292">
        <f t="shared" si="2"/>
        <v>2800761.0574999996</v>
      </c>
    </row>
    <row r="66" spans="1:6" ht="14.25">
      <c r="A66" s="12" t="s">
        <v>481</v>
      </c>
      <c r="B66" s="31" t="s">
        <v>195</v>
      </c>
      <c r="C66" s="153">
        <v>0</v>
      </c>
      <c r="D66" s="286">
        <f t="shared" si="0"/>
        <v>0</v>
      </c>
      <c r="E66" s="286">
        <f t="shared" si="1"/>
        <v>0</v>
      </c>
      <c r="F66" s="292">
        <f t="shared" si="2"/>
        <v>0</v>
      </c>
    </row>
    <row r="67" spans="1:6" ht="14.25">
      <c r="A67" s="12" t="s">
        <v>482</v>
      </c>
      <c r="B67" s="31" t="s">
        <v>196</v>
      </c>
      <c r="C67" s="153">
        <v>0</v>
      </c>
      <c r="D67" s="286">
        <f t="shared" si="0"/>
        <v>0</v>
      </c>
      <c r="E67" s="286">
        <f t="shared" si="1"/>
        <v>0</v>
      </c>
      <c r="F67" s="292">
        <f t="shared" si="2"/>
        <v>0</v>
      </c>
    </row>
    <row r="68" spans="1:6" ht="14.25">
      <c r="A68" s="12" t="s">
        <v>197</v>
      </c>
      <c r="B68" s="31" t="s">
        <v>198</v>
      </c>
      <c r="C68" s="153">
        <v>0</v>
      </c>
      <c r="D68" s="286">
        <f t="shared" si="0"/>
        <v>0</v>
      </c>
      <c r="E68" s="286">
        <f t="shared" si="1"/>
        <v>0</v>
      </c>
      <c r="F68" s="292">
        <f t="shared" si="2"/>
        <v>0</v>
      </c>
    </row>
    <row r="69" spans="1:6" ht="14.25">
      <c r="A69" s="21" t="s">
        <v>199</v>
      </c>
      <c r="B69" s="31" t="s">
        <v>200</v>
      </c>
      <c r="C69" s="153">
        <v>0</v>
      </c>
      <c r="D69" s="286">
        <f t="shared" si="0"/>
        <v>0</v>
      </c>
      <c r="E69" s="286">
        <f t="shared" si="1"/>
        <v>0</v>
      </c>
      <c r="F69" s="292">
        <f t="shared" si="2"/>
        <v>0</v>
      </c>
    </row>
    <row r="70" spans="1:6" ht="14.25">
      <c r="A70" s="12" t="s">
        <v>483</v>
      </c>
      <c r="B70" s="31" t="s">
        <v>201</v>
      </c>
      <c r="C70" s="153">
        <v>265000</v>
      </c>
      <c r="D70" s="286">
        <f t="shared" si="0"/>
        <v>267650</v>
      </c>
      <c r="E70" s="286">
        <f t="shared" si="1"/>
        <v>271664.75</v>
      </c>
      <c r="F70" s="292">
        <f t="shared" si="2"/>
        <v>274381.3975</v>
      </c>
    </row>
    <row r="71" spans="1:6" ht="14.25">
      <c r="A71" s="21" t="s">
        <v>659</v>
      </c>
      <c r="B71" s="31" t="s">
        <v>202</v>
      </c>
      <c r="C71" s="153">
        <v>1000000</v>
      </c>
      <c r="D71" s="286">
        <f aca="true" t="shared" si="3" ref="D71:D122">C71*101%</f>
        <v>1010000</v>
      </c>
      <c r="E71" s="286">
        <f aca="true" t="shared" si="4" ref="E71:E122">D71*101.5%</f>
        <v>1025149.9999999999</v>
      </c>
      <c r="F71" s="292">
        <f aca="true" t="shared" si="5" ref="F71:F122">E71*101%</f>
        <v>1035401.4999999999</v>
      </c>
    </row>
    <row r="72" spans="1:6" ht="14.25">
      <c r="A72" s="21" t="s">
        <v>660</v>
      </c>
      <c r="B72" s="31" t="s">
        <v>202</v>
      </c>
      <c r="C72" s="153">
        <v>0</v>
      </c>
      <c r="D72" s="286">
        <f t="shared" si="3"/>
        <v>0</v>
      </c>
      <c r="E72" s="286">
        <f t="shared" si="4"/>
        <v>0</v>
      </c>
      <c r="F72" s="292">
        <f t="shared" si="5"/>
        <v>0</v>
      </c>
    </row>
    <row r="73" spans="1:6" ht="14.25">
      <c r="A73" s="51" t="s">
        <v>446</v>
      </c>
      <c r="B73" s="54" t="s">
        <v>203</v>
      </c>
      <c r="C73" s="153">
        <v>3970000</v>
      </c>
      <c r="D73" s="286">
        <f t="shared" si="3"/>
        <v>4009700</v>
      </c>
      <c r="E73" s="286">
        <f t="shared" si="4"/>
        <v>4069845.4999999995</v>
      </c>
      <c r="F73" s="292">
        <f t="shared" si="5"/>
        <v>4110543.9549999996</v>
      </c>
    </row>
    <row r="74" spans="1:6" ht="15">
      <c r="A74" s="61" t="s">
        <v>67</v>
      </c>
      <c r="B74" s="335"/>
      <c r="C74" s="335">
        <v>63173120</v>
      </c>
      <c r="D74" s="299">
        <f t="shared" si="3"/>
        <v>63804851.2</v>
      </c>
      <c r="E74" s="299">
        <f t="shared" si="4"/>
        <v>64761923.967999995</v>
      </c>
      <c r="F74" s="299">
        <f t="shared" si="5"/>
        <v>65409543.207679994</v>
      </c>
    </row>
    <row r="75" spans="1:6" ht="14.25">
      <c r="A75" s="35" t="s">
        <v>204</v>
      </c>
      <c r="B75" s="31" t="s">
        <v>205</v>
      </c>
      <c r="C75" s="153">
        <v>0</v>
      </c>
      <c r="D75" s="286">
        <f t="shared" si="3"/>
        <v>0</v>
      </c>
      <c r="E75" s="286">
        <f t="shared" si="4"/>
        <v>0</v>
      </c>
      <c r="F75" s="292">
        <f t="shared" si="5"/>
        <v>0</v>
      </c>
    </row>
    <row r="76" spans="1:6" ht="14.25">
      <c r="A76" s="35" t="s">
        <v>484</v>
      </c>
      <c r="B76" s="31" t="s">
        <v>206</v>
      </c>
      <c r="C76" s="153">
        <v>0</v>
      </c>
      <c r="D76" s="286">
        <f t="shared" si="3"/>
        <v>0</v>
      </c>
      <c r="E76" s="286">
        <f t="shared" si="4"/>
        <v>0</v>
      </c>
      <c r="F76" s="292">
        <f t="shared" si="5"/>
        <v>0</v>
      </c>
    </row>
    <row r="77" spans="1:6" ht="14.25">
      <c r="A77" s="35" t="s">
        <v>207</v>
      </c>
      <c r="B77" s="31" t="s">
        <v>208</v>
      </c>
      <c r="C77" s="153">
        <v>0</v>
      </c>
      <c r="D77" s="286">
        <f t="shared" si="3"/>
        <v>0</v>
      </c>
      <c r="E77" s="286">
        <f t="shared" si="4"/>
        <v>0</v>
      </c>
      <c r="F77" s="292">
        <f t="shared" si="5"/>
        <v>0</v>
      </c>
    </row>
    <row r="78" spans="1:6" ht="14.25">
      <c r="A78" s="35" t="s">
        <v>209</v>
      </c>
      <c r="B78" s="31" t="s">
        <v>210</v>
      </c>
      <c r="C78" s="153">
        <v>2800000</v>
      </c>
      <c r="D78" s="286">
        <f t="shared" si="3"/>
        <v>2828000</v>
      </c>
      <c r="E78" s="286">
        <f t="shared" si="4"/>
        <v>2870419.9999999995</v>
      </c>
      <c r="F78" s="292">
        <f t="shared" si="5"/>
        <v>2899124.1999999997</v>
      </c>
    </row>
    <row r="79" spans="1:6" ht="14.25">
      <c r="A79" s="6" t="s">
        <v>211</v>
      </c>
      <c r="B79" s="31" t="s">
        <v>212</v>
      </c>
      <c r="C79" s="153">
        <v>0</v>
      </c>
      <c r="D79" s="286">
        <f t="shared" si="3"/>
        <v>0</v>
      </c>
      <c r="E79" s="286">
        <f t="shared" si="4"/>
        <v>0</v>
      </c>
      <c r="F79" s="292">
        <f t="shared" si="5"/>
        <v>0</v>
      </c>
    </row>
    <row r="80" spans="1:6" ht="14.25">
      <c r="A80" s="6" t="s">
        <v>213</v>
      </c>
      <c r="B80" s="31" t="s">
        <v>214</v>
      </c>
      <c r="C80" s="153">
        <v>0</v>
      </c>
      <c r="D80" s="286">
        <f t="shared" si="3"/>
        <v>0</v>
      </c>
      <c r="E80" s="286">
        <f t="shared" si="4"/>
        <v>0</v>
      </c>
      <c r="F80" s="292">
        <f t="shared" si="5"/>
        <v>0</v>
      </c>
    </row>
    <row r="81" spans="1:6" ht="14.25">
      <c r="A81" s="6" t="s">
        <v>215</v>
      </c>
      <c r="B81" s="31" t="s">
        <v>216</v>
      </c>
      <c r="C81" s="153">
        <v>756000</v>
      </c>
      <c r="D81" s="286">
        <f t="shared" si="3"/>
        <v>763560</v>
      </c>
      <c r="E81" s="286">
        <f t="shared" si="4"/>
        <v>775013.3999999999</v>
      </c>
      <c r="F81" s="292">
        <f t="shared" si="5"/>
        <v>782763.5339999999</v>
      </c>
    </row>
    <row r="82" spans="1:6" ht="14.25">
      <c r="A82" s="52" t="s">
        <v>448</v>
      </c>
      <c r="B82" s="54" t="s">
        <v>217</v>
      </c>
      <c r="C82" s="153">
        <v>3556000</v>
      </c>
      <c r="D82" s="298">
        <f>SUM(D75:D81)</f>
        <v>3591560</v>
      </c>
      <c r="E82" s="298">
        <f>SUM(E75:E81)</f>
        <v>3645433.3999999994</v>
      </c>
      <c r="F82" s="298">
        <f>SUM(F75:F81)</f>
        <v>3681887.7339999997</v>
      </c>
    </row>
    <row r="83" spans="1:6" ht="14.25">
      <c r="A83" s="13" t="s">
        <v>218</v>
      </c>
      <c r="B83" s="31" t="s">
        <v>219</v>
      </c>
      <c r="C83" s="317">
        <v>12981190</v>
      </c>
      <c r="D83" s="286">
        <f t="shared" si="3"/>
        <v>13111001.9</v>
      </c>
      <c r="E83" s="286">
        <f t="shared" si="4"/>
        <v>13307666.928499999</v>
      </c>
      <c r="F83" s="292">
        <f t="shared" si="5"/>
        <v>13440743.597784998</v>
      </c>
    </row>
    <row r="84" spans="1:6" ht="14.25">
      <c r="A84" s="13" t="s">
        <v>220</v>
      </c>
      <c r="B84" s="31" t="s">
        <v>221</v>
      </c>
      <c r="C84" s="153">
        <v>0</v>
      </c>
      <c r="D84" s="286">
        <f t="shared" si="3"/>
        <v>0</v>
      </c>
      <c r="E84" s="286">
        <f t="shared" si="4"/>
        <v>0</v>
      </c>
      <c r="F84" s="292">
        <f t="shared" si="5"/>
        <v>0</v>
      </c>
    </row>
    <row r="85" spans="1:6" ht="14.25">
      <c r="A85" s="13" t="s">
        <v>222</v>
      </c>
      <c r="B85" s="31" t="s">
        <v>223</v>
      </c>
      <c r="C85" s="153">
        <v>0</v>
      </c>
      <c r="D85" s="286">
        <f t="shared" si="3"/>
        <v>0</v>
      </c>
      <c r="E85" s="286">
        <f t="shared" si="4"/>
        <v>0</v>
      </c>
      <c r="F85" s="292">
        <f t="shared" si="5"/>
        <v>0</v>
      </c>
    </row>
    <row r="86" spans="1:6" ht="14.25">
      <c r="A86" s="13" t="s">
        <v>224</v>
      </c>
      <c r="B86" s="31" t="s">
        <v>225</v>
      </c>
      <c r="C86" s="153">
        <v>3419402</v>
      </c>
      <c r="D86" s="286">
        <f t="shared" si="3"/>
        <v>3453596.02</v>
      </c>
      <c r="E86" s="286">
        <f t="shared" si="4"/>
        <v>3505399.9602999995</v>
      </c>
      <c r="F86" s="292">
        <f t="shared" si="5"/>
        <v>3540453.9599029995</v>
      </c>
    </row>
    <row r="87" spans="1:6" ht="14.25">
      <c r="A87" s="51" t="s">
        <v>449</v>
      </c>
      <c r="B87" s="54" t="s">
        <v>226</v>
      </c>
      <c r="C87" s="153">
        <v>16400592</v>
      </c>
      <c r="D87" s="286">
        <f t="shared" si="3"/>
        <v>16564597.92</v>
      </c>
      <c r="E87" s="286">
        <f t="shared" si="4"/>
        <v>16813066.8888</v>
      </c>
      <c r="F87" s="292">
        <f t="shared" si="5"/>
        <v>16981197.557687998</v>
      </c>
    </row>
    <row r="88" spans="1:6" ht="14.25">
      <c r="A88" s="13" t="s">
        <v>227</v>
      </c>
      <c r="B88" s="31" t="s">
        <v>228</v>
      </c>
      <c r="C88" s="153">
        <v>0</v>
      </c>
      <c r="D88" s="286">
        <f t="shared" si="3"/>
        <v>0</v>
      </c>
      <c r="E88" s="286">
        <f t="shared" si="4"/>
        <v>0</v>
      </c>
      <c r="F88" s="292">
        <f t="shared" si="5"/>
        <v>0</v>
      </c>
    </row>
    <row r="89" spans="1:6" ht="14.25">
      <c r="A89" s="13" t="s">
        <v>485</v>
      </c>
      <c r="B89" s="31" t="s">
        <v>229</v>
      </c>
      <c r="C89" s="153">
        <v>0</v>
      </c>
      <c r="D89" s="286">
        <f t="shared" si="3"/>
        <v>0</v>
      </c>
      <c r="E89" s="286">
        <f t="shared" si="4"/>
        <v>0</v>
      </c>
      <c r="F89" s="292">
        <f t="shared" si="5"/>
        <v>0</v>
      </c>
    </row>
    <row r="90" spans="1:6" ht="14.25">
      <c r="A90" s="13" t="s">
        <v>486</v>
      </c>
      <c r="B90" s="31" t="s">
        <v>230</v>
      </c>
      <c r="C90" s="153">
        <v>0</v>
      </c>
      <c r="D90" s="286">
        <f t="shared" si="3"/>
        <v>0</v>
      </c>
      <c r="E90" s="286">
        <f t="shared" si="4"/>
        <v>0</v>
      </c>
      <c r="F90" s="292">
        <f t="shared" si="5"/>
        <v>0</v>
      </c>
    </row>
    <row r="91" spans="1:6" ht="14.25">
      <c r="A91" s="13" t="s">
        <v>487</v>
      </c>
      <c r="B91" s="31" t="s">
        <v>231</v>
      </c>
      <c r="C91" s="153">
        <v>400000</v>
      </c>
      <c r="D91" s="286">
        <f t="shared" si="3"/>
        <v>404000</v>
      </c>
      <c r="E91" s="286">
        <f t="shared" si="4"/>
        <v>410059.99999999994</v>
      </c>
      <c r="F91" s="292">
        <f t="shared" si="5"/>
        <v>414160.5999999999</v>
      </c>
    </row>
    <row r="92" spans="1:6" ht="14.25">
      <c r="A92" s="13" t="s">
        <v>488</v>
      </c>
      <c r="B92" s="31" t="s">
        <v>232</v>
      </c>
      <c r="C92" s="153">
        <v>0</v>
      </c>
      <c r="D92" s="286">
        <f t="shared" si="3"/>
        <v>0</v>
      </c>
      <c r="E92" s="286">
        <f t="shared" si="4"/>
        <v>0</v>
      </c>
      <c r="F92" s="292">
        <f t="shared" si="5"/>
        <v>0</v>
      </c>
    </row>
    <row r="93" spans="1:6" ht="14.25">
      <c r="A93" s="13" t="s">
        <v>489</v>
      </c>
      <c r="B93" s="31" t="s">
        <v>233</v>
      </c>
      <c r="C93" s="153">
        <v>0</v>
      </c>
      <c r="D93" s="286">
        <f t="shared" si="3"/>
        <v>0</v>
      </c>
      <c r="E93" s="286">
        <f t="shared" si="4"/>
        <v>0</v>
      </c>
      <c r="F93" s="292">
        <f t="shared" si="5"/>
        <v>0</v>
      </c>
    </row>
    <row r="94" spans="1:6" ht="14.25">
      <c r="A94" s="13" t="s">
        <v>234</v>
      </c>
      <c r="B94" s="31" t="s">
        <v>235</v>
      </c>
      <c r="C94" s="153">
        <v>0</v>
      </c>
      <c r="D94" s="286">
        <f t="shared" si="3"/>
        <v>0</v>
      </c>
      <c r="E94" s="286">
        <f t="shared" si="4"/>
        <v>0</v>
      </c>
      <c r="F94" s="292">
        <f t="shared" si="5"/>
        <v>0</v>
      </c>
    </row>
    <row r="95" spans="1:6" ht="14.25">
      <c r="A95" s="13" t="s">
        <v>490</v>
      </c>
      <c r="B95" s="31" t="s">
        <v>236</v>
      </c>
      <c r="C95" s="153">
        <v>0</v>
      </c>
      <c r="D95" s="286">
        <f t="shared" si="3"/>
        <v>0</v>
      </c>
      <c r="E95" s="286">
        <f t="shared" si="4"/>
        <v>0</v>
      </c>
      <c r="F95" s="292">
        <f t="shared" si="5"/>
        <v>0</v>
      </c>
    </row>
    <row r="96" spans="1:6" ht="14.25">
      <c r="A96" s="51" t="s">
        <v>450</v>
      </c>
      <c r="B96" s="54" t="s">
        <v>237</v>
      </c>
      <c r="C96" s="153">
        <v>400000</v>
      </c>
      <c r="D96" s="286">
        <f t="shared" si="3"/>
        <v>404000</v>
      </c>
      <c r="E96" s="286">
        <f t="shared" si="4"/>
        <v>410059.99999999994</v>
      </c>
      <c r="F96" s="292">
        <f t="shared" si="5"/>
        <v>414160.5999999999</v>
      </c>
    </row>
    <row r="97" spans="1:6" ht="15">
      <c r="A97" s="61" t="s">
        <v>68</v>
      </c>
      <c r="B97" s="61"/>
      <c r="C97" s="335">
        <v>20356592</v>
      </c>
      <c r="D97" s="299">
        <f t="shared" si="3"/>
        <v>20560157.92</v>
      </c>
      <c r="E97" s="299">
        <f t="shared" si="4"/>
        <v>20868560.2888</v>
      </c>
      <c r="F97" s="299">
        <f t="shared" si="5"/>
        <v>21077245.891688</v>
      </c>
    </row>
    <row r="98" spans="1:6" ht="15">
      <c r="A98" s="36" t="s">
        <v>498</v>
      </c>
      <c r="B98" s="37" t="s">
        <v>238</v>
      </c>
      <c r="C98" s="315">
        <v>83529712</v>
      </c>
      <c r="D98" s="301">
        <f>D97+D74</f>
        <v>84365009.12</v>
      </c>
      <c r="E98" s="301">
        <f>E97+E74</f>
        <v>85630484.2568</v>
      </c>
      <c r="F98" s="301">
        <f>F97+F74</f>
        <v>86486789.09936799</v>
      </c>
    </row>
    <row r="99" spans="1:25" ht="14.25">
      <c r="A99" s="13" t="s">
        <v>491</v>
      </c>
      <c r="B99" s="5" t="s">
        <v>239</v>
      </c>
      <c r="C99" s="154">
        <v>0</v>
      </c>
      <c r="D99" s="286">
        <f t="shared" si="3"/>
        <v>0</v>
      </c>
      <c r="E99" s="286">
        <f t="shared" si="4"/>
        <v>0</v>
      </c>
      <c r="F99" s="292">
        <f t="shared" si="5"/>
        <v>0</v>
      </c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5"/>
      <c r="Y99" s="25"/>
    </row>
    <row r="100" spans="1:25" ht="14.25">
      <c r="A100" s="13" t="s">
        <v>242</v>
      </c>
      <c r="B100" s="5" t="s">
        <v>243</v>
      </c>
      <c r="C100" s="154">
        <v>0</v>
      </c>
      <c r="D100" s="286">
        <f t="shared" si="3"/>
        <v>0</v>
      </c>
      <c r="E100" s="286">
        <f t="shared" si="4"/>
        <v>0</v>
      </c>
      <c r="F100" s="292">
        <f t="shared" si="5"/>
        <v>0</v>
      </c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5"/>
      <c r="Y100" s="25"/>
    </row>
    <row r="101" spans="1:25" ht="14.25">
      <c r="A101" s="13" t="s">
        <v>492</v>
      </c>
      <c r="B101" s="5" t="s">
        <v>244</v>
      </c>
      <c r="C101" s="154">
        <v>0</v>
      </c>
      <c r="D101" s="286">
        <f t="shared" si="3"/>
        <v>0</v>
      </c>
      <c r="E101" s="286">
        <f t="shared" si="4"/>
        <v>0</v>
      </c>
      <c r="F101" s="292">
        <f t="shared" si="5"/>
        <v>0</v>
      </c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5"/>
      <c r="Y101" s="25"/>
    </row>
    <row r="102" spans="1:25" ht="14.25">
      <c r="A102" s="15" t="s">
        <v>455</v>
      </c>
      <c r="B102" s="7" t="s">
        <v>246</v>
      </c>
      <c r="C102" s="155">
        <v>0</v>
      </c>
      <c r="D102" s="286">
        <f t="shared" si="3"/>
        <v>0</v>
      </c>
      <c r="E102" s="286">
        <f t="shared" si="4"/>
        <v>0</v>
      </c>
      <c r="F102" s="292">
        <f t="shared" si="5"/>
        <v>0</v>
      </c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5"/>
      <c r="Y102" s="25"/>
    </row>
    <row r="103" spans="1:25" ht="14.25">
      <c r="A103" s="38" t="s">
        <v>493</v>
      </c>
      <c r="B103" s="5" t="s">
        <v>247</v>
      </c>
      <c r="C103" s="156">
        <v>0</v>
      </c>
      <c r="D103" s="286">
        <f t="shared" si="3"/>
        <v>0</v>
      </c>
      <c r="E103" s="286">
        <f t="shared" si="4"/>
        <v>0</v>
      </c>
      <c r="F103" s="292">
        <f t="shared" si="5"/>
        <v>0</v>
      </c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5"/>
      <c r="Y103" s="25"/>
    </row>
    <row r="104" spans="1:25" ht="14.25">
      <c r="A104" s="38" t="s">
        <v>461</v>
      </c>
      <c r="B104" s="5" t="s">
        <v>250</v>
      </c>
      <c r="C104" s="156">
        <v>0</v>
      </c>
      <c r="D104" s="286">
        <f t="shared" si="3"/>
        <v>0</v>
      </c>
      <c r="E104" s="286">
        <f t="shared" si="4"/>
        <v>0</v>
      </c>
      <c r="F104" s="292">
        <f t="shared" si="5"/>
        <v>0</v>
      </c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5"/>
      <c r="Y104" s="25"/>
    </row>
    <row r="105" spans="1:25" ht="14.25">
      <c r="A105" s="13" t="s">
        <v>251</v>
      </c>
      <c r="B105" s="5" t="s">
        <v>252</v>
      </c>
      <c r="C105" s="154">
        <v>0</v>
      </c>
      <c r="D105" s="286">
        <f t="shared" si="3"/>
        <v>0</v>
      </c>
      <c r="E105" s="286">
        <f t="shared" si="4"/>
        <v>0</v>
      </c>
      <c r="F105" s="292">
        <f t="shared" si="5"/>
        <v>0</v>
      </c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5"/>
      <c r="Y105" s="25"/>
    </row>
    <row r="106" spans="1:25" ht="14.25">
      <c r="A106" s="13" t="s">
        <v>494</v>
      </c>
      <c r="B106" s="5" t="s">
        <v>253</v>
      </c>
      <c r="C106" s="154">
        <v>0</v>
      </c>
      <c r="D106" s="286">
        <f t="shared" si="3"/>
        <v>0</v>
      </c>
      <c r="E106" s="286">
        <f t="shared" si="4"/>
        <v>0</v>
      </c>
      <c r="F106" s="292">
        <f t="shared" si="5"/>
        <v>0</v>
      </c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5"/>
      <c r="Y106" s="25"/>
    </row>
    <row r="107" spans="1:25" ht="14.25">
      <c r="A107" s="14" t="s">
        <v>458</v>
      </c>
      <c r="B107" s="7" t="s">
        <v>254</v>
      </c>
      <c r="C107" s="157">
        <v>0</v>
      </c>
      <c r="D107" s="286">
        <f t="shared" si="3"/>
        <v>0</v>
      </c>
      <c r="E107" s="286">
        <f t="shared" si="4"/>
        <v>0</v>
      </c>
      <c r="F107" s="292">
        <f t="shared" si="5"/>
        <v>0</v>
      </c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5"/>
      <c r="Y107" s="25"/>
    </row>
    <row r="108" spans="1:25" ht="14.25">
      <c r="A108" s="38" t="s">
        <v>255</v>
      </c>
      <c r="B108" s="5" t="s">
        <v>256</v>
      </c>
      <c r="C108" s="156">
        <v>0</v>
      </c>
      <c r="D108" s="286">
        <f t="shared" si="3"/>
        <v>0</v>
      </c>
      <c r="E108" s="286">
        <f t="shared" si="4"/>
        <v>0</v>
      </c>
      <c r="F108" s="292">
        <f t="shared" si="5"/>
        <v>0</v>
      </c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5"/>
      <c r="Y108" s="25"/>
    </row>
    <row r="109" spans="1:25" ht="14.25">
      <c r="A109" s="38" t="s">
        <v>257</v>
      </c>
      <c r="B109" s="5" t="s">
        <v>258</v>
      </c>
      <c r="C109" s="156">
        <v>1221971</v>
      </c>
      <c r="D109" s="286">
        <f t="shared" si="3"/>
        <v>1234190.71</v>
      </c>
      <c r="E109" s="286">
        <f t="shared" si="4"/>
        <v>1252703.57065</v>
      </c>
      <c r="F109" s="292">
        <f t="shared" si="5"/>
        <v>1265230.6063565</v>
      </c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5"/>
      <c r="Y109" s="25"/>
    </row>
    <row r="110" spans="1:25" ht="14.25">
      <c r="A110" s="14" t="s">
        <v>259</v>
      </c>
      <c r="B110" s="7" t="s">
        <v>260</v>
      </c>
      <c r="C110" s="156">
        <v>23221615</v>
      </c>
      <c r="D110" s="286">
        <f t="shared" si="3"/>
        <v>23453831.15</v>
      </c>
      <c r="E110" s="286">
        <f t="shared" si="4"/>
        <v>23805638.617249995</v>
      </c>
      <c r="F110" s="292">
        <f t="shared" si="5"/>
        <v>24043695.003422495</v>
      </c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5"/>
      <c r="Y110" s="25"/>
    </row>
    <row r="111" spans="1:25" ht="14.25">
      <c r="A111" s="38" t="s">
        <v>261</v>
      </c>
      <c r="B111" s="5" t="s">
        <v>262</v>
      </c>
      <c r="C111" s="156">
        <v>0</v>
      </c>
      <c r="D111" s="286">
        <f t="shared" si="3"/>
        <v>0</v>
      </c>
      <c r="E111" s="286">
        <f t="shared" si="4"/>
        <v>0</v>
      </c>
      <c r="F111" s="292">
        <f t="shared" si="5"/>
        <v>0</v>
      </c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5"/>
      <c r="Y111" s="25"/>
    </row>
    <row r="112" spans="1:25" ht="14.25">
      <c r="A112" s="38" t="s">
        <v>263</v>
      </c>
      <c r="B112" s="5" t="s">
        <v>264</v>
      </c>
      <c r="C112" s="156">
        <v>0</v>
      </c>
      <c r="D112" s="286">
        <f t="shared" si="3"/>
        <v>0</v>
      </c>
      <c r="E112" s="286">
        <f t="shared" si="4"/>
        <v>0</v>
      </c>
      <c r="F112" s="292">
        <f t="shared" si="5"/>
        <v>0</v>
      </c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5"/>
      <c r="Y112" s="25"/>
    </row>
    <row r="113" spans="1:25" ht="14.25">
      <c r="A113" s="38" t="s">
        <v>265</v>
      </c>
      <c r="B113" s="5" t="s">
        <v>266</v>
      </c>
      <c r="C113" s="156">
        <v>0</v>
      </c>
      <c r="D113" s="286">
        <f t="shared" si="3"/>
        <v>0</v>
      </c>
      <c r="E113" s="286">
        <f t="shared" si="4"/>
        <v>0</v>
      </c>
      <c r="F113" s="292">
        <f t="shared" si="5"/>
        <v>0</v>
      </c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5"/>
      <c r="Y113" s="25"/>
    </row>
    <row r="114" spans="1:25" ht="14.25">
      <c r="A114" s="39" t="s">
        <v>459</v>
      </c>
      <c r="B114" s="40" t="s">
        <v>267</v>
      </c>
      <c r="C114" s="157">
        <v>24443586</v>
      </c>
      <c r="D114" s="286">
        <f t="shared" si="3"/>
        <v>24688021.86</v>
      </c>
      <c r="E114" s="286">
        <f t="shared" si="4"/>
        <v>25058342.187899996</v>
      </c>
      <c r="F114" s="292">
        <f t="shared" si="5"/>
        <v>25308925.609778997</v>
      </c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5"/>
      <c r="Y114" s="25"/>
    </row>
    <row r="115" spans="1:25" ht="14.25">
      <c r="A115" s="38" t="s">
        <v>268</v>
      </c>
      <c r="B115" s="5" t="s">
        <v>269</v>
      </c>
      <c r="C115" s="156">
        <v>0</v>
      </c>
      <c r="D115" s="286">
        <f t="shared" si="3"/>
        <v>0</v>
      </c>
      <c r="E115" s="286">
        <f t="shared" si="4"/>
        <v>0</v>
      </c>
      <c r="F115" s="292">
        <f t="shared" si="5"/>
        <v>0</v>
      </c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5"/>
      <c r="Y115" s="25"/>
    </row>
    <row r="116" spans="1:25" ht="14.25">
      <c r="A116" s="13" t="s">
        <v>270</v>
      </c>
      <c r="B116" s="5" t="s">
        <v>271</v>
      </c>
      <c r="C116" s="154">
        <v>0</v>
      </c>
      <c r="D116" s="286">
        <f t="shared" si="3"/>
        <v>0</v>
      </c>
      <c r="E116" s="286">
        <f t="shared" si="4"/>
        <v>0</v>
      </c>
      <c r="F116" s="292">
        <f t="shared" si="5"/>
        <v>0</v>
      </c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5"/>
      <c r="Y116" s="25"/>
    </row>
    <row r="117" spans="1:25" ht="14.25">
      <c r="A117" s="38" t="s">
        <v>495</v>
      </c>
      <c r="B117" s="5" t="s">
        <v>272</v>
      </c>
      <c r="C117" s="156">
        <v>0</v>
      </c>
      <c r="D117" s="286">
        <f t="shared" si="3"/>
        <v>0</v>
      </c>
      <c r="E117" s="286">
        <f t="shared" si="4"/>
        <v>0</v>
      </c>
      <c r="F117" s="292">
        <f t="shared" si="5"/>
        <v>0</v>
      </c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5"/>
      <c r="Y117" s="25"/>
    </row>
    <row r="118" spans="1:25" ht="14.25">
      <c r="A118" s="38" t="s">
        <v>464</v>
      </c>
      <c r="B118" s="5" t="s">
        <v>273</v>
      </c>
      <c r="C118" s="156">
        <v>0</v>
      </c>
      <c r="D118" s="286">
        <f t="shared" si="3"/>
        <v>0</v>
      </c>
      <c r="E118" s="286">
        <f t="shared" si="4"/>
        <v>0</v>
      </c>
      <c r="F118" s="292">
        <f t="shared" si="5"/>
        <v>0</v>
      </c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5"/>
      <c r="Y118" s="25"/>
    </row>
    <row r="119" spans="1:25" ht="14.25">
      <c r="A119" s="39" t="s">
        <v>465</v>
      </c>
      <c r="B119" s="40" t="s">
        <v>277</v>
      </c>
      <c r="C119" s="157">
        <v>0</v>
      </c>
      <c r="D119" s="286">
        <f t="shared" si="3"/>
        <v>0</v>
      </c>
      <c r="E119" s="286">
        <f t="shared" si="4"/>
        <v>0</v>
      </c>
      <c r="F119" s="292">
        <f t="shared" si="5"/>
        <v>0</v>
      </c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5"/>
      <c r="Y119" s="25"/>
    </row>
    <row r="120" spans="1:25" ht="14.25">
      <c r="A120" s="13" t="s">
        <v>278</v>
      </c>
      <c r="B120" s="5" t="s">
        <v>279</v>
      </c>
      <c r="C120" s="154">
        <v>0</v>
      </c>
      <c r="D120" s="286">
        <f t="shared" si="3"/>
        <v>0</v>
      </c>
      <c r="E120" s="286">
        <f t="shared" si="4"/>
        <v>0</v>
      </c>
      <c r="F120" s="292">
        <f t="shared" si="5"/>
        <v>0</v>
      </c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5"/>
      <c r="Y120" s="25"/>
    </row>
    <row r="121" spans="1:25" ht="15">
      <c r="A121" s="41" t="s">
        <v>499</v>
      </c>
      <c r="B121" s="42" t="s">
        <v>280</v>
      </c>
      <c r="C121" s="277">
        <v>24443586</v>
      </c>
      <c r="D121" s="302">
        <f t="shared" si="3"/>
        <v>24688021.86</v>
      </c>
      <c r="E121" s="302">
        <f t="shared" si="4"/>
        <v>25058342.187899996</v>
      </c>
      <c r="F121" s="302">
        <f t="shared" si="5"/>
        <v>25308925.609778997</v>
      </c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5"/>
      <c r="Y121" s="25"/>
    </row>
    <row r="122" spans="1:25" ht="15">
      <c r="A122" s="45" t="s">
        <v>535</v>
      </c>
      <c r="B122" s="46"/>
      <c r="C122" s="278">
        <v>107973298</v>
      </c>
      <c r="D122" s="300">
        <f t="shared" si="3"/>
        <v>109053030.98</v>
      </c>
      <c r="E122" s="300">
        <f t="shared" si="4"/>
        <v>110688826.44469999</v>
      </c>
      <c r="F122" s="300">
        <f t="shared" si="5"/>
        <v>111795714.70914699</v>
      </c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  <c r="X122" s="25"/>
      <c r="Y122" s="25"/>
    </row>
    <row r="123" spans="2:25" ht="14.25">
      <c r="B123" s="25"/>
      <c r="C123" s="158"/>
      <c r="D123" s="161"/>
      <c r="E123" s="161"/>
      <c r="F123" s="161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25"/>
      <c r="W123" s="25"/>
      <c r="X123" s="25"/>
      <c r="Y123" s="25"/>
    </row>
    <row r="124" spans="2:25" ht="14.25">
      <c r="B124" s="25"/>
      <c r="C124" s="158"/>
      <c r="D124" s="161"/>
      <c r="E124" s="161"/>
      <c r="F124" s="161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25"/>
      <c r="U124" s="25"/>
      <c r="V124" s="25"/>
      <c r="W124" s="25"/>
      <c r="X124" s="25"/>
      <c r="Y124" s="25"/>
    </row>
    <row r="125" spans="2:25" ht="14.25">
      <c r="B125" s="25"/>
      <c r="C125" s="169"/>
      <c r="D125" s="161"/>
      <c r="E125" s="161"/>
      <c r="F125" s="161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25"/>
      <c r="S125" s="25"/>
      <c r="T125" s="25"/>
      <c r="U125" s="25"/>
      <c r="V125" s="25"/>
      <c r="W125" s="25"/>
      <c r="X125" s="25"/>
      <c r="Y125" s="25"/>
    </row>
    <row r="126" spans="2:25" ht="14.25">
      <c r="B126" s="25"/>
      <c r="C126" s="170"/>
      <c r="D126" s="161"/>
      <c r="E126" s="161"/>
      <c r="F126" s="161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25"/>
      <c r="S126" s="25"/>
      <c r="T126" s="25"/>
      <c r="U126" s="25"/>
      <c r="V126" s="25"/>
      <c r="W126" s="25"/>
      <c r="X126" s="25"/>
      <c r="Y126" s="25"/>
    </row>
    <row r="127" spans="2:25" ht="14.25">
      <c r="B127" s="25"/>
      <c r="C127" s="170"/>
      <c r="D127" s="161"/>
      <c r="E127" s="161"/>
      <c r="F127" s="161"/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R127" s="25"/>
      <c r="S127" s="25"/>
      <c r="T127" s="25"/>
      <c r="U127" s="25"/>
      <c r="V127" s="25"/>
      <c r="W127" s="25"/>
      <c r="X127" s="25"/>
      <c r="Y127" s="25"/>
    </row>
    <row r="128" spans="2:25" ht="14.25">
      <c r="B128" s="25"/>
      <c r="C128" s="170"/>
      <c r="D128" s="161"/>
      <c r="E128" s="161"/>
      <c r="F128" s="161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R128" s="25"/>
      <c r="S128" s="25"/>
      <c r="T128" s="25"/>
      <c r="U128" s="25"/>
      <c r="V128" s="25"/>
      <c r="W128" s="25"/>
      <c r="X128" s="25"/>
      <c r="Y128" s="25"/>
    </row>
    <row r="129" spans="2:25" ht="14.25">
      <c r="B129" s="25"/>
      <c r="C129" s="170"/>
      <c r="D129" s="161"/>
      <c r="E129" s="161"/>
      <c r="F129" s="161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25"/>
      <c r="U129" s="25"/>
      <c r="V129" s="25"/>
      <c r="W129" s="25"/>
      <c r="X129" s="25"/>
      <c r="Y129" s="25"/>
    </row>
    <row r="130" spans="2:25" ht="14.25">
      <c r="B130" s="25"/>
      <c r="C130" s="170"/>
      <c r="D130" s="161"/>
      <c r="E130" s="161"/>
      <c r="F130" s="161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  <c r="X130" s="25"/>
      <c r="Y130" s="25"/>
    </row>
    <row r="131" spans="2:25" ht="14.25">
      <c r="B131" s="25"/>
      <c r="C131" s="170"/>
      <c r="D131" s="161"/>
      <c r="E131" s="161"/>
      <c r="F131" s="161"/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25"/>
      <c r="R131" s="25"/>
      <c r="S131" s="25"/>
      <c r="T131" s="25"/>
      <c r="U131" s="25"/>
      <c r="V131" s="25"/>
      <c r="W131" s="25"/>
      <c r="X131" s="25"/>
      <c r="Y131" s="25"/>
    </row>
    <row r="132" spans="2:25" ht="14.25">
      <c r="B132" s="25"/>
      <c r="C132" s="170"/>
      <c r="D132" s="161"/>
      <c r="E132" s="161"/>
      <c r="F132" s="161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5"/>
      <c r="Y132" s="25"/>
    </row>
    <row r="133" spans="2:25" ht="14.25">
      <c r="B133" s="25"/>
      <c r="C133" s="170"/>
      <c r="D133" s="161"/>
      <c r="E133" s="161"/>
      <c r="F133" s="161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25"/>
      <c r="Y133" s="25"/>
    </row>
    <row r="134" spans="2:25" ht="14.25">
      <c r="B134" s="25"/>
      <c r="C134" s="170"/>
      <c r="D134" s="161"/>
      <c r="E134" s="161"/>
      <c r="F134" s="161"/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25"/>
      <c r="Y134" s="25"/>
    </row>
    <row r="135" spans="2:25" ht="14.25">
      <c r="B135" s="25"/>
      <c r="C135" s="170"/>
      <c r="D135" s="161"/>
      <c r="E135" s="161"/>
      <c r="F135" s="161"/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5"/>
      <c r="R135" s="25"/>
      <c r="S135" s="25"/>
      <c r="T135" s="25"/>
      <c r="U135" s="25"/>
      <c r="V135" s="25"/>
      <c r="W135" s="25"/>
      <c r="X135" s="25"/>
      <c r="Y135" s="25"/>
    </row>
    <row r="136" spans="2:25" ht="14.25">
      <c r="B136" s="25"/>
      <c r="C136" s="170"/>
      <c r="D136" s="161"/>
      <c r="E136" s="161"/>
      <c r="F136" s="161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  <c r="R136" s="25"/>
      <c r="S136" s="25"/>
      <c r="T136" s="25"/>
      <c r="U136" s="25"/>
      <c r="V136" s="25"/>
      <c r="W136" s="25"/>
      <c r="X136" s="25"/>
      <c r="Y136" s="25"/>
    </row>
    <row r="137" spans="2:25" ht="14.25">
      <c r="B137" s="25"/>
      <c r="C137" s="170"/>
      <c r="D137" s="161"/>
      <c r="E137" s="161"/>
      <c r="F137" s="161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U137" s="25"/>
      <c r="V137" s="25"/>
      <c r="W137" s="25"/>
      <c r="X137" s="25"/>
      <c r="Y137" s="25"/>
    </row>
    <row r="138" spans="2:25" ht="14.25">
      <c r="B138" s="25"/>
      <c r="C138" s="170"/>
      <c r="D138" s="161"/>
      <c r="E138" s="161"/>
      <c r="F138" s="161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  <c r="X138" s="25"/>
      <c r="Y138" s="25"/>
    </row>
    <row r="139" spans="2:25" ht="14.25">
      <c r="B139" s="25"/>
      <c r="C139" s="170"/>
      <c r="D139" s="161"/>
      <c r="E139" s="161"/>
      <c r="F139" s="161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  <c r="R139" s="25"/>
      <c r="S139" s="25"/>
      <c r="T139" s="25"/>
      <c r="U139" s="25"/>
      <c r="V139" s="25"/>
      <c r="W139" s="25"/>
      <c r="X139" s="25"/>
      <c r="Y139" s="25"/>
    </row>
    <row r="140" spans="2:25" ht="14.25">
      <c r="B140" s="25"/>
      <c r="C140" s="170"/>
      <c r="D140" s="161"/>
      <c r="E140" s="161"/>
      <c r="F140" s="161"/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5"/>
      <c r="R140" s="25"/>
      <c r="S140" s="25"/>
      <c r="T140" s="25"/>
      <c r="U140" s="25"/>
      <c r="V140" s="25"/>
      <c r="W140" s="25"/>
      <c r="X140" s="25"/>
      <c r="Y140" s="25"/>
    </row>
    <row r="141" spans="2:25" ht="14.25">
      <c r="B141" s="25"/>
      <c r="C141" s="170"/>
      <c r="D141" s="161"/>
      <c r="E141" s="161"/>
      <c r="F141" s="161"/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R141" s="25"/>
      <c r="S141" s="25"/>
      <c r="T141" s="25"/>
      <c r="U141" s="25"/>
      <c r="V141" s="25"/>
      <c r="W141" s="25"/>
      <c r="X141" s="25"/>
      <c r="Y141" s="25"/>
    </row>
    <row r="142" spans="2:25" ht="14.25">
      <c r="B142" s="25"/>
      <c r="C142" s="170"/>
      <c r="D142" s="161"/>
      <c r="E142" s="161"/>
      <c r="F142" s="161"/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25"/>
      <c r="R142" s="25"/>
      <c r="S142" s="25"/>
      <c r="T142" s="25"/>
      <c r="U142" s="25"/>
      <c r="V142" s="25"/>
      <c r="W142" s="25"/>
      <c r="X142" s="25"/>
      <c r="Y142" s="25"/>
    </row>
    <row r="143" spans="2:25" ht="14.25">
      <c r="B143" s="25"/>
      <c r="C143" s="170"/>
      <c r="D143" s="161"/>
      <c r="E143" s="161"/>
      <c r="F143" s="161"/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25"/>
      <c r="R143" s="25"/>
      <c r="S143" s="25"/>
      <c r="T143" s="25"/>
      <c r="U143" s="25"/>
      <c r="V143" s="25"/>
      <c r="W143" s="25"/>
      <c r="X143" s="25"/>
      <c r="Y143" s="25"/>
    </row>
    <row r="144" spans="2:25" ht="14.25">
      <c r="B144" s="25"/>
      <c r="C144" s="170"/>
      <c r="D144" s="161"/>
      <c r="E144" s="161"/>
      <c r="F144" s="161"/>
      <c r="G144" s="25"/>
      <c r="H144" s="25"/>
      <c r="I144" s="25"/>
      <c r="J144" s="25"/>
      <c r="K144" s="25"/>
      <c r="L144" s="25"/>
      <c r="M144" s="25"/>
      <c r="N144" s="25"/>
      <c r="O144" s="25"/>
      <c r="P144" s="25"/>
      <c r="Q144" s="25"/>
      <c r="R144" s="25"/>
      <c r="S144" s="25"/>
      <c r="T144" s="25"/>
      <c r="U144" s="25"/>
      <c r="V144" s="25"/>
      <c r="W144" s="25"/>
      <c r="X144" s="25"/>
      <c r="Y144" s="25"/>
    </row>
    <row r="145" spans="2:25" ht="14.25">
      <c r="B145" s="25"/>
      <c r="C145" s="170"/>
      <c r="D145" s="161"/>
      <c r="E145" s="161"/>
      <c r="F145" s="161"/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25"/>
      <c r="R145" s="25"/>
      <c r="S145" s="25"/>
      <c r="T145" s="25"/>
      <c r="U145" s="25"/>
      <c r="V145" s="25"/>
      <c r="W145" s="25"/>
      <c r="X145" s="25"/>
      <c r="Y145" s="25"/>
    </row>
    <row r="146" spans="2:25" ht="14.25">
      <c r="B146" s="25"/>
      <c r="C146" s="170"/>
      <c r="D146" s="161"/>
      <c r="E146" s="161"/>
      <c r="F146" s="161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  <c r="X146" s="25"/>
      <c r="Y146" s="25"/>
    </row>
    <row r="147" spans="2:25" ht="14.25">
      <c r="B147" s="25"/>
      <c r="C147" s="170"/>
      <c r="D147" s="161"/>
      <c r="E147" s="161"/>
      <c r="F147" s="161"/>
      <c r="G147" s="25"/>
      <c r="H147" s="25"/>
      <c r="I147" s="25"/>
      <c r="J147" s="25"/>
      <c r="K147" s="25"/>
      <c r="L147" s="25"/>
      <c r="M147" s="25"/>
      <c r="N147" s="25"/>
      <c r="O147" s="25"/>
      <c r="P147" s="25"/>
      <c r="Q147" s="25"/>
      <c r="R147" s="25"/>
      <c r="S147" s="25"/>
      <c r="T147" s="25"/>
      <c r="U147" s="25"/>
      <c r="V147" s="25"/>
      <c r="W147" s="25"/>
      <c r="X147" s="25"/>
      <c r="Y147" s="25"/>
    </row>
    <row r="148" spans="2:25" ht="14.25">
      <c r="B148" s="25"/>
      <c r="C148" s="170"/>
      <c r="D148" s="161"/>
      <c r="E148" s="161"/>
      <c r="F148" s="161"/>
      <c r="G148" s="25"/>
      <c r="H148" s="25"/>
      <c r="I148" s="25"/>
      <c r="J148" s="25"/>
      <c r="K148" s="25"/>
      <c r="L148" s="25"/>
      <c r="M148" s="25"/>
      <c r="N148" s="25"/>
      <c r="O148" s="25"/>
      <c r="P148" s="25"/>
      <c r="Q148" s="25"/>
      <c r="R148" s="25"/>
      <c r="S148" s="25"/>
      <c r="T148" s="25"/>
      <c r="U148" s="25"/>
      <c r="V148" s="25"/>
      <c r="W148" s="25"/>
      <c r="X148" s="25"/>
      <c r="Y148" s="25"/>
    </row>
    <row r="149" spans="2:25" ht="14.25">
      <c r="B149" s="25"/>
      <c r="C149" s="170"/>
      <c r="D149" s="161"/>
      <c r="E149" s="161"/>
      <c r="F149" s="161"/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25"/>
      <c r="S149" s="25"/>
      <c r="T149" s="25"/>
      <c r="U149" s="25"/>
      <c r="V149" s="25"/>
      <c r="W149" s="25"/>
      <c r="X149" s="25"/>
      <c r="Y149" s="25"/>
    </row>
    <row r="150" spans="2:25" ht="14.25">
      <c r="B150" s="25"/>
      <c r="C150" s="170"/>
      <c r="D150" s="161"/>
      <c r="E150" s="161"/>
      <c r="F150" s="161"/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25"/>
      <c r="R150" s="25"/>
      <c r="S150" s="25"/>
      <c r="T150" s="25"/>
      <c r="U150" s="25"/>
      <c r="V150" s="25"/>
      <c r="W150" s="25"/>
      <c r="X150" s="25"/>
      <c r="Y150" s="25"/>
    </row>
    <row r="151" spans="2:25" ht="14.25">
      <c r="B151" s="25"/>
      <c r="C151" s="170"/>
      <c r="D151" s="161"/>
      <c r="E151" s="161"/>
      <c r="F151" s="161"/>
      <c r="G151" s="25"/>
      <c r="H151" s="25"/>
      <c r="I151" s="25"/>
      <c r="J151" s="25"/>
      <c r="K151" s="25"/>
      <c r="L151" s="25"/>
      <c r="M151" s="25"/>
      <c r="N151" s="25"/>
      <c r="O151" s="25"/>
      <c r="P151" s="25"/>
      <c r="Q151" s="25"/>
      <c r="R151" s="25"/>
      <c r="S151" s="25"/>
      <c r="T151" s="25"/>
      <c r="U151" s="25"/>
      <c r="V151" s="25"/>
      <c r="W151" s="25"/>
      <c r="X151" s="25"/>
      <c r="Y151" s="25"/>
    </row>
    <row r="152" spans="2:25" ht="14.25">
      <c r="B152" s="25"/>
      <c r="C152" s="170"/>
      <c r="D152" s="161"/>
      <c r="E152" s="161"/>
      <c r="F152" s="161"/>
      <c r="G152" s="25"/>
      <c r="H152" s="25"/>
      <c r="I152" s="25"/>
      <c r="J152" s="25"/>
      <c r="K152" s="25"/>
      <c r="L152" s="25"/>
      <c r="M152" s="25"/>
      <c r="N152" s="25"/>
      <c r="O152" s="25"/>
      <c r="P152" s="25"/>
      <c r="Q152" s="25"/>
      <c r="R152" s="25"/>
      <c r="S152" s="25"/>
      <c r="T152" s="25"/>
      <c r="U152" s="25"/>
      <c r="V152" s="25"/>
      <c r="W152" s="25"/>
      <c r="X152" s="25"/>
      <c r="Y152" s="25"/>
    </row>
    <row r="153" spans="2:25" ht="14.25">
      <c r="B153" s="25"/>
      <c r="C153" s="170"/>
      <c r="D153" s="161"/>
      <c r="E153" s="161"/>
      <c r="F153" s="161"/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25"/>
      <c r="R153" s="25"/>
      <c r="S153" s="25"/>
      <c r="T153" s="25"/>
      <c r="U153" s="25"/>
      <c r="V153" s="25"/>
      <c r="W153" s="25"/>
      <c r="X153" s="25"/>
      <c r="Y153" s="25"/>
    </row>
    <row r="154" spans="2:25" ht="14.25">
      <c r="B154" s="25"/>
      <c r="C154" s="170"/>
      <c r="D154" s="161"/>
      <c r="E154" s="161"/>
      <c r="F154" s="161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  <c r="X154" s="25"/>
      <c r="Y154" s="25"/>
    </row>
    <row r="155" spans="2:25" ht="14.25">
      <c r="B155" s="25"/>
      <c r="C155" s="170"/>
      <c r="D155" s="161"/>
      <c r="E155" s="161"/>
      <c r="F155" s="161"/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25"/>
      <c r="R155" s="25"/>
      <c r="S155" s="25"/>
      <c r="T155" s="25"/>
      <c r="U155" s="25"/>
      <c r="V155" s="25"/>
      <c r="W155" s="25"/>
      <c r="X155" s="25"/>
      <c r="Y155" s="25"/>
    </row>
    <row r="156" spans="2:25" ht="14.25">
      <c r="B156" s="25"/>
      <c r="C156" s="170"/>
      <c r="D156" s="161"/>
      <c r="E156" s="161"/>
      <c r="F156" s="161"/>
      <c r="G156" s="25"/>
      <c r="H156" s="25"/>
      <c r="I156" s="25"/>
      <c r="J156" s="25"/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25"/>
      <c r="Y156" s="25"/>
    </row>
    <row r="157" spans="2:25" ht="14.25">
      <c r="B157" s="25"/>
      <c r="C157" s="170"/>
      <c r="D157" s="161"/>
      <c r="E157" s="161"/>
      <c r="F157" s="161"/>
      <c r="G157" s="25"/>
      <c r="H157" s="25"/>
      <c r="I157" s="25"/>
      <c r="J157" s="25"/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25"/>
      <c r="Y157" s="25"/>
    </row>
    <row r="158" spans="2:25" ht="14.25">
      <c r="B158" s="25"/>
      <c r="C158" s="170"/>
      <c r="D158" s="161"/>
      <c r="E158" s="161"/>
      <c r="F158" s="161"/>
      <c r="G158" s="25"/>
      <c r="H158" s="25"/>
      <c r="I158" s="25"/>
      <c r="J158" s="25"/>
      <c r="K158" s="25"/>
      <c r="L158" s="25"/>
      <c r="M158" s="25"/>
      <c r="N158" s="25"/>
      <c r="O158" s="25"/>
      <c r="P158" s="25"/>
      <c r="Q158" s="25"/>
      <c r="R158" s="25"/>
      <c r="S158" s="25"/>
      <c r="T158" s="25"/>
      <c r="U158" s="25"/>
      <c r="V158" s="25"/>
      <c r="W158" s="25"/>
      <c r="X158" s="25"/>
      <c r="Y158" s="25"/>
    </row>
    <row r="159" spans="2:25" ht="14.25">
      <c r="B159" s="25"/>
      <c r="C159" s="170"/>
      <c r="D159" s="161"/>
      <c r="E159" s="161"/>
      <c r="F159" s="161"/>
      <c r="G159" s="25"/>
      <c r="H159" s="25"/>
      <c r="I159" s="25"/>
      <c r="J159" s="25"/>
      <c r="K159" s="25"/>
      <c r="L159" s="25"/>
      <c r="M159" s="25"/>
      <c r="N159" s="25"/>
      <c r="O159" s="25"/>
      <c r="P159" s="25"/>
      <c r="Q159" s="25"/>
      <c r="R159" s="25"/>
      <c r="S159" s="25"/>
      <c r="T159" s="25"/>
      <c r="U159" s="25"/>
      <c r="V159" s="25"/>
      <c r="W159" s="25"/>
      <c r="X159" s="25"/>
      <c r="Y159" s="25"/>
    </row>
    <row r="160" spans="2:25" ht="14.25">
      <c r="B160" s="25"/>
      <c r="C160" s="170"/>
      <c r="D160" s="161"/>
      <c r="E160" s="161"/>
      <c r="F160" s="161"/>
      <c r="G160" s="25"/>
      <c r="H160" s="25"/>
      <c r="I160" s="25"/>
      <c r="J160" s="25"/>
      <c r="K160" s="25"/>
      <c r="L160" s="25"/>
      <c r="M160" s="25"/>
      <c r="N160" s="25"/>
      <c r="O160" s="25"/>
      <c r="P160" s="25"/>
      <c r="Q160" s="25"/>
      <c r="R160" s="25"/>
      <c r="S160" s="25"/>
      <c r="T160" s="25"/>
      <c r="U160" s="25"/>
      <c r="V160" s="25"/>
      <c r="W160" s="25"/>
      <c r="X160" s="25"/>
      <c r="Y160" s="25"/>
    </row>
    <row r="161" spans="2:25" ht="14.25">
      <c r="B161" s="25"/>
      <c r="C161" s="170"/>
      <c r="D161" s="161"/>
      <c r="E161" s="161"/>
      <c r="F161" s="161"/>
      <c r="G161" s="25"/>
      <c r="H161" s="25"/>
      <c r="I161" s="25"/>
      <c r="J161" s="25"/>
      <c r="K161" s="25"/>
      <c r="L161" s="25"/>
      <c r="M161" s="25"/>
      <c r="N161" s="25"/>
      <c r="O161" s="25"/>
      <c r="P161" s="25"/>
      <c r="Q161" s="25"/>
      <c r="R161" s="25"/>
      <c r="S161" s="25"/>
      <c r="T161" s="25"/>
      <c r="U161" s="25"/>
      <c r="V161" s="25"/>
      <c r="W161" s="25"/>
      <c r="X161" s="25"/>
      <c r="Y161" s="25"/>
    </row>
    <row r="162" spans="2:25" ht="14.25">
      <c r="B162" s="25"/>
      <c r="C162" s="170"/>
      <c r="D162" s="161"/>
      <c r="E162" s="161"/>
      <c r="F162" s="161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  <c r="X162" s="25"/>
      <c r="Y162" s="25"/>
    </row>
    <row r="163" spans="2:25" ht="14.25">
      <c r="B163" s="25"/>
      <c r="C163" s="170"/>
      <c r="D163" s="161"/>
      <c r="E163" s="161"/>
      <c r="F163" s="161"/>
      <c r="G163" s="25"/>
      <c r="H163" s="25"/>
      <c r="I163" s="25"/>
      <c r="J163" s="25"/>
      <c r="K163" s="25"/>
      <c r="L163" s="25"/>
      <c r="M163" s="25"/>
      <c r="N163" s="25"/>
      <c r="O163" s="25"/>
      <c r="P163" s="25"/>
      <c r="Q163" s="25"/>
      <c r="R163" s="25"/>
      <c r="S163" s="25"/>
      <c r="T163" s="25"/>
      <c r="U163" s="25"/>
      <c r="V163" s="25"/>
      <c r="W163" s="25"/>
      <c r="X163" s="25"/>
      <c r="Y163" s="25"/>
    </row>
    <row r="164" spans="2:25" ht="14.25">
      <c r="B164" s="25"/>
      <c r="C164" s="170"/>
      <c r="D164" s="161"/>
      <c r="E164" s="161"/>
      <c r="F164" s="161"/>
      <c r="G164" s="25"/>
      <c r="H164" s="25"/>
      <c r="I164" s="25"/>
      <c r="J164" s="25"/>
      <c r="K164" s="25"/>
      <c r="L164" s="25"/>
      <c r="M164" s="25"/>
      <c r="N164" s="25"/>
      <c r="O164" s="25"/>
      <c r="P164" s="25"/>
      <c r="Q164" s="25"/>
      <c r="R164" s="25"/>
      <c r="S164" s="25"/>
      <c r="T164" s="25"/>
      <c r="U164" s="25"/>
      <c r="V164" s="25"/>
      <c r="W164" s="25"/>
      <c r="X164" s="25"/>
      <c r="Y164" s="25"/>
    </row>
    <row r="165" spans="2:25" ht="14.25">
      <c r="B165" s="25"/>
      <c r="C165" s="170"/>
      <c r="D165" s="161"/>
      <c r="E165" s="161"/>
      <c r="F165" s="161"/>
      <c r="G165" s="25"/>
      <c r="H165" s="25"/>
      <c r="I165" s="25"/>
      <c r="J165" s="25"/>
      <c r="K165" s="25"/>
      <c r="L165" s="25"/>
      <c r="M165" s="25"/>
      <c r="N165" s="25"/>
      <c r="O165" s="25"/>
      <c r="P165" s="25"/>
      <c r="Q165" s="25"/>
      <c r="R165" s="25"/>
      <c r="S165" s="25"/>
      <c r="T165" s="25"/>
      <c r="U165" s="25"/>
      <c r="V165" s="25"/>
      <c r="W165" s="25"/>
      <c r="X165" s="25"/>
      <c r="Y165" s="25"/>
    </row>
    <row r="166" spans="2:25" ht="14.25">
      <c r="B166" s="25"/>
      <c r="C166" s="170"/>
      <c r="D166" s="161"/>
      <c r="E166" s="161"/>
      <c r="F166" s="161"/>
      <c r="G166" s="25"/>
      <c r="H166" s="25"/>
      <c r="I166" s="25"/>
      <c r="J166" s="25"/>
      <c r="K166" s="25"/>
      <c r="L166" s="25"/>
      <c r="M166" s="25"/>
      <c r="N166" s="25"/>
      <c r="O166" s="25"/>
      <c r="P166" s="25"/>
      <c r="Q166" s="25"/>
      <c r="R166" s="25"/>
      <c r="S166" s="25"/>
      <c r="T166" s="25"/>
      <c r="U166" s="25"/>
      <c r="V166" s="25"/>
      <c r="W166" s="25"/>
      <c r="X166" s="25"/>
      <c r="Y166" s="25"/>
    </row>
    <row r="167" spans="2:25" ht="14.25">
      <c r="B167" s="25"/>
      <c r="C167" s="170"/>
      <c r="D167" s="161"/>
      <c r="E167" s="161"/>
      <c r="F167" s="161"/>
      <c r="G167" s="25"/>
      <c r="H167" s="25"/>
      <c r="I167" s="25"/>
      <c r="J167" s="25"/>
      <c r="K167" s="25"/>
      <c r="L167" s="25"/>
      <c r="M167" s="25"/>
      <c r="N167" s="25"/>
      <c r="O167" s="25"/>
      <c r="P167" s="25"/>
      <c r="Q167" s="25"/>
      <c r="R167" s="25"/>
      <c r="S167" s="25"/>
      <c r="T167" s="25"/>
      <c r="U167" s="25"/>
      <c r="V167" s="25"/>
      <c r="W167" s="25"/>
      <c r="X167" s="25"/>
      <c r="Y167" s="25"/>
    </row>
    <row r="168" spans="2:25" ht="14.25">
      <c r="B168" s="25"/>
      <c r="C168" s="170"/>
      <c r="D168" s="161"/>
      <c r="E168" s="161"/>
      <c r="F168" s="161"/>
      <c r="G168" s="25"/>
      <c r="H168" s="25"/>
      <c r="I168" s="25"/>
      <c r="J168" s="25"/>
      <c r="K168" s="25"/>
      <c r="L168" s="25"/>
      <c r="M168" s="25"/>
      <c r="N168" s="25"/>
      <c r="O168" s="25"/>
      <c r="P168" s="25"/>
      <c r="Q168" s="25"/>
      <c r="R168" s="25"/>
      <c r="S168" s="25"/>
      <c r="T168" s="25"/>
      <c r="U168" s="25"/>
      <c r="V168" s="25"/>
      <c r="W168" s="25"/>
      <c r="X168" s="25"/>
      <c r="Y168" s="25"/>
    </row>
    <row r="169" spans="2:25" ht="14.25">
      <c r="B169" s="25"/>
      <c r="C169" s="170"/>
      <c r="D169" s="161"/>
      <c r="E169" s="161"/>
      <c r="F169" s="161"/>
      <c r="G169" s="25"/>
      <c r="H169" s="25"/>
      <c r="I169" s="25"/>
      <c r="J169" s="25"/>
      <c r="K169" s="25"/>
      <c r="L169" s="25"/>
      <c r="M169" s="25"/>
      <c r="N169" s="25"/>
      <c r="O169" s="25"/>
      <c r="P169" s="25"/>
      <c r="Q169" s="25"/>
      <c r="R169" s="25"/>
      <c r="S169" s="25"/>
      <c r="T169" s="25"/>
      <c r="U169" s="25"/>
      <c r="V169" s="25"/>
      <c r="W169" s="25"/>
      <c r="X169" s="25"/>
      <c r="Y169" s="25"/>
    </row>
    <row r="170" spans="2:25" ht="14.25">
      <c r="B170" s="25"/>
      <c r="C170" s="170"/>
      <c r="D170" s="161"/>
      <c r="E170" s="161"/>
      <c r="F170" s="161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  <c r="X170" s="25"/>
      <c r="Y170" s="25"/>
    </row>
    <row r="171" spans="2:25" ht="14.25">
      <c r="B171" s="25"/>
      <c r="C171" s="170"/>
      <c r="D171" s="161"/>
      <c r="E171" s="161"/>
      <c r="F171" s="161"/>
      <c r="G171" s="25"/>
      <c r="H171" s="25"/>
      <c r="I171" s="25"/>
      <c r="J171" s="25"/>
      <c r="K171" s="25"/>
      <c r="L171" s="25"/>
      <c r="M171" s="25"/>
      <c r="N171" s="25"/>
      <c r="O171" s="25"/>
      <c r="P171" s="25"/>
      <c r="Q171" s="25"/>
      <c r="R171" s="25"/>
      <c r="S171" s="25"/>
      <c r="T171" s="25"/>
      <c r="U171" s="25"/>
      <c r="V171" s="25"/>
      <c r="W171" s="25"/>
      <c r="X171" s="25"/>
      <c r="Y171" s="25"/>
    </row>
    <row r="172" ht="14.25">
      <c r="C172" s="170"/>
    </row>
    <row r="173" ht="14.25">
      <c r="C173" s="170"/>
    </row>
    <row r="174" ht="14.25">
      <c r="C174" s="170"/>
    </row>
    <row r="175" ht="14.25">
      <c r="C175" s="170"/>
    </row>
    <row r="176" ht="14.25">
      <c r="C176" s="170"/>
    </row>
    <row r="177" ht="14.25">
      <c r="C177" s="170"/>
    </row>
    <row r="178" ht="14.25">
      <c r="C178" s="170"/>
    </row>
    <row r="179" ht="14.25">
      <c r="C179" s="170"/>
    </row>
    <row r="180" ht="14.25">
      <c r="C180" s="170"/>
    </row>
    <row r="181" ht="14.25">
      <c r="C181" s="170"/>
    </row>
    <row r="182" ht="14.25">
      <c r="C182" s="170"/>
    </row>
    <row r="183" ht="14.25">
      <c r="C183" s="170"/>
    </row>
    <row r="184" ht="14.25">
      <c r="C184" s="170"/>
    </row>
    <row r="185" ht="14.25">
      <c r="C185" s="25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8"/>
  <sheetViews>
    <sheetView zoomScalePageLayoutView="0" workbookViewId="0" topLeftCell="A4">
      <selection activeCell="H35" sqref="H35"/>
    </sheetView>
  </sheetViews>
  <sheetFormatPr defaultColWidth="9.140625" defaultRowHeight="15"/>
  <cols>
    <col min="1" max="1" width="59.140625" style="325" customWidth="1"/>
    <col min="2" max="2" width="14.7109375" style="345" customWidth="1"/>
    <col min="3" max="3" width="14.7109375" style="346" customWidth="1"/>
    <col min="4" max="12" width="11.7109375" style="346" customWidth="1"/>
    <col min="13" max="16384" width="9.140625" style="325" customWidth="1"/>
  </cols>
  <sheetData>
    <row r="1" spans="1:12" ht="15">
      <c r="A1" s="380" t="s">
        <v>862</v>
      </c>
      <c r="B1" s="380"/>
      <c r="C1" s="380"/>
      <c r="D1" s="380"/>
      <c r="E1" s="380"/>
      <c r="F1" s="380"/>
      <c r="G1" s="380"/>
      <c r="H1" s="380"/>
      <c r="I1" s="380"/>
      <c r="J1" s="380"/>
      <c r="K1" s="380"/>
      <c r="L1" s="380"/>
    </row>
    <row r="2" spans="1:12" ht="15">
      <c r="A2" s="380" t="s">
        <v>864</v>
      </c>
      <c r="B2" s="380"/>
      <c r="C2" s="380"/>
      <c r="D2" s="380"/>
      <c r="E2" s="380"/>
      <c r="F2" s="380"/>
      <c r="G2" s="380"/>
      <c r="H2" s="380"/>
      <c r="I2" s="380"/>
      <c r="J2" s="380"/>
      <c r="K2" s="380"/>
      <c r="L2" s="380"/>
    </row>
    <row r="4" spans="11:12" ht="13.5">
      <c r="K4" s="381" t="s">
        <v>743</v>
      </c>
      <c r="L4" s="381"/>
    </row>
    <row r="5" spans="1:12" s="350" customFormat="1" ht="120" customHeight="1">
      <c r="A5" s="347" t="s">
        <v>663</v>
      </c>
      <c r="B5" s="348" t="s">
        <v>53</v>
      </c>
      <c r="C5" s="349" t="s">
        <v>744</v>
      </c>
      <c r="D5" s="349" t="s">
        <v>745</v>
      </c>
      <c r="E5" s="349" t="s">
        <v>843</v>
      </c>
      <c r="F5" s="349" t="s">
        <v>746</v>
      </c>
      <c r="G5" s="349" t="s">
        <v>747</v>
      </c>
      <c r="H5" s="349" t="s">
        <v>748</v>
      </c>
      <c r="I5" s="349" t="s">
        <v>749</v>
      </c>
      <c r="J5" s="349" t="s">
        <v>750</v>
      </c>
      <c r="K5" s="349" t="s">
        <v>751</v>
      </c>
      <c r="L5" s="349" t="s">
        <v>752</v>
      </c>
    </row>
    <row r="6" spans="1:12" ht="24.75" customHeight="1">
      <c r="A6" s="351" t="s">
        <v>281</v>
      </c>
      <c r="B6" s="352">
        <v>13931693</v>
      </c>
      <c r="C6" s="353">
        <v>0</v>
      </c>
      <c r="D6" s="353">
        <v>0</v>
      </c>
      <c r="E6" s="353">
        <v>0</v>
      </c>
      <c r="F6" s="353">
        <v>13931693</v>
      </c>
      <c r="G6" s="353">
        <v>0</v>
      </c>
      <c r="H6" s="353">
        <v>0</v>
      </c>
      <c r="I6" s="353">
        <v>0</v>
      </c>
      <c r="J6" s="353">
        <v>0</v>
      </c>
      <c r="K6" s="353">
        <v>0</v>
      </c>
      <c r="L6" s="353">
        <v>0</v>
      </c>
    </row>
    <row r="7" spans="1:12" ht="24.75" customHeight="1">
      <c r="A7" s="354" t="s">
        <v>283</v>
      </c>
      <c r="B7" s="352">
        <v>12425618</v>
      </c>
      <c r="C7" s="353">
        <v>0</v>
      </c>
      <c r="D7" s="353">
        <v>0</v>
      </c>
      <c r="E7" s="353">
        <v>0</v>
      </c>
      <c r="F7" s="353">
        <v>12425618</v>
      </c>
      <c r="G7" s="353">
        <v>0</v>
      </c>
      <c r="H7" s="353">
        <v>0</v>
      </c>
      <c r="I7" s="353">
        <v>0</v>
      </c>
      <c r="J7" s="353">
        <v>0</v>
      </c>
      <c r="K7" s="353">
        <v>0</v>
      </c>
      <c r="L7" s="353">
        <v>0</v>
      </c>
    </row>
    <row r="8" spans="1:12" ht="24.75" customHeight="1">
      <c r="A8" s="354" t="s">
        <v>753</v>
      </c>
      <c r="B8" s="352">
        <v>6415063</v>
      </c>
      <c r="C8" s="353">
        <v>0</v>
      </c>
      <c r="D8" s="353">
        <v>0</v>
      </c>
      <c r="E8" s="353">
        <v>0</v>
      </c>
      <c r="F8" s="353">
        <v>6415063</v>
      </c>
      <c r="G8" s="353">
        <v>0</v>
      </c>
      <c r="H8" s="353">
        <v>0</v>
      </c>
      <c r="I8" s="353">
        <v>0</v>
      </c>
      <c r="J8" s="353">
        <v>0</v>
      </c>
      <c r="K8" s="353">
        <v>0</v>
      </c>
      <c r="L8" s="353">
        <v>0</v>
      </c>
    </row>
    <row r="9" spans="1:12" ht="24.75" customHeight="1">
      <c r="A9" s="351" t="s">
        <v>287</v>
      </c>
      <c r="B9" s="352">
        <v>1800000</v>
      </c>
      <c r="C9" s="353">
        <v>0</v>
      </c>
      <c r="D9" s="353">
        <v>0</v>
      </c>
      <c r="E9" s="353">
        <v>0</v>
      </c>
      <c r="F9" s="353">
        <v>1800000</v>
      </c>
      <c r="G9" s="353">
        <v>0</v>
      </c>
      <c r="H9" s="353">
        <v>0</v>
      </c>
      <c r="I9" s="353">
        <v>0</v>
      </c>
      <c r="J9" s="353">
        <v>0</v>
      </c>
      <c r="K9" s="353">
        <v>0</v>
      </c>
      <c r="L9" s="353">
        <v>0</v>
      </c>
    </row>
    <row r="10" spans="1:12" s="358" customFormat="1" ht="24.75" customHeight="1">
      <c r="A10" s="355" t="s">
        <v>754</v>
      </c>
      <c r="B10" s="356">
        <v>34572374</v>
      </c>
      <c r="C10" s="357">
        <v>0</v>
      </c>
      <c r="D10" s="357">
        <v>0</v>
      </c>
      <c r="E10" s="357">
        <v>0</v>
      </c>
      <c r="F10" s="357">
        <v>34572374</v>
      </c>
      <c r="G10" s="357">
        <v>0</v>
      </c>
      <c r="H10" s="357">
        <v>0</v>
      </c>
      <c r="I10" s="357">
        <v>0</v>
      </c>
      <c r="J10" s="357">
        <v>0</v>
      </c>
      <c r="K10" s="357">
        <v>0</v>
      </c>
      <c r="L10" s="357">
        <v>0</v>
      </c>
    </row>
    <row r="11" spans="1:12" ht="24.75" customHeight="1">
      <c r="A11" s="351" t="s">
        <v>502</v>
      </c>
      <c r="B11" s="352">
        <v>12000</v>
      </c>
      <c r="C11" s="353">
        <v>0</v>
      </c>
      <c r="D11" s="353">
        <v>0</v>
      </c>
      <c r="E11" s="353">
        <v>0</v>
      </c>
      <c r="F11" s="353">
        <v>0</v>
      </c>
      <c r="G11" s="353">
        <v>0</v>
      </c>
      <c r="H11" s="353">
        <v>0</v>
      </c>
      <c r="I11" s="353">
        <v>0</v>
      </c>
      <c r="J11" s="353">
        <v>12000</v>
      </c>
      <c r="K11" s="353">
        <v>0</v>
      </c>
      <c r="L11" s="353">
        <v>0</v>
      </c>
    </row>
    <row r="12" spans="1:12" s="358" customFormat="1" ht="24.75" customHeight="1">
      <c r="A12" s="355" t="s">
        <v>755</v>
      </c>
      <c r="B12" s="356">
        <v>34584374</v>
      </c>
      <c r="C12" s="357">
        <v>0</v>
      </c>
      <c r="D12" s="357">
        <v>0</v>
      </c>
      <c r="E12" s="357">
        <v>0</v>
      </c>
      <c r="F12" s="357">
        <v>34572374</v>
      </c>
      <c r="G12" s="357">
        <v>0</v>
      </c>
      <c r="H12" s="357">
        <v>0</v>
      </c>
      <c r="I12" s="357">
        <v>0</v>
      </c>
      <c r="J12" s="357">
        <v>12000</v>
      </c>
      <c r="K12" s="357">
        <v>0</v>
      </c>
      <c r="L12" s="357">
        <v>0</v>
      </c>
    </row>
    <row r="13" spans="1:12" ht="24.75" customHeight="1">
      <c r="A13" s="351" t="s">
        <v>510</v>
      </c>
      <c r="B13" s="352">
        <v>6400000</v>
      </c>
      <c r="C13" s="353">
        <v>0</v>
      </c>
      <c r="D13" s="353">
        <v>0</v>
      </c>
      <c r="E13" s="353">
        <v>0</v>
      </c>
      <c r="F13" s="353">
        <v>0</v>
      </c>
      <c r="G13" s="353">
        <v>0</v>
      </c>
      <c r="H13" s="353">
        <v>0</v>
      </c>
      <c r="I13" s="353">
        <v>0</v>
      </c>
      <c r="J13" s="353">
        <v>0</v>
      </c>
      <c r="K13" s="353">
        <v>6400000</v>
      </c>
      <c r="L13" s="353">
        <v>0</v>
      </c>
    </row>
    <row r="14" spans="1:12" ht="24.75" customHeight="1">
      <c r="A14" s="351" t="s">
        <v>511</v>
      </c>
      <c r="B14" s="352">
        <v>6000000</v>
      </c>
      <c r="C14" s="353">
        <v>0</v>
      </c>
      <c r="D14" s="353">
        <v>0</v>
      </c>
      <c r="E14" s="353">
        <v>0</v>
      </c>
      <c r="F14" s="353">
        <v>0</v>
      </c>
      <c r="G14" s="353">
        <v>0</v>
      </c>
      <c r="H14" s="353">
        <v>0</v>
      </c>
      <c r="I14" s="353">
        <v>0</v>
      </c>
      <c r="J14" s="353">
        <v>0</v>
      </c>
      <c r="K14" s="353">
        <v>6000000</v>
      </c>
      <c r="L14" s="353">
        <v>0</v>
      </c>
    </row>
    <row r="15" spans="1:12" ht="24.75" customHeight="1">
      <c r="A15" s="351" t="s">
        <v>513</v>
      </c>
      <c r="B15" s="352">
        <v>1200000</v>
      </c>
      <c r="C15" s="353">
        <v>0</v>
      </c>
      <c r="D15" s="353">
        <v>0</v>
      </c>
      <c r="E15" s="353">
        <v>0</v>
      </c>
      <c r="F15" s="353">
        <v>0</v>
      </c>
      <c r="G15" s="353">
        <v>0</v>
      </c>
      <c r="H15" s="353">
        <v>0</v>
      </c>
      <c r="I15" s="353">
        <v>0</v>
      </c>
      <c r="J15" s="353">
        <v>0</v>
      </c>
      <c r="K15" s="353">
        <v>1200000</v>
      </c>
      <c r="L15" s="353">
        <v>0</v>
      </c>
    </row>
    <row r="16" spans="1:12" ht="24.75" customHeight="1">
      <c r="A16" s="351" t="s">
        <v>514</v>
      </c>
      <c r="B16" s="352">
        <v>4000000</v>
      </c>
      <c r="C16" s="353">
        <v>0</v>
      </c>
      <c r="D16" s="353">
        <v>0</v>
      </c>
      <c r="E16" s="353">
        <v>0</v>
      </c>
      <c r="F16" s="353">
        <v>0</v>
      </c>
      <c r="G16" s="353">
        <v>0</v>
      </c>
      <c r="H16" s="353">
        <v>0</v>
      </c>
      <c r="I16" s="353">
        <v>0</v>
      </c>
      <c r="J16" s="353">
        <v>0</v>
      </c>
      <c r="K16" s="353">
        <v>4000000</v>
      </c>
      <c r="L16" s="353">
        <v>0</v>
      </c>
    </row>
    <row r="17" spans="1:12" ht="24.75" customHeight="1">
      <c r="A17" s="351" t="s">
        <v>756</v>
      </c>
      <c r="B17" s="352">
        <v>11200000</v>
      </c>
      <c r="C17" s="353">
        <v>0</v>
      </c>
      <c r="D17" s="353">
        <v>0</v>
      </c>
      <c r="E17" s="353">
        <v>0</v>
      </c>
      <c r="F17" s="353">
        <v>0</v>
      </c>
      <c r="G17" s="353">
        <v>0</v>
      </c>
      <c r="H17" s="353">
        <v>0</v>
      </c>
      <c r="I17" s="353">
        <v>0</v>
      </c>
      <c r="J17" s="353">
        <v>0</v>
      </c>
      <c r="K17" s="353">
        <v>11200000</v>
      </c>
      <c r="L17" s="353">
        <v>0</v>
      </c>
    </row>
    <row r="18" spans="1:12" s="358" customFormat="1" ht="24.75" customHeight="1">
      <c r="A18" s="355" t="s">
        <v>757</v>
      </c>
      <c r="B18" s="356">
        <v>17600000</v>
      </c>
      <c r="C18" s="357">
        <v>0</v>
      </c>
      <c r="D18" s="357">
        <v>0</v>
      </c>
      <c r="E18" s="357">
        <v>0</v>
      </c>
      <c r="F18" s="357">
        <v>0</v>
      </c>
      <c r="G18" s="357">
        <v>0</v>
      </c>
      <c r="H18" s="357">
        <v>0</v>
      </c>
      <c r="I18" s="357">
        <v>0</v>
      </c>
      <c r="J18" s="357">
        <v>0</v>
      </c>
      <c r="K18" s="357">
        <v>17600000</v>
      </c>
      <c r="L18" s="357">
        <v>0</v>
      </c>
    </row>
    <row r="19" spans="1:12" ht="24.75" customHeight="1">
      <c r="A19" s="351" t="s">
        <v>516</v>
      </c>
      <c r="B19" s="352">
        <v>9528545</v>
      </c>
      <c r="C19" s="353">
        <v>200000</v>
      </c>
      <c r="D19" s="353">
        <v>50000</v>
      </c>
      <c r="E19" s="353">
        <v>1700000</v>
      </c>
      <c r="F19" s="353">
        <v>0</v>
      </c>
      <c r="G19" s="353">
        <v>5270545</v>
      </c>
      <c r="H19" s="353">
        <v>2308000</v>
      </c>
      <c r="I19" s="353">
        <v>0</v>
      </c>
      <c r="J19" s="353">
        <v>0</v>
      </c>
      <c r="K19" s="353">
        <v>0</v>
      </c>
      <c r="L19" s="353">
        <v>0</v>
      </c>
    </row>
    <row r="20" spans="1:12" ht="24.75" customHeight="1">
      <c r="A20" s="351" t="s">
        <v>340</v>
      </c>
      <c r="B20" s="352">
        <v>2130000</v>
      </c>
      <c r="C20" s="353">
        <v>54000</v>
      </c>
      <c r="D20" s="353">
        <v>14000</v>
      </c>
      <c r="E20" s="353">
        <v>324000</v>
      </c>
      <c r="F20" s="353">
        <v>0</v>
      </c>
      <c r="G20" s="353">
        <v>1060000</v>
      </c>
      <c r="H20" s="353">
        <v>624000</v>
      </c>
      <c r="I20" s="353">
        <v>54000</v>
      </c>
      <c r="J20" s="353">
        <v>0</v>
      </c>
      <c r="K20" s="353">
        <v>0</v>
      </c>
      <c r="L20" s="353">
        <v>0</v>
      </c>
    </row>
    <row r="21" spans="1:12" ht="24.75" customHeight="1">
      <c r="A21" s="351" t="s">
        <v>758</v>
      </c>
      <c r="B21" s="352">
        <v>152000</v>
      </c>
      <c r="C21" s="353">
        <v>0</v>
      </c>
      <c r="D21" s="353">
        <v>0</v>
      </c>
      <c r="E21" s="353">
        <v>0</v>
      </c>
      <c r="F21" s="353">
        <v>0</v>
      </c>
      <c r="G21" s="353">
        <v>0</v>
      </c>
      <c r="H21" s="353">
        <v>0</v>
      </c>
      <c r="I21" s="353">
        <v>0</v>
      </c>
      <c r="J21" s="353">
        <v>0</v>
      </c>
      <c r="K21" s="353">
        <v>0</v>
      </c>
      <c r="L21" s="353">
        <v>152000</v>
      </c>
    </row>
    <row r="22" spans="1:12" ht="24.75" customHeight="1">
      <c r="A22" s="351" t="s">
        <v>759</v>
      </c>
      <c r="B22" s="352">
        <v>152000</v>
      </c>
      <c r="C22" s="353">
        <v>0</v>
      </c>
      <c r="D22" s="353">
        <v>0</v>
      </c>
      <c r="E22" s="353">
        <v>0</v>
      </c>
      <c r="F22" s="353">
        <v>0</v>
      </c>
      <c r="G22" s="353">
        <v>0</v>
      </c>
      <c r="H22" s="353">
        <v>0</v>
      </c>
      <c r="I22" s="353">
        <v>0</v>
      </c>
      <c r="J22" s="353">
        <v>0</v>
      </c>
      <c r="K22" s="353">
        <v>0</v>
      </c>
      <c r="L22" s="353">
        <v>152000</v>
      </c>
    </row>
    <row r="23" spans="1:12" ht="24.75" customHeight="1">
      <c r="A23" s="351" t="s">
        <v>521</v>
      </c>
      <c r="B23" s="352">
        <v>400000</v>
      </c>
      <c r="C23" s="353">
        <v>200000</v>
      </c>
      <c r="D23" s="353">
        <v>0</v>
      </c>
      <c r="E23" s="353">
        <v>0</v>
      </c>
      <c r="F23" s="353">
        <v>0</v>
      </c>
      <c r="G23" s="353">
        <v>0</v>
      </c>
      <c r="H23" s="353">
        <v>0</v>
      </c>
      <c r="I23" s="353">
        <v>200000</v>
      </c>
      <c r="J23" s="353">
        <v>0</v>
      </c>
      <c r="K23" s="353">
        <v>0</v>
      </c>
      <c r="L23" s="353">
        <v>0</v>
      </c>
    </row>
    <row r="24" spans="1:12" s="358" customFormat="1" ht="24.75" customHeight="1">
      <c r="A24" s="355" t="s">
        <v>760</v>
      </c>
      <c r="B24" s="356">
        <v>12210545</v>
      </c>
      <c r="C24" s="357">
        <v>454000</v>
      </c>
      <c r="D24" s="357">
        <v>64000</v>
      </c>
      <c r="E24" s="357">
        <v>2024000</v>
      </c>
      <c r="F24" s="357">
        <v>0</v>
      </c>
      <c r="G24" s="357">
        <v>6330545</v>
      </c>
      <c r="H24" s="357">
        <v>2932000</v>
      </c>
      <c r="I24" s="357">
        <v>254000</v>
      </c>
      <c r="J24" s="357">
        <v>0</v>
      </c>
      <c r="K24" s="357">
        <v>0</v>
      </c>
      <c r="L24" s="357">
        <v>152000</v>
      </c>
    </row>
    <row r="25" spans="1:12" s="358" customFormat="1" ht="24.75" customHeight="1">
      <c r="A25" s="351" t="s">
        <v>876</v>
      </c>
      <c r="B25" s="352">
        <v>1905000</v>
      </c>
      <c r="C25" s="357"/>
      <c r="D25" s="357"/>
      <c r="E25" s="357"/>
      <c r="F25" s="357"/>
      <c r="G25" s="357"/>
      <c r="H25" s="357"/>
      <c r="I25" s="353">
        <v>1905000</v>
      </c>
      <c r="J25" s="357"/>
      <c r="K25" s="357"/>
      <c r="L25" s="357"/>
    </row>
    <row r="26" spans="1:12" ht="24.75" customHeight="1">
      <c r="A26" s="327" t="s">
        <v>527</v>
      </c>
      <c r="B26" s="352">
        <v>101000</v>
      </c>
      <c r="C26" s="353">
        <v>0</v>
      </c>
      <c r="D26" s="353">
        <v>0</v>
      </c>
      <c r="E26" s="353">
        <v>0</v>
      </c>
      <c r="F26" s="353">
        <v>0</v>
      </c>
      <c r="G26" s="353">
        <v>0</v>
      </c>
      <c r="H26" s="353">
        <v>0</v>
      </c>
      <c r="I26" s="353">
        <v>101000</v>
      </c>
      <c r="J26" s="353">
        <v>0</v>
      </c>
      <c r="K26" s="353">
        <v>0</v>
      </c>
      <c r="L26" s="353">
        <v>0</v>
      </c>
    </row>
    <row r="27" spans="1:12" ht="24.75" customHeight="1">
      <c r="A27" s="351" t="s">
        <v>761</v>
      </c>
      <c r="B27" s="352">
        <v>2006000</v>
      </c>
      <c r="C27" s="353">
        <v>0</v>
      </c>
      <c r="D27" s="353">
        <v>0</v>
      </c>
      <c r="E27" s="353">
        <v>0</v>
      </c>
      <c r="F27" s="353">
        <v>0</v>
      </c>
      <c r="G27" s="353">
        <v>0</v>
      </c>
      <c r="H27" s="353">
        <v>0</v>
      </c>
      <c r="I27" s="353">
        <v>2006000</v>
      </c>
      <c r="J27" s="353">
        <v>0</v>
      </c>
      <c r="K27" s="353">
        <v>0</v>
      </c>
      <c r="L27" s="353">
        <v>0</v>
      </c>
    </row>
    <row r="28" spans="1:12" s="358" customFormat="1" ht="24.75" customHeight="1">
      <c r="A28" s="355" t="s">
        <v>762</v>
      </c>
      <c r="B28" s="356">
        <v>66400919</v>
      </c>
      <c r="C28" s="357">
        <v>454000</v>
      </c>
      <c r="D28" s="357">
        <v>64000</v>
      </c>
      <c r="E28" s="357">
        <v>2024000</v>
      </c>
      <c r="F28" s="357">
        <v>34572374</v>
      </c>
      <c r="G28" s="357">
        <v>6330545</v>
      </c>
      <c r="H28" s="357">
        <v>2932000</v>
      </c>
      <c r="I28" s="357">
        <v>2260000</v>
      </c>
      <c r="J28" s="357">
        <v>12000</v>
      </c>
      <c r="K28" s="357">
        <v>17600000</v>
      </c>
      <c r="L28" s="357">
        <v>152000</v>
      </c>
    </row>
  </sheetData>
  <sheetProtection/>
  <mergeCells count="3">
    <mergeCell ref="A1:L1"/>
    <mergeCell ref="A2:L2"/>
    <mergeCell ref="K4:L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2"/>
  <sheetViews>
    <sheetView tabSelected="1" zoomScalePageLayoutView="0" workbookViewId="0" topLeftCell="A1">
      <selection activeCell="A2" sqref="A2:F2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6.00390625" style="0" customWidth="1"/>
    <col min="5" max="5" width="16.7109375" style="0" customWidth="1"/>
    <col min="6" max="6" width="16.28125" style="0" customWidth="1"/>
  </cols>
  <sheetData>
    <row r="1" spans="1:6" ht="27" customHeight="1">
      <c r="A1" s="399" t="s">
        <v>880</v>
      </c>
      <c r="B1" s="395"/>
      <c r="C1" s="395"/>
      <c r="D1" s="395"/>
      <c r="E1" s="395"/>
      <c r="F1" s="400"/>
    </row>
    <row r="2" spans="1:6" ht="23.25" customHeight="1">
      <c r="A2" s="391" t="s">
        <v>763</v>
      </c>
      <c r="B2" s="395"/>
      <c r="C2" s="395"/>
      <c r="D2" s="395"/>
      <c r="E2" s="395"/>
      <c r="F2" s="400"/>
    </row>
    <row r="3" ht="18">
      <c r="A3" s="50"/>
    </row>
    <row r="4" spans="1:6" ht="14.25">
      <c r="A4" s="4" t="s">
        <v>66</v>
      </c>
      <c r="F4" s="162" t="s">
        <v>689</v>
      </c>
    </row>
    <row r="5" spans="1:6" ht="26.25">
      <c r="A5" s="2" t="s">
        <v>101</v>
      </c>
      <c r="B5" s="3" t="s">
        <v>49</v>
      </c>
      <c r="C5" s="167" t="s">
        <v>693</v>
      </c>
      <c r="D5" s="167" t="s">
        <v>824</v>
      </c>
      <c r="E5" s="167" t="s">
        <v>855</v>
      </c>
      <c r="F5" s="167" t="s">
        <v>893</v>
      </c>
    </row>
    <row r="6" spans="1:6" ht="15" customHeight="1">
      <c r="A6" s="126" t="s">
        <v>281</v>
      </c>
      <c r="B6" s="6" t="s">
        <v>282</v>
      </c>
      <c r="C6" s="172">
        <v>13931693</v>
      </c>
      <c r="D6" s="160">
        <f>C6*101%</f>
        <v>14071009.93</v>
      </c>
      <c r="E6" s="160">
        <f>D6*101.5%</f>
        <v>14282075.078949999</v>
      </c>
      <c r="F6" s="160">
        <f>E6*101%</f>
        <v>14424895.8297395</v>
      </c>
    </row>
    <row r="7" spans="1:6" ht="15" customHeight="1">
      <c r="A7" s="127" t="s">
        <v>283</v>
      </c>
      <c r="B7" s="6" t="s">
        <v>284</v>
      </c>
      <c r="C7" s="172">
        <v>12425618</v>
      </c>
      <c r="D7" s="160">
        <f>C7*101%</f>
        <v>12549874.18</v>
      </c>
      <c r="E7" s="160">
        <f>D7*101.5%</f>
        <v>12738122.292699998</v>
      </c>
      <c r="F7" s="160">
        <f>E7*101%</f>
        <v>12865503.515626999</v>
      </c>
    </row>
    <row r="8" spans="1:6" ht="15" customHeight="1">
      <c r="A8" s="127" t="s">
        <v>285</v>
      </c>
      <c r="B8" s="6" t="s">
        <v>286</v>
      </c>
      <c r="C8" s="172">
        <v>6415063</v>
      </c>
      <c r="D8" s="160">
        <f>C8*101%</f>
        <v>6479213.63</v>
      </c>
      <c r="E8" s="160">
        <f>D8*101.5%</f>
        <v>6576401.834449999</v>
      </c>
      <c r="F8" s="160">
        <f>E8*101%</f>
        <v>6642165.852794499</v>
      </c>
    </row>
    <row r="9" spans="1:6" ht="15" customHeight="1">
      <c r="A9" s="127" t="s">
        <v>287</v>
      </c>
      <c r="B9" s="6" t="s">
        <v>288</v>
      </c>
      <c r="C9" s="172">
        <v>1800000</v>
      </c>
      <c r="D9" s="160">
        <f>C9*101%</f>
        <v>1818000</v>
      </c>
      <c r="E9" s="160">
        <f>D9*101.5%</f>
        <v>1845269.9999999998</v>
      </c>
      <c r="F9" s="160">
        <f>E9*101%</f>
        <v>1863722.6999999997</v>
      </c>
    </row>
    <row r="10" spans="1:6" ht="15" customHeight="1">
      <c r="A10" s="127" t="s">
        <v>289</v>
      </c>
      <c r="B10" s="6" t="s">
        <v>290</v>
      </c>
      <c r="C10" s="172"/>
      <c r="D10" s="160"/>
      <c r="E10" s="160"/>
      <c r="F10" s="160"/>
    </row>
    <row r="11" spans="1:6" ht="15" customHeight="1">
      <c r="A11" s="127" t="s">
        <v>291</v>
      </c>
      <c r="B11" s="6" t="s">
        <v>292</v>
      </c>
      <c r="C11" s="172">
        <v>0</v>
      </c>
      <c r="D11" s="160"/>
      <c r="E11" s="160"/>
      <c r="F11" s="160"/>
    </row>
    <row r="12" spans="1:6" ht="15" customHeight="1">
      <c r="A12" s="129" t="s">
        <v>537</v>
      </c>
      <c r="B12" s="8" t="s">
        <v>293</v>
      </c>
      <c r="C12" s="172">
        <v>34572374</v>
      </c>
      <c r="D12" s="160">
        <f>C12*101%</f>
        <v>34918097.74</v>
      </c>
      <c r="E12" s="160">
        <f>D12*101.5%</f>
        <v>35441869.2061</v>
      </c>
      <c r="F12" s="160">
        <f>E12*101%</f>
        <v>35796287.898161</v>
      </c>
    </row>
    <row r="13" spans="1:6" ht="15" customHeight="1">
      <c r="A13" s="127" t="s">
        <v>294</v>
      </c>
      <c r="B13" s="6" t="s">
        <v>295</v>
      </c>
      <c r="C13" s="172"/>
      <c r="D13" s="160"/>
      <c r="E13" s="160"/>
      <c r="F13" s="160"/>
    </row>
    <row r="14" spans="1:6" ht="15" customHeight="1">
      <c r="A14" s="127" t="s">
        <v>296</v>
      </c>
      <c r="B14" s="6" t="s">
        <v>297</v>
      </c>
      <c r="C14" s="172"/>
      <c r="D14" s="160"/>
      <c r="E14" s="160"/>
      <c r="F14" s="160"/>
    </row>
    <row r="15" spans="1:6" ht="15" customHeight="1">
      <c r="A15" s="127" t="s">
        <v>500</v>
      </c>
      <c r="B15" s="6" t="s">
        <v>298</v>
      </c>
      <c r="C15" s="172"/>
      <c r="D15" s="160"/>
      <c r="E15" s="160"/>
      <c r="F15" s="160"/>
    </row>
    <row r="16" spans="1:6" ht="15" customHeight="1">
      <c r="A16" s="127" t="s">
        <v>501</v>
      </c>
      <c r="B16" s="6" t="s">
        <v>299</v>
      </c>
      <c r="C16" s="158"/>
      <c r="D16" s="160"/>
      <c r="E16" s="160"/>
      <c r="F16" s="160"/>
    </row>
    <row r="17" spans="1:6" ht="15" customHeight="1">
      <c r="A17" s="127" t="s">
        <v>502</v>
      </c>
      <c r="B17" s="6" t="s">
        <v>300</v>
      </c>
      <c r="C17" s="172">
        <v>12000</v>
      </c>
      <c r="D17" s="160">
        <f>C17*101%</f>
        <v>12120</v>
      </c>
      <c r="E17" s="160">
        <f>D17*101.5%</f>
        <v>12301.8</v>
      </c>
      <c r="F17" s="160">
        <f>E17*101%</f>
        <v>12424.818</v>
      </c>
    </row>
    <row r="18" spans="1:6" ht="15" customHeight="1">
      <c r="A18" s="130" t="s">
        <v>538</v>
      </c>
      <c r="B18" s="52" t="s">
        <v>301</v>
      </c>
      <c r="C18" s="172">
        <v>34584374</v>
      </c>
      <c r="D18" s="160">
        <f>C18*101%</f>
        <v>34930217.74</v>
      </c>
      <c r="E18" s="160">
        <f>D18*101.5%</f>
        <v>35454171.0061</v>
      </c>
      <c r="F18" s="160">
        <f>E18*101%</f>
        <v>35808712.716161</v>
      </c>
    </row>
    <row r="19" spans="1:6" ht="15" customHeight="1">
      <c r="A19" s="127" t="s">
        <v>302</v>
      </c>
      <c r="B19" s="6" t="s">
        <v>303</v>
      </c>
      <c r="C19" s="172">
        <v>1905000</v>
      </c>
      <c r="D19" s="160"/>
      <c r="E19" s="160"/>
      <c r="F19" s="160"/>
    </row>
    <row r="20" spans="1:6" ht="15" customHeight="1">
      <c r="A20" s="127" t="s">
        <v>304</v>
      </c>
      <c r="B20" s="6" t="s">
        <v>305</v>
      </c>
      <c r="C20" s="172"/>
      <c r="D20" s="160"/>
      <c r="E20" s="160"/>
      <c r="F20" s="160"/>
    </row>
    <row r="21" spans="1:6" ht="15" customHeight="1">
      <c r="A21" s="127" t="s">
        <v>503</v>
      </c>
      <c r="B21" s="6" t="s">
        <v>306</v>
      </c>
      <c r="C21" s="172">
        <v>192000</v>
      </c>
      <c r="D21" s="160"/>
      <c r="E21" s="160"/>
      <c r="F21" s="160"/>
    </row>
    <row r="22" spans="1:6" ht="15" customHeight="1">
      <c r="A22" s="127" t="s">
        <v>504</v>
      </c>
      <c r="B22" s="6" t="s">
        <v>307</v>
      </c>
      <c r="C22" s="172"/>
      <c r="D22" s="160"/>
      <c r="E22" s="160"/>
      <c r="F22" s="160"/>
    </row>
    <row r="23" spans="1:6" ht="15" customHeight="1">
      <c r="A23" s="127" t="s">
        <v>505</v>
      </c>
      <c r="B23" s="6" t="s">
        <v>308</v>
      </c>
      <c r="C23" s="172">
        <v>0</v>
      </c>
      <c r="D23" s="160"/>
      <c r="E23" s="160"/>
      <c r="F23" s="160"/>
    </row>
    <row r="24" spans="1:6" ht="15" customHeight="1">
      <c r="A24" s="130" t="s">
        <v>539</v>
      </c>
      <c r="B24" s="8" t="s">
        <v>309</v>
      </c>
      <c r="C24" s="172">
        <v>1905000</v>
      </c>
      <c r="D24" s="160"/>
      <c r="E24" s="160"/>
      <c r="F24" s="160"/>
    </row>
    <row r="25" spans="1:6" ht="15" customHeight="1">
      <c r="A25" s="127" t="s">
        <v>506</v>
      </c>
      <c r="B25" s="6" t="s">
        <v>310</v>
      </c>
      <c r="C25" s="172"/>
      <c r="D25" s="160"/>
      <c r="E25" s="160"/>
      <c r="F25" s="160"/>
    </row>
    <row r="26" spans="1:6" ht="15" customHeight="1">
      <c r="A26" s="127" t="s">
        <v>507</v>
      </c>
      <c r="B26" s="6" t="s">
        <v>311</v>
      </c>
      <c r="C26" s="172"/>
      <c r="D26" s="160"/>
      <c r="E26" s="160"/>
      <c r="F26" s="160"/>
    </row>
    <row r="27" spans="1:6" ht="15" customHeight="1">
      <c r="A27" s="129" t="s">
        <v>540</v>
      </c>
      <c r="B27" s="6" t="s">
        <v>312</v>
      </c>
      <c r="C27" s="172"/>
      <c r="D27" s="160"/>
      <c r="E27" s="160"/>
      <c r="F27" s="160"/>
    </row>
    <row r="28" spans="1:6" ht="15" customHeight="1">
      <c r="A28" s="127" t="s">
        <v>508</v>
      </c>
      <c r="B28" s="6" t="s">
        <v>313</v>
      </c>
      <c r="C28" s="172"/>
      <c r="D28" s="160"/>
      <c r="E28" s="160"/>
      <c r="F28" s="160"/>
    </row>
    <row r="29" spans="1:6" ht="15" customHeight="1">
      <c r="A29" s="127" t="s">
        <v>509</v>
      </c>
      <c r="B29" s="6" t="s">
        <v>314</v>
      </c>
      <c r="C29" s="172"/>
      <c r="D29" s="160"/>
      <c r="E29" s="160"/>
      <c r="F29" s="160"/>
    </row>
    <row r="30" spans="1:6" ht="15" customHeight="1">
      <c r="A30" s="127" t="s">
        <v>510</v>
      </c>
      <c r="B30" s="6" t="s">
        <v>315</v>
      </c>
      <c r="C30" s="172">
        <v>6400000</v>
      </c>
      <c r="D30" s="160">
        <f>C30*101%</f>
        <v>6464000</v>
      </c>
      <c r="E30" s="160">
        <f>D30*101.5%</f>
        <v>6560959.999999999</v>
      </c>
      <c r="F30" s="160">
        <f>E30*101%</f>
        <v>6626569.599999999</v>
      </c>
    </row>
    <row r="31" spans="1:6" ht="15" customHeight="1">
      <c r="A31" s="127" t="s">
        <v>511</v>
      </c>
      <c r="B31" s="6" t="s">
        <v>316</v>
      </c>
      <c r="C31" s="172">
        <v>6000000</v>
      </c>
      <c r="D31" s="160">
        <f>C31*101%</f>
        <v>6060000</v>
      </c>
      <c r="E31" s="160">
        <f>D31*101.5%</f>
        <v>6150899.999999999</v>
      </c>
      <c r="F31" s="160">
        <f>E31*101%</f>
        <v>6212408.999999999</v>
      </c>
    </row>
    <row r="32" spans="1:6" ht="15" customHeight="1">
      <c r="A32" s="127" t="s">
        <v>512</v>
      </c>
      <c r="B32" s="85" t="s">
        <v>319</v>
      </c>
      <c r="C32" s="172"/>
      <c r="D32" s="160"/>
      <c r="E32" s="160"/>
      <c r="F32" s="160"/>
    </row>
    <row r="33" spans="1:6" ht="15" customHeight="1">
      <c r="A33" s="127" t="s">
        <v>320</v>
      </c>
      <c r="B33" s="6" t="s">
        <v>321</v>
      </c>
      <c r="C33" s="172"/>
      <c r="D33" s="160"/>
      <c r="E33" s="160"/>
      <c r="F33" s="160"/>
    </row>
    <row r="34" spans="1:6" ht="15" customHeight="1">
      <c r="A34" s="127" t="s">
        <v>513</v>
      </c>
      <c r="B34" s="6" t="s">
        <v>322</v>
      </c>
      <c r="C34" s="172">
        <v>1200000</v>
      </c>
      <c r="D34" s="160">
        <f aca="true" t="shared" si="0" ref="D34:D44">C34*101%</f>
        <v>1212000</v>
      </c>
      <c r="E34" s="160">
        <f aca="true" t="shared" si="1" ref="E34:E44">D34*101.5%</f>
        <v>1230179.9999999998</v>
      </c>
      <c r="F34" s="160">
        <f aca="true" t="shared" si="2" ref="F34:F44">E34*101%</f>
        <v>1242481.7999999998</v>
      </c>
    </row>
    <row r="35" spans="1:6" ht="15" customHeight="1">
      <c r="A35" s="127" t="s">
        <v>514</v>
      </c>
      <c r="B35" s="6" t="s">
        <v>327</v>
      </c>
      <c r="C35" s="172">
        <v>4000000</v>
      </c>
      <c r="D35" s="160">
        <f t="shared" si="0"/>
        <v>4040000</v>
      </c>
      <c r="E35" s="160">
        <f t="shared" si="1"/>
        <v>4100599.9999999995</v>
      </c>
      <c r="F35" s="160">
        <f t="shared" si="2"/>
        <v>4141605.9999999995</v>
      </c>
    </row>
    <row r="36" spans="1:6" ht="15" customHeight="1">
      <c r="A36" s="129" t="s">
        <v>541</v>
      </c>
      <c r="B36" s="6" t="s">
        <v>330</v>
      </c>
      <c r="C36" s="172">
        <v>8900000</v>
      </c>
      <c r="D36" s="160">
        <f t="shared" si="0"/>
        <v>8989000</v>
      </c>
      <c r="E36" s="160">
        <f t="shared" si="1"/>
        <v>9123835</v>
      </c>
      <c r="F36" s="160">
        <f t="shared" si="2"/>
        <v>9215073.35</v>
      </c>
    </row>
    <row r="37" spans="1:6" ht="15" customHeight="1">
      <c r="A37" s="127" t="s">
        <v>515</v>
      </c>
      <c r="B37" s="6" t="s">
        <v>331</v>
      </c>
      <c r="C37" s="172"/>
      <c r="D37" s="160">
        <f t="shared" si="0"/>
        <v>0</v>
      </c>
      <c r="E37" s="160">
        <f t="shared" si="1"/>
        <v>0</v>
      </c>
      <c r="F37" s="160">
        <f t="shared" si="2"/>
        <v>0</v>
      </c>
    </row>
    <row r="38" spans="1:6" ht="15" customHeight="1">
      <c r="A38" s="130" t="s">
        <v>542</v>
      </c>
      <c r="B38" s="8" t="s">
        <v>332</v>
      </c>
      <c r="C38" s="172">
        <v>15300000</v>
      </c>
      <c r="D38" s="160">
        <f t="shared" si="0"/>
        <v>15453000</v>
      </c>
      <c r="E38" s="160">
        <f t="shared" si="1"/>
        <v>15684794.999999998</v>
      </c>
      <c r="F38" s="160">
        <f t="shared" si="2"/>
        <v>15841642.949999997</v>
      </c>
    </row>
    <row r="39" spans="1:6" ht="15" customHeight="1">
      <c r="A39" s="131" t="s">
        <v>333</v>
      </c>
      <c r="B39" s="6" t="s">
        <v>334</v>
      </c>
      <c r="C39" s="172"/>
      <c r="D39" s="160">
        <f t="shared" si="0"/>
        <v>0</v>
      </c>
      <c r="E39" s="160">
        <f t="shared" si="1"/>
        <v>0</v>
      </c>
      <c r="F39" s="160">
        <f t="shared" si="2"/>
        <v>0</v>
      </c>
    </row>
    <row r="40" spans="1:6" ht="15" customHeight="1">
      <c r="A40" s="131" t="s">
        <v>516</v>
      </c>
      <c r="B40" s="6" t="s">
        <v>335</v>
      </c>
      <c r="C40" s="172">
        <v>11732545</v>
      </c>
      <c r="D40" s="160">
        <f t="shared" si="0"/>
        <v>11849870.45</v>
      </c>
      <c r="E40" s="160">
        <f t="shared" si="1"/>
        <v>12027618.506749999</v>
      </c>
      <c r="F40" s="160">
        <f t="shared" si="2"/>
        <v>12147894.6918175</v>
      </c>
    </row>
    <row r="41" spans="1:6" ht="15" customHeight="1">
      <c r="A41" s="131" t="s">
        <v>517</v>
      </c>
      <c r="B41" s="6" t="s">
        <v>336</v>
      </c>
      <c r="C41" s="172">
        <v>0</v>
      </c>
      <c r="D41" s="160">
        <f t="shared" si="0"/>
        <v>0</v>
      </c>
      <c r="E41" s="160">
        <f t="shared" si="1"/>
        <v>0</v>
      </c>
      <c r="F41" s="160">
        <f t="shared" si="2"/>
        <v>0</v>
      </c>
    </row>
    <row r="42" spans="1:6" ht="15" customHeight="1">
      <c r="A42" s="131" t="s">
        <v>518</v>
      </c>
      <c r="B42" s="6" t="s">
        <v>337</v>
      </c>
      <c r="C42" s="172">
        <v>0</v>
      </c>
      <c r="D42" s="160">
        <f t="shared" si="0"/>
        <v>0</v>
      </c>
      <c r="E42" s="160">
        <f t="shared" si="1"/>
        <v>0</v>
      </c>
      <c r="F42" s="160">
        <f t="shared" si="2"/>
        <v>0</v>
      </c>
    </row>
    <row r="43" spans="1:6" ht="15" customHeight="1">
      <c r="A43" s="131" t="s">
        <v>338</v>
      </c>
      <c r="B43" s="6" t="s">
        <v>339</v>
      </c>
      <c r="C43" s="172">
        <v>4200000</v>
      </c>
      <c r="D43" s="160">
        <f t="shared" si="0"/>
        <v>4242000</v>
      </c>
      <c r="E43" s="160">
        <f t="shared" si="1"/>
        <v>4305630</v>
      </c>
      <c r="F43" s="160">
        <f t="shared" si="2"/>
        <v>4348686.3</v>
      </c>
    </row>
    <row r="44" spans="1:6" ht="15" customHeight="1">
      <c r="A44" s="131" t="s">
        <v>340</v>
      </c>
      <c r="B44" s="6" t="s">
        <v>341</v>
      </c>
      <c r="C44" s="172">
        <v>3859000</v>
      </c>
      <c r="D44" s="160">
        <f t="shared" si="0"/>
        <v>3897590</v>
      </c>
      <c r="E44" s="160">
        <f t="shared" si="1"/>
        <v>3956053.8499999996</v>
      </c>
      <c r="F44" s="160">
        <f t="shared" si="2"/>
        <v>3995614.3885</v>
      </c>
    </row>
    <row r="45" spans="1:6" ht="15" customHeight="1">
      <c r="A45" s="131" t="s">
        <v>342</v>
      </c>
      <c r="B45" s="6" t="s">
        <v>343</v>
      </c>
      <c r="C45" s="172"/>
      <c r="D45" s="160"/>
      <c r="E45" s="160"/>
      <c r="F45" s="160"/>
    </row>
    <row r="46" spans="1:6" ht="15" customHeight="1">
      <c r="A46" s="131" t="s">
        <v>519</v>
      </c>
      <c r="B46" s="6" t="s">
        <v>344</v>
      </c>
      <c r="C46" s="172">
        <v>152000</v>
      </c>
      <c r="D46" s="160"/>
      <c r="E46" s="160"/>
      <c r="F46" s="160"/>
    </row>
    <row r="47" spans="1:6" ht="15" customHeight="1">
      <c r="A47" s="131" t="s">
        <v>520</v>
      </c>
      <c r="B47" s="6" t="s">
        <v>345</v>
      </c>
      <c r="C47" s="172"/>
      <c r="D47" s="160">
        <v>3319</v>
      </c>
      <c r="E47" s="160">
        <v>3369</v>
      </c>
      <c r="F47" s="160">
        <v>3402</v>
      </c>
    </row>
    <row r="48" spans="1:6" ht="15" customHeight="1">
      <c r="A48" s="131" t="s">
        <v>521</v>
      </c>
      <c r="B48" s="6" t="s">
        <v>346</v>
      </c>
      <c r="C48" s="172">
        <v>401000</v>
      </c>
      <c r="D48" s="160"/>
      <c r="E48" s="160"/>
      <c r="F48" s="160"/>
    </row>
    <row r="49" spans="1:6" ht="15" customHeight="1">
      <c r="A49" s="132" t="s">
        <v>543</v>
      </c>
      <c r="B49" s="8" t="s">
        <v>347</v>
      </c>
      <c r="C49" s="172">
        <v>20349545</v>
      </c>
      <c r="D49" s="160">
        <f>C49*101%</f>
        <v>20553040.45</v>
      </c>
      <c r="E49" s="160">
        <f>D49*101.5%</f>
        <v>20861336.056749996</v>
      </c>
      <c r="F49" s="160">
        <f>E49*101%</f>
        <v>21069949.417317495</v>
      </c>
    </row>
    <row r="50" spans="1:6" ht="15" customHeight="1">
      <c r="A50" s="131" t="s">
        <v>522</v>
      </c>
      <c r="B50" s="6" t="s">
        <v>348</v>
      </c>
      <c r="C50" s="172"/>
      <c r="D50" s="160"/>
      <c r="E50" s="160"/>
      <c r="F50" s="160"/>
    </row>
    <row r="51" spans="1:6" ht="15" customHeight="1">
      <c r="A51" s="131" t="s">
        <v>523</v>
      </c>
      <c r="B51" s="6" t="s">
        <v>349</v>
      </c>
      <c r="C51" s="172"/>
      <c r="D51" s="160"/>
      <c r="E51" s="160"/>
      <c r="F51" s="160"/>
    </row>
    <row r="52" spans="1:6" ht="15" customHeight="1">
      <c r="A52" s="131" t="s">
        <v>350</v>
      </c>
      <c r="B52" s="6" t="s">
        <v>351</v>
      </c>
      <c r="C52" s="172"/>
      <c r="D52" s="160"/>
      <c r="E52" s="160"/>
      <c r="F52" s="160"/>
    </row>
    <row r="53" spans="1:6" ht="15" customHeight="1">
      <c r="A53" s="131" t="s">
        <v>524</v>
      </c>
      <c r="B53" s="6" t="s">
        <v>352</v>
      </c>
      <c r="C53" s="172"/>
      <c r="D53" s="160"/>
      <c r="E53" s="160"/>
      <c r="F53" s="160"/>
    </row>
    <row r="54" spans="1:6" ht="15" customHeight="1">
      <c r="A54" s="131" t="s">
        <v>353</v>
      </c>
      <c r="B54" s="6" t="s">
        <v>354</v>
      </c>
      <c r="C54" s="172"/>
      <c r="D54" s="160"/>
      <c r="E54" s="160"/>
      <c r="F54" s="160"/>
    </row>
    <row r="55" spans="1:6" ht="15" customHeight="1">
      <c r="A55" s="130" t="s">
        <v>544</v>
      </c>
      <c r="B55" s="6" t="s">
        <v>355</v>
      </c>
      <c r="C55" s="172"/>
      <c r="D55" s="160"/>
      <c r="E55" s="160"/>
      <c r="F55" s="160"/>
    </row>
    <row r="56" spans="1:6" ht="15" customHeight="1">
      <c r="A56" s="131" t="s">
        <v>356</v>
      </c>
      <c r="B56" s="6" t="s">
        <v>357</v>
      </c>
      <c r="C56" s="172"/>
      <c r="D56" s="160"/>
      <c r="E56" s="160"/>
      <c r="F56" s="160"/>
    </row>
    <row r="57" spans="1:6" ht="15" customHeight="1">
      <c r="A57" s="127" t="s">
        <v>525</v>
      </c>
      <c r="B57" s="6" t="s">
        <v>358</v>
      </c>
      <c r="C57" s="172"/>
      <c r="D57" s="160"/>
      <c r="E57" s="160"/>
      <c r="F57" s="160"/>
    </row>
    <row r="58" spans="1:6" ht="15" customHeight="1">
      <c r="A58" s="131" t="s">
        <v>526</v>
      </c>
      <c r="B58" s="6" t="s">
        <v>359</v>
      </c>
      <c r="C58" s="172"/>
      <c r="D58" s="160"/>
      <c r="E58" s="160"/>
      <c r="F58" s="160"/>
    </row>
    <row r="59" spans="1:6" ht="15" customHeight="1">
      <c r="A59" s="130" t="s">
        <v>545</v>
      </c>
      <c r="B59" s="8" t="s">
        <v>360</v>
      </c>
      <c r="C59" s="172"/>
      <c r="D59" s="160"/>
      <c r="E59" s="160"/>
      <c r="F59" s="160"/>
    </row>
    <row r="60" spans="1:6" ht="15" customHeight="1">
      <c r="A60" s="131" t="s">
        <v>361</v>
      </c>
      <c r="B60" s="85" t="s">
        <v>362</v>
      </c>
      <c r="C60" s="172"/>
      <c r="D60" s="160"/>
      <c r="E60" s="160"/>
      <c r="F60" s="160"/>
    </row>
    <row r="61" spans="1:6" ht="15" customHeight="1">
      <c r="A61" s="127" t="s">
        <v>527</v>
      </c>
      <c r="B61" s="6" t="s">
        <v>363</v>
      </c>
      <c r="C61" s="172">
        <v>101000</v>
      </c>
      <c r="D61" s="160">
        <f>C61*101%</f>
        <v>102010</v>
      </c>
      <c r="E61" s="160">
        <f>D61*101.5%</f>
        <v>103540.15</v>
      </c>
      <c r="F61" s="160">
        <f>E61*101%</f>
        <v>104575.5515</v>
      </c>
    </row>
    <row r="62" spans="1:6" ht="15" customHeight="1">
      <c r="A62" s="131" t="s">
        <v>528</v>
      </c>
      <c r="B62" s="6" t="s">
        <v>364</v>
      </c>
      <c r="C62" s="172">
        <v>0</v>
      </c>
      <c r="D62" s="160">
        <f>C62*101%</f>
        <v>0</v>
      </c>
      <c r="E62" s="160">
        <f>D62*101.5%</f>
        <v>0</v>
      </c>
      <c r="F62" s="160">
        <f>E62*101%</f>
        <v>0</v>
      </c>
    </row>
    <row r="63" spans="1:6" ht="15" customHeight="1">
      <c r="A63" s="130" t="s">
        <v>547</v>
      </c>
      <c r="B63" s="6" t="s">
        <v>365</v>
      </c>
      <c r="C63" s="172">
        <v>101000</v>
      </c>
      <c r="D63" s="160">
        <f>C63*101%</f>
        <v>102010</v>
      </c>
      <c r="E63" s="160">
        <f>D63*101.5%</f>
        <v>103540.15</v>
      </c>
      <c r="F63" s="160">
        <f>E63*101%</f>
        <v>104575.5515</v>
      </c>
    </row>
    <row r="64" spans="1:6" ht="15">
      <c r="A64" s="145" t="s">
        <v>546</v>
      </c>
      <c r="B64" s="145"/>
      <c r="C64" s="297">
        <v>74539919</v>
      </c>
      <c r="D64" s="297">
        <f>C64*101%</f>
        <v>75285318.19</v>
      </c>
      <c r="E64" s="297">
        <f>D64*101.5%</f>
        <v>76414597.96284999</v>
      </c>
      <c r="F64" s="297">
        <f>E64*101%</f>
        <v>77178743.9424785</v>
      </c>
    </row>
    <row r="65" spans="1:6" ht="15">
      <c r="A65" s="136" t="s">
        <v>529</v>
      </c>
      <c r="B65" s="127" t="s">
        <v>367</v>
      </c>
      <c r="C65" s="172"/>
      <c r="D65" s="295"/>
      <c r="E65" s="160"/>
      <c r="F65" s="160"/>
    </row>
    <row r="66" spans="1:6" ht="15">
      <c r="A66" s="131" t="s">
        <v>368</v>
      </c>
      <c r="B66" s="127" t="s">
        <v>369</v>
      </c>
      <c r="C66" s="172"/>
      <c r="D66" s="295"/>
      <c r="E66" s="160"/>
      <c r="F66" s="160"/>
    </row>
    <row r="67" spans="1:6" ht="15">
      <c r="A67" s="136" t="s">
        <v>530</v>
      </c>
      <c r="B67" s="127" t="s">
        <v>370</v>
      </c>
      <c r="C67" s="172"/>
      <c r="D67" s="295"/>
      <c r="E67" s="160"/>
      <c r="F67" s="160"/>
    </row>
    <row r="68" spans="1:6" ht="15">
      <c r="A68" s="135" t="s">
        <v>548</v>
      </c>
      <c r="B68" s="129" t="s">
        <v>371</v>
      </c>
      <c r="C68" s="172"/>
      <c r="D68" s="295"/>
      <c r="E68" s="160"/>
      <c r="F68" s="160"/>
    </row>
    <row r="69" spans="1:6" ht="15">
      <c r="A69" s="131" t="s">
        <v>531</v>
      </c>
      <c r="B69" s="127" t="s">
        <v>372</v>
      </c>
      <c r="C69" s="172"/>
      <c r="D69" s="295"/>
      <c r="E69" s="160"/>
      <c r="F69" s="160"/>
    </row>
    <row r="70" spans="1:6" ht="15">
      <c r="A70" s="136" t="s">
        <v>373</v>
      </c>
      <c r="B70" s="127" t="s">
        <v>374</v>
      </c>
      <c r="C70" s="172"/>
      <c r="D70" s="295"/>
      <c r="E70" s="160"/>
      <c r="F70" s="160"/>
    </row>
    <row r="71" spans="1:6" ht="15">
      <c r="A71" s="131" t="s">
        <v>532</v>
      </c>
      <c r="B71" s="127" t="s">
        <v>375</v>
      </c>
      <c r="C71" s="172"/>
      <c r="D71" s="295"/>
      <c r="E71" s="160"/>
      <c r="F71" s="160"/>
    </row>
    <row r="72" spans="1:6" ht="15">
      <c r="A72" s="136" t="s">
        <v>376</v>
      </c>
      <c r="B72" s="127" t="s">
        <v>377</v>
      </c>
      <c r="C72" s="172"/>
      <c r="D72" s="295"/>
      <c r="E72" s="160"/>
      <c r="F72" s="160"/>
    </row>
    <row r="73" spans="1:6" ht="15">
      <c r="A73" s="137" t="s">
        <v>549</v>
      </c>
      <c r="B73" s="129" t="s">
        <v>378</v>
      </c>
      <c r="C73" s="172"/>
      <c r="D73" s="295"/>
      <c r="E73" s="160"/>
      <c r="F73" s="160"/>
    </row>
    <row r="74" spans="1:6" ht="15">
      <c r="A74" s="127" t="s">
        <v>655</v>
      </c>
      <c r="B74" s="127" t="s">
        <v>379</v>
      </c>
      <c r="C74" s="172">
        <v>10211764</v>
      </c>
      <c r="D74" s="296">
        <f aca="true" t="shared" si="3" ref="D74:F75">C74*101%</f>
        <v>10313881.64</v>
      </c>
      <c r="E74" s="296">
        <f t="shared" si="3"/>
        <v>10417020.456400001</v>
      </c>
      <c r="F74" s="296">
        <f t="shared" si="3"/>
        <v>10521190.660964001</v>
      </c>
    </row>
    <row r="75" spans="1:6" ht="15">
      <c r="A75" s="127" t="s">
        <v>656</v>
      </c>
      <c r="B75" s="127" t="s">
        <v>379</v>
      </c>
      <c r="C75" s="172"/>
      <c r="D75" s="296">
        <f t="shared" si="3"/>
        <v>0</v>
      </c>
      <c r="E75" s="296">
        <f t="shared" si="3"/>
        <v>0</v>
      </c>
      <c r="F75" s="296">
        <f t="shared" si="3"/>
        <v>0</v>
      </c>
    </row>
    <row r="76" spans="1:6" ht="15">
      <c r="A76" s="127" t="s">
        <v>653</v>
      </c>
      <c r="B76" s="127" t="s">
        <v>380</v>
      </c>
      <c r="C76" s="172"/>
      <c r="D76" s="296"/>
      <c r="E76" s="160"/>
      <c r="F76" s="160"/>
    </row>
    <row r="77" spans="1:6" ht="15">
      <c r="A77" s="127" t="s">
        <v>654</v>
      </c>
      <c r="B77" s="127" t="s">
        <v>380</v>
      </c>
      <c r="C77" s="172"/>
      <c r="D77" s="296"/>
      <c r="E77" s="160"/>
      <c r="F77" s="160"/>
    </row>
    <row r="78" spans="1:6" ht="15">
      <c r="A78" s="129" t="s">
        <v>550</v>
      </c>
      <c r="B78" s="129" t="s">
        <v>381</v>
      </c>
      <c r="C78" s="172">
        <v>10211764</v>
      </c>
      <c r="D78" s="296"/>
      <c r="E78" s="160"/>
      <c r="F78" s="160"/>
    </row>
    <row r="79" spans="1:6" ht="15">
      <c r="A79" s="136" t="s">
        <v>382</v>
      </c>
      <c r="B79" s="127" t="s">
        <v>383</v>
      </c>
      <c r="C79" s="172">
        <v>0</v>
      </c>
      <c r="D79" s="296"/>
      <c r="E79" s="160"/>
      <c r="F79" s="160"/>
    </row>
    <row r="80" spans="1:6" ht="15">
      <c r="A80" s="136" t="s">
        <v>384</v>
      </c>
      <c r="B80" s="127" t="s">
        <v>385</v>
      </c>
      <c r="C80" s="172">
        <v>0</v>
      </c>
      <c r="D80" s="296"/>
      <c r="E80" s="160"/>
      <c r="F80" s="160"/>
    </row>
    <row r="81" spans="1:6" ht="15">
      <c r="A81" s="136" t="s">
        <v>386</v>
      </c>
      <c r="B81" s="127" t="s">
        <v>387</v>
      </c>
      <c r="C81" s="172">
        <v>18835083</v>
      </c>
      <c r="D81" s="296"/>
      <c r="E81" s="160"/>
      <c r="F81" s="160"/>
    </row>
    <row r="82" spans="1:6" ht="15">
      <c r="A82" s="136" t="s">
        <v>388</v>
      </c>
      <c r="B82" s="127" t="s">
        <v>389</v>
      </c>
      <c r="C82" s="172"/>
      <c r="D82" s="296"/>
      <c r="E82" s="160"/>
      <c r="F82" s="160"/>
    </row>
    <row r="83" spans="1:6" ht="15">
      <c r="A83" s="131" t="s">
        <v>533</v>
      </c>
      <c r="B83" s="127" t="s">
        <v>390</v>
      </c>
      <c r="C83" s="172"/>
      <c r="D83" s="296">
        <f>C83*101%</f>
        <v>0</v>
      </c>
      <c r="E83" s="296">
        <f>D83*101%</f>
        <v>0</v>
      </c>
      <c r="F83" s="296">
        <f>E83*101%</f>
        <v>0</v>
      </c>
    </row>
    <row r="84" spans="1:6" ht="15">
      <c r="A84" s="135" t="s">
        <v>551</v>
      </c>
      <c r="B84" s="129" t="s">
        <v>392</v>
      </c>
      <c r="C84" s="172">
        <v>32243494</v>
      </c>
      <c r="D84" s="296"/>
      <c r="E84" s="160"/>
      <c r="F84" s="160"/>
    </row>
    <row r="85" spans="1:6" ht="15">
      <c r="A85" s="131" t="s">
        <v>393</v>
      </c>
      <c r="B85" s="127" t="s">
        <v>394</v>
      </c>
      <c r="C85" s="172"/>
      <c r="D85" s="296"/>
      <c r="E85" s="160"/>
      <c r="F85" s="160"/>
    </row>
    <row r="86" spans="1:6" ht="15">
      <c r="A86" s="131" t="s">
        <v>395</v>
      </c>
      <c r="B86" s="127" t="s">
        <v>396</v>
      </c>
      <c r="C86" s="172"/>
      <c r="D86" s="296">
        <f>C86*101%</f>
        <v>0</v>
      </c>
      <c r="E86" s="296">
        <f>D86*101%</f>
        <v>0</v>
      </c>
      <c r="F86" s="296">
        <f>E86*101%</f>
        <v>0</v>
      </c>
    </row>
    <row r="87" spans="1:6" ht="15">
      <c r="A87" s="136" t="s">
        <v>397</v>
      </c>
      <c r="B87" s="127" t="s">
        <v>398</v>
      </c>
      <c r="C87" s="172"/>
      <c r="D87" s="295"/>
      <c r="E87" s="160"/>
      <c r="F87" s="160"/>
    </row>
    <row r="88" spans="1:6" ht="15">
      <c r="A88" s="136" t="s">
        <v>534</v>
      </c>
      <c r="B88" s="127" t="s">
        <v>399</v>
      </c>
      <c r="C88" s="172"/>
      <c r="D88" s="295"/>
      <c r="E88" s="160"/>
      <c r="F88" s="160"/>
    </row>
    <row r="89" spans="1:6" ht="15">
      <c r="A89" s="137" t="s">
        <v>552</v>
      </c>
      <c r="B89" s="129" t="s">
        <v>400</v>
      </c>
      <c r="C89" s="172"/>
      <c r="D89" s="295"/>
      <c r="E89" s="160"/>
      <c r="F89" s="160"/>
    </row>
    <row r="90" spans="1:6" ht="15">
      <c r="A90" s="135" t="s">
        <v>401</v>
      </c>
      <c r="B90" s="129" t="s">
        <v>402</v>
      </c>
      <c r="C90" s="172"/>
      <c r="D90" s="295"/>
      <c r="E90" s="160"/>
      <c r="F90" s="160"/>
    </row>
    <row r="91" spans="1:6" ht="15">
      <c r="A91" s="138" t="s">
        <v>553</v>
      </c>
      <c r="B91" s="139" t="s">
        <v>403</v>
      </c>
      <c r="C91" s="277">
        <v>33433379</v>
      </c>
      <c r="D91" s="277">
        <f>D86+D80+D75</f>
        <v>0</v>
      </c>
      <c r="E91" s="277">
        <f>E86+E80+E75</f>
        <v>0</v>
      </c>
      <c r="F91" s="277">
        <f>F86+F80+F75</f>
        <v>0</v>
      </c>
    </row>
    <row r="92" spans="1:6" ht="15">
      <c r="A92" s="140" t="s">
        <v>536</v>
      </c>
      <c r="B92" s="141"/>
      <c r="C92" s="278">
        <v>107973298</v>
      </c>
      <c r="D92" s="278">
        <f>C92*101%</f>
        <v>109053030.98</v>
      </c>
      <c r="E92" s="278">
        <f>D92*101.5%</f>
        <v>110688826.44469999</v>
      </c>
      <c r="F92" s="278">
        <f>E92*101%</f>
        <v>111795714.70914699</v>
      </c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3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zoomScalePageLayoutView="0" workbookViewId="0" topLeftCell="A16">
      <selection activeCell="F6" sqref="F6"/>
    </sheetView>
  </sheetViews>
  <sheetFormatPr defaultColWidth="9.140625" defaultRowHeight="15"/>
  <cols>
    <col min="1" max="1" width="101.28125" style="0" customWidth="1"/>
    <col min="3" max="3" width="22.00390625" style="0" customWidth="1"/>
    <col min="4" max="4" width="24.8515625" style="0" customWidth="1"/>
    <col min="5" max="5" width="23.421875" style="0" customWidth="1"/>
    <col min="6" max="6" width="23.7109375" style="0" customWidth="1"/>
    <col min="7" max="7" width="12.140625" style="0" customWidth="1"/>
    <col min="8" max="8" width="11.140625" style="0" customWidth="1"/>
    <col min="9" max="9" width="12.28125" style="0" customWidth="1"/>
    <col min="10" max="10" width="12.00390625" style="0" customWidth="1"/>
  </cols>
  <sheetData>
    <row r="1" spans="1:10" ht="30" customHeight="1">
      <c r="A1" s="399" t="s">
        <v>858</v>
      </c>
      <c r="B1" s="395"/>
      <c r="C1" s="395"/>
      <c r="D1" s="395"/>
      <c r="E1" s="395"/>
      <c r="F1" s="395"/>
      <c r="G1" s="105"/>
      <c r="H1" s="105"/>
      <c r="I1" s="105"/>
      <c r="J1" s="105"/>
    </row>
    <row r="3" ht="15">
      <c r="A3" s="102"/>
    </row>
    <row r="4" spans="1:6" ht="14.25">
      <c r="A4" s="4" t="s">
        <v>4</v>
      </c>
      <c r="F4" s="162" t="s">
        <v>690</v>
      </c>
    </row>
    <row r="5" spans="1:6" ht="18">
      <c r="A5" s="404" t="s">
        <v>90</v>
      </c>
      <c r="B5" s="405"/>
      <c r="C5" s="405"/>
      <c r="D5" s="405"/>
      <c r="E5" s="405"/>
      <c r="F5" s="406"/>
    </row>
    <row r="6" spans="1:10" ht="36" customHeight="1">
      <c r="A6" s="2" t="s">
        <v>101</v>
      </c>
      <c r="B6" s="3" t="s">
        <v>102</v>
      </c>
      <c r="C6" s="123" t="s">
        <v>696</v>
      </c>
      <c r="D6" s="123" t="s">
        <v>856</v>
      </c>
      <c r="E6" s="123" t="s">
        <v>857</v>
      </c>
      <c r="F6" s="123" t="s">
        <v>894</v>
      </c>
      <c r="G6" s="112"/>
      <c r="H6" s="113"/>
      <c r="I6" s="113"/>
      <c r="J6" s="113"/>
    </row>
    <row r="7" spans="1:10" ht="14.25">
      <c r="A7" s="116" t="s">
        <v>87</v>
      </c>
      <c r="B7" s="5"/>
      <c r="C7" s="43"/>
      <c r="D7" s="43"/>
      <c r="E7" s="65"/>
      <c r="F7" s="65"/>
      <c r="G7" s="114"/>
      <c r="H7" s="4"/>
      <c r="I7" s="4"/>
      <c r="J7" s="25"/>
    </row>
    <row r="8" spans="1:10" ht="39">
      <c r="A8" s="116" t="s">
        <v>74</v>
      </c>
      <c r="B8" s="55"/>
      <c r="C8" s="43"/>
      <c r="D8" s="43"/>
      <c r="E8" s="43"/>
      <c r="F8" s="43"/>
      <c r="G8" s="114"/>
      <c r="H8" s="4"/>
      <c r="I8" s="4"/>
      <c r="J8" s="25"/>
    </row>
    <row r="9" spans="1:10" ht="26.25">
      <c r="A9" s="116" t="s">
        <v>75</v>
      </c>
      <c r="B9" s="5"/>
      <c r="C9" s="43"/>
      <c r="D9" s="43"/>
      <c r="E9" s="43"/>
      <c r="F9" s="43"/>
      <c r="G9" s="114"/>
      <c r="H9" s="4"/>
      <c r="I9" s="4"/>
      <c r="J9" s="25"/>
    </row>
    <row r="10" spans="1:10" ht="26.25">
      <c r="A10" s="116" t="s">
        <v>76</v>
      </c>
      <c r="B10" s="5"/>
      <c r="C10" s="43"/>
      <c r="D10" s="43"/>
      <c r="E10" s="43"/>
      <c r="F10" s="43"/>
      <c r="G10" s="114"/>
      <c r="H10" s="4"/>
      <c r="I10" s="4"/>
      <c r="J10" s="25"/>
    </row>
    <row r="11" spans="1:10" ht="26.25">
      <c r="A11" s="116" t="s">
        <v>77</v>
      </c>
      <c r="B11" s="55"/>
      <c r="C11" s="43"/>
      <c r="D11" s="43"/>
      <c r="E11" s="43"/>
      <c r="F11" s="43"/>
      <c r="G11" s="114"/>
      <c r="H11" s="4"/>
      <c r="I11" s="4"/>
      <c r="J11" s="25"/>
    </row>
    <row r="12" spans="1:10" ht="26.25">
      <c r="A12" s="116" t="s">
        <v>78</v>
      </c>
      <c r="B12" s="7"/>
      <c r="C12" s="43"/>
      <c r="D12" s="43"/>
      <c r="E12" s="43"/>
      <c r="F12" s="43"/>
      <c r="G12" s="114"/>
      <c r="H12" s="4"/>
      <c r="I12" s="4"/>
      <c r="J12" s="25"/>
    </row>
    <row r="13" spans="1:10" ht="26.25">
      <c r="A13" s="116" t="s">
        <v>88</v>
      </c>
      <c r="B13" s="5"/>
      <c r="C13" s="43"/>
      <c r="D13" s="43"/>
      <c r="E13" s="43"/>
      <c r="F13" s="43"/>
      <c r="G13" s="114"/>
      <c r="H13" s="4"/>
      <c r="I13" s="4"/>
      <c r="J13" s="25"/>
    </row>
    <row r="14" spans="1:10" ht="26.25" customHeight="1">
      <c r="A14" s="47" t="s">
        <v>40</v>
      </c>
      <c r="B14" s="118" t="s">
        <v>280</v>
      </c>
      <c r="C14" s="117"/>
      <c r="D14" s="117"/>
      <c r="E14" s="117"/>
      <c r="F14" s="117"/>
      <c r="G14" s="25"/>
      <c r="H14" s="25"/>
      <c r="I14" s="25"/>
      <c r="J14" s="25"/>
    </row>
    <row r="15" spans="1:10" ht="26.25" customHeight="1">
      <c r="A15" s="103"/>
      <c r="B15" s="119"/>
      <c r="C15" s="120"/>
      <c r="D15" s="120"/>
      <c r="E15" s="120"/>
      <c r="F15" s="120"/>
      <c r="G15" s="120"/>
      <c r="H15" s="120"/>
      <c r="I15" s="120"/>
      <c r="J15" s="25"/>
    </row>
    <row r="16" spans="1:10" ht="14.25">
      <c r="A16" s="103"/>
      <c r="B16" s="104"/>
      <c r="C16" s="25"/>
      <c r="D16" s="25"/>
      <c r="E16" s="25"/>
      <c r="F16" s="25"/>
      <c r="G16" s="25"/>
      <c r="H16" s="25"/>
      <c r="I16" s="25"/>
      <c r="J16" s="25"/>
    </row>
    <row r="17" spans="1:6" ht="18">
      <c r="A17" s="407" t="s">
        <v>91</v>
      </c>
      <c r="B17" s="408"/>
      <c r="C17" s="408"/>
      <c r="D17" s="408"/>
      <c r="E17" s="408"/>
      <c r="F17" s="409"/>
    </row>
    <row r="18" spans="1:9" ht="26.25">
      <c r="A18" s="2" t="s">
        <v>101</v>
      </c>
      <c r="B18" s="3" t="s">
        <v>102</v>
      </c>
      <c r="C18" s="123" t="s">
        <v>83</v>
      </c>
      <c r="D18" s="123" t="s">
        <v>697</v>
      </c>
      <c r="E18" s="123" t="s">
        <v>846</v>
      </c>
      <c r="F18" s="123" t="s">
        <v>847</v>
      </c>
      <c r="G18" s="115"/>
      <c r="H18" s="25"/>
      <c r="I18" s="25"/>
    </row>
    <row r="19" spans="1:9" ht="14.25">
      <c r="A19" s="122" t="s">
        <v>65</v>
      </c>
      <c r="B19" s="40"/>
      <c r="C19" s="29"/>
      <c r="D19" s="29"/>
      <c r="E19" s="29"/>
      <c r="F19" s="29"/>
      <c r="G19" s="115"/>
      <c r="H19" s="25"/>
      <c r="I19" s="25"/>
    </row>
    <row r="20" spans="1:9" ht="14.25">
      <c r="A20" s="123" t="s">
        <v>59</v>
      </c>
      <c r="B20" s="121" t="s">
        <v>332</v>
      </c>
      <c r="C20" s="29">
        <v>16600</v>
      </c>
      <c r="D20" s="160">
        <f>C20*101%</f>
        <v>16766</v>
      </c>
      <c r="E20" s="160">
        <f>D20*101.5%</f>
        <v>17017.489999999998</v>
      </c>
      <c r="F20" s="160">
        <f>E20*101%</f>
        <v>17187.6649</v>
      </c>
      <c r="G20" s="115"/>
      <c r="H20" s="25"/>
      <c r="I20" s="25"/>
    </row>
    <row r="21" spans="1:9" ht="27">
      <c r="A21" s="123" t="s">
        <v>60</v>
      </c>
      <c r="B21" s="121" t="s">
        <v>355</v>
      </c>
      <c r="C21" s="29"/>
      <c r="D21" s="160"/>
      <c r="E21" s="160"/>
      <c r="F21" s="160"/>
      <c r="G21" s="115"/>
      <c r="H21" s="25"/>
      <c r="I21" s="25"/>
    </row>
    <row r="22" spans="1:9" ht="14.25">
      <c r="A22" s="123" t="s">
        <v>61</v>
      </c>
      <c r="B22" s="121" t="s">
        <v>355</v>
      </c>
      <c r="C22" s="29"/>
      <c r="D22" s="160"/>
      <c r="E22" s="160"/>
      <c r="F22" s="160"/>
      <c r="G22" s="115"/>
      <c r="H22" s="25"/>
      <c r="I22" s="25"/>
    </row>
    <row r="23" spans="1:9" ht="27">
      <c r="A23" s="123" t="s">
        <v>62</v>
      </c>
      <c r="B23" s="121" t="s">
        <v>355</v>
      </c>
      <c r="C23" s="29"/>
      <c r="D23" s="160"/>
      <c r="E23" s="160"/>
      <c r="F23" s="160"/>
      <c r="G23" s="115"/>
      <c r="H23" s="25"/>
      <c r="I23" s="25"/>
    </row>
    <row r="24" spans="1:9" ht="14.25">
      <c r="A24" s="123" t="s">
        <v>63</v>
      </c>
      <c r="B24" s="121" t="s">
        <v>332</v>
      </c>
      <c r="C24" s="29"/>
      <c r="D24" s="160"/>
      <c r="E24" s="160"/>
      <c r="F24" s="160"/>
      <c r="G24" s="115"/>
      <c r="H24" s="25"/>
      <c r="I24" s="25"/>
    </row>
    <row r="25" spans="1:9" ht="14.25">
      <c r="A25" s="123" t="s">
        <v>64</v>
      </c>
      <c r="B25" s="76" t="s">
        <v>92</v>
      </c>
      <c r="C25" s="29"/>
      <c r="D25" s="160"/>
      <c r="E25" s="160"/>
      <c r="F25" s="160"/>
      <c r="G25" s="115"/>
      <c r="H25" s="25"/>
      <c r="I25" s="25"/>
    </row>
    <row r="26" spans="1:9" ht="24" customHeight="1">
      <c r="A26" s="47" t="s">
        <v>40</v>
      </c>
      <c r="B26" s="48"/>
      <c r="C26" s="117">
        <f>SUM(C20:C25)</f>
        <v>16600</v>
      </c>
      <c r="D26" s="174">
        <f>C26*101%</f>
        <v>16766</v>
      </c>
      <c r="E26" s="174">
        <f>D26*101.5%</f>
        <v>17017.489999999998</v>
      </c>
      <c r="F26" s="174">
        <f>E26*101%</f>
        <v>17187.6649</v>
      </c>
      <c r="G26" s="115"/>
      <c r="H26" s="25"/>
      <c r="I26" s="25"/>
    </row>
    <row r="30" ht="14.25">
      <c r="A30" s="163"/>
    </row>
    <row r="31" ht="14.25">
      <c r="A31" s="164"/>
    </row>
    <row r="32" ht="14.25">
      <c r="A32" s="164"/>
    </row>
    <row r="33" ht="14.25">
      <c r="A33" s="165"/>
    </row>
    <row r="34" ht="14.25">
      <c r="A34" s="166"/>
    </row>
    <row r="35" ht="14.25">
      <c r="A35" s="166"/>
    </row>
    <row r="36" ht="14.25">
      <c r="A36" s="166"/>
    </row>
    <row r="37" ht="14.25">
      <c r="A37" s="166"/>
    </row>
  </sheetData>
  <sheetProtection/>
  <mergeCells count="3">
    <mergeCell ref="A1:F1"/>
    <mergeCell ref="A5:F5"/>
    <mergeCell ref="A17:F17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65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1">
      <selection activeCell="D21" sqref="D21"/>
    </sheetView>
  </sheetViews>
  <sheetFormatPr defaultColWidth="9.140625" defaultRowHeight="15"/>
  <cols>
    <col min="1" max="1" width="8.8515625" style="319" customWidth="1"/>
    <col min="2" max="2" width="47.7109375" style="319" customWidth="1"/>
    <col min="3" max="3" width="15.28125" style="319" customWidth="1"/>
    <col min="4" max="7" width="25.7109375" style="319" customWidth="1"/>
    <col min="8" max="16384" width="9.140625" style="319" customWidth="1"/>
  </cols>
  <sheetData>
    <row r="1" spans="1:8" ht="12.75">
      <c r="A1" s="382" t="s">
        <v>877</v>
      </c>
      <c r="B1" s="382"/>
      <c r="C1" s="382"/>
      <c r="D1" s="382"/>
      <c r="E1" s="382"/>
      <c r="F1" s="382"/>
      <c r="G1" s="382"/>
      <c r="H1" s="382"/>
    </row>
    <row r="2" spans="1:7" ht="12.75">
      <c r="A2" s="383" t="s">
        <v>844</v>
      </c>
      <c r="B2" s="383"/>
      <c r="C2" s="383"/>
      <c r="D2" s="383"/>
      <c r="E2" s="383"/>
      <c r="F2" s="383"/>
      <c r="G2" s="383"/>
    </row>
    <row r="4" ht="12.75">
      <c r="G4" s="319" t="s">
        <v>845</v>
      </c>
    </row>
    <row r="5" spans="1:7" s="329" customFormat="1" ht="79.5" customHeight="1">
      <c r="A5" s="324" t="s">
        <v>833</v>
      </c>
      <c r="B5" s="324" t="s">
        <v>663</v>
      </c>
      <c r="C5" s="324" t="s">
        <v>53</v>
      </c>
      <c r="D5" s="324" t="s">
        <v>764</v>
      </c>
      <c r="E5" s="324" t="s">
        <v>765</v>
      </c>
      <c r="F5" s="324" t="s">
        <v>766</v>
      </c>
      <c r="G5" s="324" t="s">
        <v>767</v>
      </c>
    </row>
    <row r="6" spans="1:7" ht="12.75">
      <c r="A6" s="323">
        <v>35</v>
      </c>
      <c r="B6" s="323" t="s">
        <v>516</v>
      </c>
      <c r="C6" s="322">
        <v>2204000</v>
      </c>
      <c r="D6" s="322">
        <v>0</v>
      </c>
      <c r="E6" s="322">
        <v>0</v>
      </c>
      <c r="F6" s="322">
        <v>2204000</v>
      </c>
      <c r="G6" s="322">
        <v>0</v>
      </c>
    </row>
    <row r="7" spans="1:7" ht="12.75">
      <c r="A7" s="323">
        <v>38</v>
      </c>
      <c r="B7" s="323" t="s">
        <v>338</v>
      </c>
      <c r="C7" s="322">
        <v>42000</v>
      </c>
      <c r="D7" s="322">
        <v>0</v>
      </c>
      <c r="E7" s="322">
        <v>300000</v>
      </c>
      <c r="F7" s="322">
        <v>0</v>
      </c>
      <c r="G7" s="322">
        <v>3900000</v>
      </c>
    </row>
    <row r="8" spans="1:7" ht="12.75">
      <c r="A8" s="323">
        <v>39</v>
      </c>
      <c r="B8" s="323" t="s">
        <v>340</v>
      </c>
      <c r="C8" s="322">
        <v>1810000</v>
      </c>
      <c r="D8" s="322">
        <v>0</v>
      </c>
      <c r="E8" s="322">
        <v>81000</v>
      </c>
      <c r="F8" s="322">
        <v>595000</v>
      </c>
      <c r="G8" s="322">
        <v>1053000</v>
      </c>
    </row>
    <row r="9" spans="1:7" ht="12.75">
      <c r="A9" s="323">
        <v>42</v>
      </c>
      <c r="B9" s="323" t="s">
        <v>758</v>
      </c>
      <c r="C9" s="322">
        <v>5000</v>
      </c>
      <c r="D9" s="322">
        <v>5000</v>
      </c>
      <c r="E9" s="322">
        <v>0</v>
      </c>
      <c r="F9" s="322">
        <v>0</v>
      </c>
      <c r="G9" s="322">
        <v>0</v>
      </c>
    </row>
    <row r="10" spans="1:7" ht="12.75">
      <c r="A10" s="323">
        <v>43</v>
      </c>
      <c r="B10" s="323" t="s">
        <v>759</v>
      </c>
      <c r="C10" s="322">
        <v>5000</v>
      </c>
      <c r="D10" s="322">
        <v>5000</v>
      </c>
      <c r="E10" s="322">
        <v>0</v>
      </c>
      <c r="F10" s="322">
        <v>0</v>
      </c>
      <c r="G10" s="322">
        <v>0</v>
      </c>
    </row>
    <row r="11" spans="1:7" ht="12.75">
      <c r="A11" s="323">
        <v>48</v>
      </c>
      <c r="B11" s="323" t="s">
        <v>521</v>
      </c>
      <c r="C11" s="322">
        <v>1000</v>
      </c>
      <c r="D11" s="322">
        <v>1000</v>
      </c>
      <c r="E11" s="322">
        <v>0</v>
      </c>
      <c r="F11" s="322">
        <v>0</v>
      </c>
      <c r="G11" s="322">
        <v>0</v>
      </c>
    </row>
    <row r="12" spans="1:7" s="320" customFormat="1" ht="12.75">
      <c r="A12" s="318">
        <v>49</v>
      </c>
      <c r="B12" s="318" t="s">
        <v>760</v>
      </c>
      <c r="C12" s="321">
        <f>SUM(C6:C11)</f>
        <v>4067000</v>
      </c>
      <c r="D12" s="321">
        <v>6000</v>
      </c>
      <c r="E12" s="321">
        <f>SUM(E6:E11)</f>
        <v>381000</v>
      </c>
      <c r="F12" s="321">
        <v>2799000</v>
      </c>
      <c r="G12" s="321">
        <v>4953000</v>
      </c>
    </row>
    <row r="13" spans="1:7" s="320" customFormat="1" ht="12.75">
      <c r="A13" s="318">
        <v>68</v>
      </c>
      <c r="B13" s="318" t="s">
        <v>762</v>
      </c>
      <c r="C13" s="321">
        <f>SUM(D13:G13)</f>
        <v>8139000</v>
      </c>
      <c r="D13" s="321">
        <v>6000</v>
      </c>
      <c r="E13" s="321">
        <v>381000</v>
      </c>
      <c r="F13" s="321">
        <v>2799000</v>
      </c>
      <c r="G13" s="321">
        <v>4953000</v>
      </c>
    </row>
  </sheetData>
  <sheetProtection/>
  <mergeCells count="2">
    <mergeCell ref="A1:H1"/>
    <mergeCell ref="A2:G2"/>
  </mergeCells>
  <printOptions/>
  <pageMargins left="0.75" right="0.75" top="1" bottom="1" header="0.5" footer="0.5"/>
  <pageSetup horizontalDpi="600" verticalDpi="600" orientation="landscape" paperSize="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8.8515625" style="325" customWidth="1"/>
    <col min="2" max="2" width="38.28125" style="325" customWidth="1"/>
    <col min="3" max="3" width="13.00390625" style="325" customWidth="1"/>
    <col min="4" max="4" width="24.7109375" style="325" customWidth="1"/>
    <col min="5" max="16384" width="9.140625" style="325" customWidth="1"/>
  </cols>
  <sheetData>
    <row r="1" spans="1:4" ht="15">
      <c r="A1" s="384" t="s">
        <v>862</v>
      </c>
      <c r="B1" s="384"/>
      <c r="C1" s="384"/>
      <c r="D1" s="384"/>
    </row>
    <row r="2" spans="1:4" ht="15">
      <c r="A2" s="362"/>
      <c r="B2" s="362"/>
      <c r="C2" s="362"/>
      <c r="D2" s="362"/>
    </row>
    <row r="3" spans="1:4" ht="15">
      <c r="A3" s="380" t="s">
        <v>838</v>
      </c>
      <c r="B3" s="380"/>
      <c r="C3" s="380"/>
      <c r="D3" s="380"/>
    </row>
    <row r="4" spans="1:4" ht="15">
      <c r="A4" s="344"/>
      <c r="B4" s="344"/>
      <c r="C4" s="344"/>
      <c r="D4" s="344"/>
    </row>
    <row r="5" ht="12.75">
      <c r="D5" s="328" t="s">
        <v>839</v>
      </c>
    </row>
    <row r="6" spans="1:4" s="326" customFormat="1" ht="99.75" customHeight="1">
      <c r="A6" s="349" t="s">
        <v>833</v>
      </c>
      <c r="B6" s="349" t="s">
        <v>663</v>
      </c>
      <c r="C6" s="349" t="s">
        <v>53</v>
      </c>
      <c r="D6" s="349" t="s">
        <v>769</v>
      </c>
    </row>
    <row r="7" spans="1:4" ht="19.5" customHeight="1">
      <c r="A7" s="351">
        <v>10</v>
      </c>
      <c r="B7" s="351" t="s">
        <v>770</v>
      </c>
      <c r="C7" s="359">
        <v>9021879</v>
      </c>
      <c r="D7" s="359">
        <v>9021879</v>
      </c>
    </row>
    <row r="8" spans="1:4" ht="19.5" customHeight="1">
      <c r="A8" s="351">
        <v>12</v>
      </c>
      <c r="B8" s="351" t="s">
        <v>771</v>
      </c>
      <c r="C8" s="359">
        <v>9021879</v>
      </c>
      <c r="D8" s="359">
        <v>9021879</v>
      </c>
    </row>
    <row r="9" spans="1:4" s="358" customFormat="1" ht="19.5" customHeight="1">
      <c r="A9" s="355">
        <v>21</v>
      </c>
      <c r="B9" s="355" t="s">
        <v>772</v>
      </c>
      <c r="C9" s="360">
        <v>9021879</v>
      </c>
      <c r="D9" s="360">
        <v>9021879</v>
      </c>
    </row>
    <row r="10" spans="1:4" s="358" customFormat="1" ht="19.5" customHeight="1">
      <c r="A10" s="355">
        <v>30</v>
      </c>
      <c r="B10" s="355" t="s">
        <v>773</v>
      </c>
      <c r="C10" s="360">
        <v>9021879</v>
      </c>
      <c r="D10" s="360">
        <v>9021879</v>
      </c>
    </row>
  </sheetData>
  <sheetProtection/>
  <mergeCells count="2">
    <mergeCell ref="A1:D1"/>
    <mergeCell ref="A3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1">
      <selection activeCell="L15" sqref="L15"/>
    </sheetView>
  </sheetViews>
  <sheetFormatPr defaultColWidth="9.140625" defaultRowHeight="15"/>
  <cols>
    <col min="1" max="1" width="8.8515625" style="325" customWidth="1"/>
    <col min="2" max="2" width="44.7109375" style="325" customWidth="1"/>
    <col min="3" max="4" width="20.7109375" style="325" customWidth="1"/>
    <col min="5" max="16384" width="9.140625" style="325" customWidth="1"/>
  </cols>
  <sheetData>
    <row r="1" spans="1:4" ht="12.75">
      <c r="A1" s="385" t="s">
        <v>877</v>
      </c>
      <c r="B1" s="385"/>
      <c r="C1" s="385"/>
      <c r="D1" s="385"/>
    </row>
    <row r="2" spans="1:4" ht="12.75">
      <c r="A2" s="386" t="s">
        <v>834</v>
      </c>
      <c r="B2" s="386"/>
      <c r="C2" s="386"/>
      <c r="D2" s="386"/>
    </row>
    <row r="4" ht="12.75">
      <c r="D4" s="328" t="s">
        <v>835</v>
      </c>
    </row>
    <row r="5" spans="1:4" s="326" customFormat="1" ht="79.5" customHeight="1">
      <c r="A5" s="349" t="s">
        <v>833</v>
      </c>
      <c r="B5" s="349" t="s">
        <v>663</v>
      </c>
      <c r="C5" s="349" t="s">
        <v>53</v>
      </c>
      <c r="D5" s="349" t="s">
        <v>769</v>
      </c>
    </row>
    <row r="6" spans="1:4" ht="12.75">
      <c r="A6" s="351">
        <v>10</v>
      </c>
      <c r="B6" s="351" t="s">
        <v>770</v>
      </c>
      <c r="C6" s="359">
        <v>1189885</v>
      </c>
      <c r="D6" s="359">
        <v>1189885</v>
      </c>
    </row>
    <row r="7" spans="1:4" s="358" customFormat="1" ht="12.75">
      <c r="A7" s="355">
        <v>12</v>
      </c>
      <c r="B7" s="355" t="s">
        <v>771</v>
      </c>
      <c r="C7" s="360">
        <v>1189885</v>
      </c>
      <c r="D7" s="360">
        <v>1189885</v>
      </c>
    </row>
    <row r="8" spans="1:4" ht="12.75">
      <c r="A8" s="351">
        <v>15</v>
      </c>
      <c r="B8" s="351" t="s">
        <v>386</v>
      </c>
      <c r="C8" s="359">
        <v>23221615</v>
      </c>
      <c r="D8" s="359">
        <v>23221615</v>
      </c>
    </row>
    <row r="9" spans="1:4" s="358" customFormat="1" ht="12.75">
      <c r="A9" s="355">
        <v>21</v>
      </c>
      <c r="B9" s="355" t="s">
        <v>772</v>
      </c>
      <c r="C9" s="360">
        <v>24411500</v>
      </c>
      <c r="D9" s="360">
        <v>24411500</v>
      </c>
    </row>
    <row r="10" spans="1:4" s="358" customFormat="1" ht="12.75">
      <c r="A10" s="355">
        <v>30</v>
      </c>
      <c r="B10" s="355" t="s">
        <v>773</v>
      </c>
      <c r="C10" s="360">
        <v>24411500</v>
      </c>
      <c r="D10" s="360">
        <v>24411500</v>
      </c>
    </row>
  </sheetData>
  <sheetProtection/>
  <mergeCells count="2">
    <mergeCell ref="A1:D1"/>
    <mergeCell ref="A2:D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71"/>
  <sheetViews>
    <sheetView zoomScalePageLayoutView="0" workbookViewId="0" topLeftCell="A1">
      <selection activeCell="I6" sqref="I6:I122"/>
    </sheetView>
  </sheetViews>
  <sheetFormatPr defaultColWidth="9.140625" defaultRowHeight="15"/>
  <cols>
    <col min="1" max="1" width="105.140625" style="125" customWidth="1"/>
    <col min="2" max="2" width="9.140625" style="125" customWidth="1"/>
    <col min="3" max="3" width="20.57421875" style="125" customWidth="1"/>
    <col min="4" max="4" width="20.140625" style="125" customWidth="1"/>
    <col min="5" max="5" width="18.28125" style="125" customWidth="1"/>
    <col min="6" max="6" width="17.140625" style="125" customWidth="1"/>
    <col min="7" max="7" width="20.140625" style="125" customWidth="1"/>
    <col min="8" max="9" width="18.28125" style="125" customWidth="1"/>
    <col min="10" max="16384" width="9.140625" style="125" customWidth="1"/>
  </cols>
  <sheetData>
    <row r="1" spans="1:5" ht="21" customHeight="1">
      <c r="A1" s="148" t="s">
        <v>861</v>
      </c>
      <c r="B1" s="247"/>
      <c r="C1" s="247"/>
      <c r="D1" s="247"/>
      <c r="E1" s="248"/>
    </row>
    <row r="2" spans="1:5" ht="18.75" customHeight="1">
      <c r="A2" s="376" t="s">
        <v>804</v>
      </c>
      <c r="B2" s="378"/>
      <c r="C2" s="378"/>
      <c r="D2" s="378"/>
      <c r="E2" s="379"/>
    </row>
    <row r="3" spans="1:9" ht="18">
      <c r="A3" s="241"/>
      <c r="I3" s="238" t="s">
        <v>774</v>
      </c>
    </row>
    <row r="4" spans="1:9" ht="14.25">
      <c r="A4" s="231" t="s">
        <v>1</v>
      </c>
      <c r="B4" s="249"/>
      <c r="C4" s="387" t="s">
        <v>722</v>
      </c>
      <c r="D4" s="387"/>
      <c r="E4" s="387"/>
      <c r="F4" s="388" t="s">
        <v>723</v>
      </c>
      <c r="G4" s="389"/>
      <c r="H4" s="390"/>
      <c r="I4" s="162"/>
    </row>
    <row r="5" spans="1:9" s="253" customFormat="1" ht="27">
      <c r="A5" s="250" t="s">
        <v>101</v>
      </c>
      <c r="B5" s="251" t="s">
        <v>102</v>
      </c>
      <c r="C5" s="252" t="s">
        <v>739</v>
      </c>
      <c r="D5" s="252" t="s">
        <v>740</v>
      </c>
      <c r="E5" s="252" t="s">
        <v>775</v>
      </c>
      <c r="F5" s="252" t="s">
        <v>739</v>
      </c>
      <c r="G5" s="252" t="s">
        <v>740</v>
      </c>
      <c r="H5" s="252" t="s">
        <v>723</v>
      </c>
      <c r="I5" s="252" t="s">
        <v>776</v>
      </c>
    </row>
    <row r="6" spans="1:9" ht="14.25">
      <c r="A6" s="254" t="s">
        <v>103</v>
      </c>
      <c r="B6" s="254" t="s">
        <v>104</v>
      </c>
      <c r="C6" s="153">
        <v>2100000</v>
      </c>
      <c r="D6" s="153"/>
      <c r="E6" s="172">
        <f>SUM(C6:D6)</f>
        <v>2100000</v>
      </c>
      <c r="F6" s="153">
        <v>15410000</v>
      </c>
      <c r="G6" s="153"/>
      <c r="H6" s="172">
        <f>SUM(F6:G6)</f>
        <v>15410000</v>
      </c>
      <c r="I6" s="172">
        <f>E6+H6</f>
        <v>17510000</v>
      </c>
    </row>
    <row r="7" spans="1:9" ht="14.25">
      <c r="A7" s="254" t="s">
        <v>105</v>
      </c>
      <c r="B7" s="255" t="s">
        <v>106</v>
      </c>
      <c r="C7" s="153"/>
      <c r="D7" s="153"/>
      <c r="E7" s="172">
        <f aca="true" t="shared" si="0" ref="E7:E70">SUM(C7:D7)</f>
        <v>0</v>
      </c>
      <c r="F7" s="153"/>
      <c r="G7" s="153"/>
      <c r="H7" s="172">
        <f aca="true" t="shared" si="1" ref="H7:H70">SUM(F7:G7)</f>
        <v>0</v>
      </c>
      <c r="I7" s="172">
        <f aca="true" t="shared" si="2" ref="I7:I70">E7+H7</f>
        <v>0</v>
      </c>
    </row>
    <row r="8" spans="1:9" ht="14.25">
      <c r="A8" s="254" t="s">
        <v>107</v>
      </c>
      <c r="B8" s="255" t="s">
        <v>108</v>
      </c>
      <c r="C8" s="153"/>
      <c r="D8" s="153"/>
      <c r="E8" s="172">
        <f t="shared" si="0"/>
        <v>0</v>
      </c>
      <c r="F8" s="153"/>
      <c r="G8" s="153"/>
      <c r="H8" s="172">
        <f t="shared" si="1"/>
        <v>0</v>
      </c>
      <c r="I8" s="172">
        <f t="shared" si="2"/>
        <v>0</v>
      </c>
    </row>
    <row r="9" spans="1:9" ht="14.25">
      <c r="A9" s="126" t="s">
        <v>109</v>
      </c>
      <c r="B9" s="255" t="s">
        <v>110</v>
      </c>
      <c r="C9" s="153"/>
      <c r="D9" s="153"/>
      <c r="E9" s="172">
        <f t="shared" si="0"/>
        <v>0</v>
      </c>
      <c r="F9" s="153"/>
      <c r="G9" s="153"/>
      <c r="H9" s="172">
        <f t="shared" si="1"/>
        <v>0</v>
      </c>
      <c r="I9" s="172">
        <f t="shared" si="2"/>
        <v>0</v>
      </c>
    </row>
    <row r="10" spans="1:9" ht="14.25">
      <c r="A10" s="126" t="s">
        <v>111</v>
      </c>
      <c r="B10" s="255" t="s">
        <v>112</v>
      </c>
      <c r="C10" s="153"/>
      <c r="D10" s="153"/>
      <c r="E10" s="172">
        <f t="shared" si="0"/>
        <v>0</v>
      </c>
      <c r="F10" s="153"/>
      <c r="G10" s="153"/>
      <c r="H10" s="172">
        <f t="shared" si="1"/>
        <v>0</v>
      </c>
      <c r="I10" s="172">
        <f t="shared" si="2"/>
        <v>0</v>
      </c>
    </row>
    <row r="11" spans="1:9" ht="14.25">
      <c r="A11" s="126" t="s">
        <v>113</v>
      </c>
      <c r="B11" s="255" t="s">
        <v>114</v>
      </c>
      <c r="C11" s="153"/>
      <c r="D11" s="153"/>
      <c r="E11" s="172">
        <f t="shared" si="0"/>
        <v>0</v>
      </c>
      <c r="F11" s="153"/>
      <c r="G11" s="153"/>
      <c r="H11" s="172">
        <f t="shared" si="1"/>
        <v>0</v>
      </c>
      <c r="I11" s="172">
        <f t="shared" si="2"/>
        <v>0</v>
      </c>
    </row>
    <row r="12" spans="1:9" ht="14.25">
      <c r="A12" s="126" t="s">
        <v>115</v>
      </c>
      <c r="B12" s="255" t="s">
        <v>116</v>
      </c>
      <c r="C12" s="153">
        <v>190000</v>
      </c>
      <c r="D12" s="153"/>
      <c r="E12" s="172">
        <f t="shared" si="0"/>
        <v>190000</v>
      </c>
      <c r="F12" s="153">
        <v>1144500</v>
      </c>
      <c r="G12" s="153"/>
      <c r="H12" s="172">
        <f t="shared" si="1"/>
        <v>1144500</v>
      </c>
      <c r="I12" s="172">
        <f t="shared" si="2"/>
        <v>1334500</v>
      </c>
    </row>
    <row r="13" spans="1:9" ht="14.25">
      <c r="A13" s="126" t="s">
        <v>117</v>
      </c>
      <c r="B13" s="255" t="s">
        <v>118</v>
      </c>
      <c r="C13" s="153"/>
      <c r="D13" s="153"/>
      <c r="E13" s="172">
        <f t="shared" si="0"/>
        <v>0</v>
      </c>
      <c r="F13" s="153"/>
      <c r="G13" s="153"/>
      <c r="H13" s="172">
        <f t="shared" si="1"/>
        <v>0</v>
      </c>
      <c r="I13" s="172">
        <f t="shared" si="2"/>
        <v>0</v>
      </c>
    </row>
    <row r="14" spans="1:9" ht="14.25">
      <c r="A14" s="127" t="s">
        <v>119</v>
      </c>
      <c r="B14" s="255" t="s">
        <v>120</v>
      </c>
      <c r="C14" s="153"/>
      <c r="D14" s="153"/>
      <c r="E14" s="172">
        <f t="shared" si="0"/>
        <v>0</v>
      </c>
      <c r="F14" s="153">
        <v>610000</v>
      </c>
      <c r="G14" s="153"/>
      <c r="H14" s="172">
        <f t="shared" si="1"/>
        <v>610000</v>
      </c>
      <c r="I14" s="172">
        <f t="shared" si="2"/>
        <v>610000</v>
      </c>
    </row>
    <row r="15" spans="1:9" ht="14.25">
      <c r="A15" s="127" t="s">
        <v>121</v>
      </c>
      <c r="B15" s="255" t="s">
        <v>122</v>
      </c>
      <c r="C15" s="153"/>
      <c r="D15" s="153"/>
      <c r="E15" s="172">
        <f t="shared" si="0"/>
        <v>0</v>
      </c>
      <c r="F15" s="153"/>
      <c r="G15" s="153"/>
      <c r="H15" s="172">
        <f t="shared" si="1"/>
        <v>0</v>
      </c>
      <c r="I15" s="172">
        <f t="shared" si="2"/>
        <v>0</v>
      </c>
    </row>
    <row r="16" spans="1:9" ht="14.25">
      <c r="A16" s="127" t="s">
        <v>123</v>
      </c>
      <c r="B16" s="255" t="s">
        <v>124</v>
      </c>
      <c r="C16" s="153"/>
      <c r="D16" s="153"/>
      <c r="E16" s="172">
        <f t="shared" si="0"/>
        <v>0</v>
      </c>
      <c r="F16" s="153"/>
      <c r="G16" s="153"/>
      <c r="H16" s="172">
        <f t="shared" si="1"/>
        <v>0</v>
      </c>
      <c r="I16" s="172">
        <f t="shared" si="2"/>
        <v>0</v>
      </c>
    </row>
    <row r="17" spans="1:9" ht="14.25">
      <c r="A17" s="127" t="s">
        <v>125</v>
      </c>
      <c r="B17" s="255" t="s">
        <v>126</v>
      </c>
      <c r="C17" s="153"/>
      <c r="D17" s="153"/>
      <c r="E17" s="172">
        <f t="shared" si="0"/>
        <v>0</v>
      </c>
      <c r="F17" s="153"/>
      <c r="G17" s="153"/>
      <c r="H17" s="172">
        <f t="shared" si="1"/>
        <v>0</v>
      </c>
      <c r="I17" s="172">
        <f t="shared" si="2"/>
        <v>0</v>
      </c>
    </row>
    <row r="18" spans="1:9" ht="14.25">
      <c r="A18" s="127" t="s">
        <v>466</v>
      </c>
      <c r="B18" s="255" t="s">
        <v>127</v>
      </c>
      <c r="C18" s="153"/>
      <c r="D18" s="153"/>
      <c r="E18" s="172">
        <f t="shared" si="0"/>
        <v>0</v>
      </c>
      <c r="F18" s="153"/>
      <c r="G18" s="153"/>
      <c r="H18" s="172">
        <f t="shared" si="1"/>
        <v>0</v>
      </c>
      <c r="I18" s="172">
        <f t="shared" si="2"/>
        <v>0</v>
      </c>
    </row>
    <row r="19" spans="1:9" ht="14.25">
      <c r="A19" s="256" t="s">
        <v>404</v>
      </c>
      <c r="B19" s="257" t="s">
        <v>128</v>
      </c>
      <c r="C19" s="153">
        <f>SUM(C6:C18)</f>
        <v>2290000</v>
      </c>
      <c r="D19" s="153"/>
      <c r="E19" s="172">
        <f t="shared" si="0"/>
        <v>2290000</v>
      </c>
      <c r="F19" s="153">
        <f>SUM(F6:F18)</f>
        <v>17164500</v>
      </c>
      <c r="G19" s="153"/>
      <c r="H19" s="172">
        <f t="shared" si="1"/>
        <v>17164500</v>
      </c>
      <c r="I19" s="172">
        <f t="shared" si="2"/>
        <v>19454500</v>
      </c>
    </row>
    <row r="20" spans="1:9" ht="14.25">
      <c r="A20" s="127" t="s">
        <v>129</v>
      </c>
      <c r="B20" s="255" t="s">
        <v>130</v>
      </c>
      <c r="C20" s="153">
        <v>2800000</v>
      </c>
      <c r="D20" s="153"/>
      <c r="E20" s="172">
        <f t="shared" si="0"/>
        <v>2800000</v>
      </c>
      <c r="F20" s="153"/>
      <c r="G20" s="153"/>
      <c r="H20" s="172">
        <f t="shared" si="1"/>
        <v>0</v>
      </c>
      <c r="I20" s="172">
        <f t="shared" si="2"/>
        <v>2800000</v>
      </c>
    </row>
    <row r="21" spans="1:9" ht="14.25">
      <c r="A21" s="127" t="s">
        <v>131</v>
      </c>
      <c r="B21" s="255" t="s">
        <v>132</v>
      </c>
      <c r="C21" s="153">
        <v>723000</v>
      </c>
      <c r="D21" s="153"/>
      <c r="E21" s="172">
        <f t="shared" si="0"/>
        <v>723000</v>
      </c>
      <c r="F21" s="153"/>
      <c r="G21" s="153"/>
      <c r="H21" s="172">
        <f t="shared" si="1"/>
        <v>0</v>
      </c>
      <c r="I21" s="172">
        <f t="shared" si="2"/>
        <v>723000</v>
      </c>
    </row>
    <row r="22" spans="1:9" ht="14.25">
      <c r="A22" s="128" t="s">
        <v>133</v>
      </c>
      <c r="B22" s="255" t="s">
        <v>134</v>
      </c>
      <c r="C22" s="153">
        <v>700000</v>
      </c>
      <c r="D22" s="153"/>
      <c r="E22" s="172">
        <f t="shared" si="0"/>
        <v>700000</v>
      </c>
      <c r="F22" s="153"/>
      <c r="G22" s="153"/>
      <c r="H22" s="172">
        <f t="shared" si="1"/>
        <v>0</v>
      </c>
      <c r="I22" s="172">
        <f t="shared" si="2"/>
        <v>700000</v>
      </c>
    </row>
    <row r="23" spans="1:9" ht="14.25">
      <c r="A23" s="129" t="s">
        <v>405</v>
      </c>
      <c r="B23" s="257" t="s">
        <v>135</v>
      </c>
      <c r="C23" s="153">
        <f>SUM(C20:C22)</f>
        <v>4223000</v>
      </c>
      <c r="D23" s="153"/>
      <c r="E23" s="172">
        <f t="shared" si="0"/>
        <v>4223000</v>
      </c>
      <c r="F23" s="153"/>
      <c r="G23" s="153"/>
      <c r="H23" s="172">
        <f t="shared" si="1"/>
        <v>0</v>
      </c>
      <c r="I23" s="172">
        <f t="shared" si="2"/>
        <v>4223000</v>
      </c>
    </row>
    <row r="24" spans="1:9" ht="14.25">
      <c r="A24" s="258" t="s">
        <v>496</v>
      </c>
      <c r="B24" s="259" t="s">
        <v>136</v>
      </c>
      <c r="C24" s="153">
        <f>C19+C23</f>
        <v>6513000</v>
      </c>
      <c r="D24" s="153"/>
      <c r="E24" s="172">
        <f t="shared" si="0"/>
        <v>6513000</v>
      </c>
      <c r="F24" s="153">
        <f>SUM(F19:F23)</f>
        <v>17164500</v>
      </c>
      <c r="G24" s="153"/>
      <c r="H24" s="172">
        <f t="shared" si="1"/>
        <v>17164500</v>
      </c>
      <c r="I24" s="172">
        <f t="shared" si="2"/>
        <v>23677500</v>
      </c>
    </row>
    <row r="25" spans="1:9" ht="14.25">
      <c r="A25" s="130" t="s">
        <v>467</v>
      </c>
      <c r="B25" s="259" t="s">
        <v>137</v>
      </c>
      <c r="C25" s="153">
        <v>1373000</v>
      </c>
      <c r="D25" s="153"/>
      <c r="E25" s="172">
        <f t="shared" si="0"/>
        <v>1373000</v>
      </c>
      <c r="F25" s="153">
        <v>3424000</v>
      </c>
      <c r="G25" s="153"/>
      <c r="H25" s="172">
        <f t="shared" si="1"/>
        <v>3424000</v>
      </c>
      <c r="I25" s="172">
        <f t="shared" si="2"/>
        <v>4797000</v>
      </c>
    </row>
    <row r="26" spans="1:9" ht="14.25">
      <c r="A26" s="127" t="s">
        <v>138</v>
      </c>
      <c r="B26" s="255" t="s">
        <v>139</v>
      </c>
      <c r="C26" s="153">
        <v>270000</v>
      </c>
      <c r="D26" s="153"/>
      <c r="E26" s="172">
        <f t="shared" si="0"/>
        <v>270000</v>
      </c>
      <c r="F26" s="153">
        <v>63000</v>
      </c>
      <c r="G26" s="153"/>
      <c r="H26" s="172">
        <f t="shared" si="1"/>
        <v>63000</v>
      </c>
      <c r="I26" s="172">
        <f t="shared" si="2"/>
        <v>333000</v>
      </c>
    </row>
    <row r="27" spans="1:9" ht="14.25">
      <c r="A27" s="127" t="s">
        <v>140</v>
      </c>
      <c r="B27" s="255" t="s">
        <v>141</v>
      </c>
      <c r="C27" s="153">
        <v>557620</v>
      </c>
      <c r="D27" s="153"/>
      <c r="E27" s="172">
        <f t="shared" si="0"/>
        <v>557620</v>
      </c>
      <c r="F27" s="153">
        <v>6182000</v>
      </c>
      <c r="G27" s="153"/>
      <c r="H27" s="172">
        <f t="shared" si="1"/>
        <v>6182000</v>
      </c>
      <c r="I27" s="172">
        <f t="shared" si="2"/>
        <v>6739620</v>
      </c>
    </row>
    <row r="28" spans="1:9" ht="14.25">
      <c r="A28" s="127" t="s">
        <v>142</v>
      </c>
      <c r="B28" s="255" t="s">
        <v>143</v>
      </c>
      <c r="C28" s="153"/>
      <c r="D28" s="153"/>
      <c r="E28" s="172">
        <f t="shared" si="0"/>
        <v>0</v>
      </c>
      <c r="F28" s="153"/>
      <c r="G28" s="153"/>
      <c r="H28" s="172">
        <f t="shared" si="1"/>
        <v>0</v>
      </c>
      <c r="I28" s="172">
        <f t="shared" si="2"/>
        <v>0</v>
      </c>
    </row>
    <row r="29" spans="1:9" ht="14.25">
      <c r="A29" s="129" t="s">
        <v>406</v>
      </c>
      <c r="B29" s="257" t="s">
        <v>144</v>
      </c>
      <c r="C29" s="153">
        <f>SUM(C26:C28)</f>
        <v>827620</v>
      </c>
      <c r="D29" s="153"/>
      <c r="E29" s="172">
        <f>SUM(C29:D29)</f>
        <v>827620</v>
      </c>
      <c r="F29" s="153">
        <f>SUM(F26:F28)</f>
        <v>6245000</v>
      </c>
      <c r="G29" s="153"/>
      <c r="H29" s="172">
        <f t="shared" si="1"/>
        <v>6245000</v>
      </c>
      <c r="I29" s="172">
        <f t="shared" si="2"/>
        <v>7072620</v>
      </c>
    </row>
    <row r="30" spans="1:9" ht="14.25">
      <c r="A30" s="127" t="s">
        <v>145</v>
      </c>
      <c r="B30" s="255" t="s">
        <v>146</v>
      </c>
      <c r="C30" s="153"/>
      <c r="D30" s="153"/>
      <c r="E30" s="172">
        <f t="shared" si="0"/>
        <v>0</v>
      </c>
      <c r="F30" s="153"/>
      <c r="G30" s="153"/>
      <c r="H30" s="172">
        <f t="shared" si="1"/>
        <v>0</v>
      </c>
      <c r="I30" s="172">
        <f t="shared" si="2"/>
        <v>0</v>
      </c>
    </row>
    <row r="31" spans="1:9" ht="14.25">
      <c r="A31" s="127" t="s">
        <v>147</v>
      </c>
      <c r="B31" s="255" t="s">
        <v>148</v>
      </c>
      <c r="C31" s="153">
        <v>310000</v>
      </c>
      <c r="D31" s="153"/>
      <c r="E31" s="172">
        <f t="shared" si="0"/>
        <v>310000</v>
      </c>
      <c r="F31" s="153">
        <v>60000</v>
      </c>
      <c r="G31" s="153"/>
      <c r="H31" s="172">
        <f t="shared" si="1"/>
        <v>60000</v>
      </c>
      <c r="I31" s="172">
        <f t="shared" si="2"/>
        <v>370000</v>
      </c>
    </row>
    <row r="32" spans="1:9" ht="15" customHeight="1">
      <c r="A32" s="129" t="s">
        <v>497</v>
      </c>
      <c r="B32" s="257" t="s">
        <v>149</v>
      </c>
      <c r="C32" s="153">
        <f>SUM(C30:C31)</f>
        <v>310000</v>
      </c>
      <c r="D32" s="153"/>
      <c r="E32" s="172">
        <f t="shared" si="0"/>
        <v>310000</v>
      </c>
      <c r="F32" s="153">
        <f>SUM(F30:F31)</f>
        <v>60000</v>
      </c>
      <c r="G32" s="153"/>
      <c r="H32" s="172">
        <f t="shared" si="1"/>
        <v>60000</v>
      </c>
      <c r="I32" s="172">
        <f t="shared" si="2"/>
        <v>370000</v>
      </c>
    </row>
    <row r="33" spans="1:9" ht="14.25">
      <c r="A33" s="127" t="s">
        <v>150</v>
      </c>
      <c r="B33" s="255" t="s">
        <v>151</v>
      </c>
      <c r="C33" s="153">
        <v>2380000</v>
      </c>
      <c r="D33" s="153"/>
      <c r="E33" s="172">
        <f t="shared" si="0"/>
        <v>2380000</v>
      </c>
      <c r="F33" s="153">
        <v>714000</v>
      </c>
      <c r="G33" s="153"/>
      <c r="H33" s="172">
        <f t="shared" si="1"/>
        <v>714000</v>
      </c>
      <c r="I33" s="172">
        <f t="shared" si="2"/>
        <v>3094000</v>
      </c>
    </row>
    <row r="34" spans="1:9" ht="14.25">
      <c r="A34" s="127" t="s">
        <v>152</v>
      </c>
      <c r="B34" s="255" t="s">
        <v>153</v>
      </c>
      <c r="C34" s="153"/>
      <c r="D34" s="153"/>
      <c r="E34" s="172">
        <f t="shared" si="0"/>
        <v>0</v>
      </c>
      <c r="F34" s="153">
        <v>600000</v>
      </c>
      <c r="G34" s="153"/>
      <c r="H34" s="172">
        <f t="shared" si="1"/>
        <v>600000</v>
      </c>
      <c r="I34" s="172">
        <f t="shared" si="2"/>
        <v>600000</v>
      </c>
    </row>
    <row r="35" spans="1:9" ht="14.25">
      <c r="A35" s="127" t="s">
        <v>468</v>
      </c>
      <c r="B35" s="255" t="s">
        <v>154</v>
      </c>
      <c r="C35" s="153">
        <v>750000</v>
      </c>
      <c r="D35" s="153"/>
      <c r="E35" s="172">
        <f t="shared" si="0"/>
        <v>750000</v>
      </c>
      <c r="F35" s="153"/>
      <c r="G35" s="153"/>
      <c r="H35" s="172">
        <f t="shared" si="1"/>
        <v>0</v>
      </c>
      <c r="I35" s="172">
        <f t="shared" si="2"/>
        <v>750000</v>
      </c>
    </row>
    <row r="36" spans="1:9" ht="14.25">
      <c r="A36" s="127" t="s">
        <v>155</v>
      </c>
      <c r="B36" s="255" t="s">
        <v>156</v>
      </c>
      <c r="C36" s="153">
        <v>4300000</v>
      </c>
      <c r="D36" s="153"/>
      <c r="E36" s="172">
        <f t="shared" si="0"/>
        <v>4300000</v>
      </c>
      <c r="F36" s="153">
        <v>905000</v>
      </c>
      <c r="G36" s="153"/>
      <c r="H36" s="172">
        <f t="shared" si="1"/>
        <v>905000</v>
      </c>
      <c r="I36" s="172">
        <f t="shared" si="2"/>
        <v>5205000</v>
      </c>
    </row>
    <row r="37" spans="1:9" ht="14.25">
      <c r="A37" s="260" t="s">
        <v>469</v>
      </c>
      <c r="B37" s="255" t="s">
        <v>157</v>
      </c>
      <c r="C37" s="153"/>
      <c r="D37" s="153"/>
      <c r="E37" s="172">
        <f t="shared" si="0"/>
        <v>0</v>
      </c>
      <c r="F37" s="153"/>
      <c r="G37" s="153"/>
      <c r="H37" s="172">
        <f t="shared" si="1"/>
        <v>0</v>
      </c>
      <c r="I37" s="172">
        <f t="shared" si="2"/>
        <v>0</v>
      </c>
    </row>
    <row r="38" spans="1:9" ht="14.25">
      <c r="A38" s="128" t="s">
        <v>158</v>
      </c>
      <c r="B38" s="255" t="s">
        <v>159</v>
      </c>
      <c r="C38" s="153"/>
      <c r="D38" s="153"/>
      <c r="E38" s="172">
        <f t="shared" si="0"/>
        <v>0</v>
      </c>
      <c r="F38" s="153"/>
      <c r="G38" s="153"/>
      <c r="H38" s="172">
        <f t="shared" si="1"/>
        <v>0</v>
      </c>
      <c r="I38" s="172">
        <f t="shared" si="2"/>
        <v>0</v>
      </c>
    </row>
    <row r="39" spans="1:9" ht="14.25">
      <c r="A39" s="127" t="s">
        <v>470</v>
      </c>
      <c r="B39" s="255" t="s">
        <v>160</v>
      </c>
      <c r="C39" s="153">
        <v>3960000</v>
      </c>
      <c r="D39" s="153"/>
      <c r="E39" s="172">
        <f t="shared" si="0"/>
        <v>3960000</v>
      </c>
      <c r="F39" s="153">
        <v>199000</v>
      </c>
      <c r="G39" s="153"/>
      <c r="H39" s="172">
        <f t="shared" si="1"/>
        <v>199000</v>
      </c>
      <c r="I39" s="172">
        <f t="shared" si="2"/>
        <v>4159000</v>
      </c>
    </row>
    <row r="40" spans="1:9" ht="14.25">
      <c r="A40" s="129" t="s">
        <v>407</v>
      </c>
      <c r="B40" s="257" t="s">
        <v>161</v>
      </c>
      <c r="C40" s="153">
        <f>SUM(C33:C39)</f>
        <v>11390000</v>
      </c>
      <c r="D40" s="153"/>
      <c r="E40" s="172">
        <f t="shared" si="0"/>
        <v>11390000</v>
      </c>
      <c r="F40" s="153">
        <f>SUM(F33:F39)</f>
        <v>2418000</v>
      </c>
      <c r="G40" s="153"/>
      <c r="H40" s="172">
        <f t="shared" si="1"/>
        <v>2418000</v>
      </c>
      <c r="I40" s="172">
        <f t="shared" si="2"/>
        <v>13808000</v>
      </c>
    </row>
    <row r="41" spans="1:9" ht="14.25">
      <c r="A41" s="127" t="s">
        <v>162</v>
      </c>
      <c r="B41" s="255" t="s">
        <v>163</v>
      </c>
      <c r="C41" s="153">
        <v>10000</v>
      </c>
      <c r="D41" s="153"/>
      <c r="E41" s="172">
        <f t="shared" si="0"/>
        <v>10000</v>
      </c>
      <c r="F41" s="153"/>
      <c r="G41" s="153"/>
      <c r="H41" s="172">
        <f t="shared" si="1"/>
        <v>0</v>
      </c>
      <c r="I41" s="172">
        <f t="shared" si="2"/>
        <v>10000</v>
      </c>
    </row>
    <row r="42" spans="1:9" ht="14.25">
      <c r="A42" s="127" t="s">
        <v>164</v>
      </c>
      <c r="B42" s="255" t="s">
        <v>165</v>
      </c>
      <c r="C42" s="153"/>
      <c r="D42" s="153"/>
      <c r="E42" s="172">
        <f t="shared" si="0"/>
        <v>0</v>
      </c>
      <c r="F42" s="153"/>
      <c r="G42" s="153"/>
      <c r="H42" s="172">
        <f t="shared" si="1"/>
        <v>0</v>
      </c>
      <c r="I42" s="172">
        <f t="shared" si="2"/>
        <v>0</v>
      </c>
    </row>
    <row r="43" spans="1:9" ht="14.25">
      <c r="A43" s="129" t="s">
        <v>408</v>
      </c>
      <c r="B43" s="257" t="s">
        <v>166</v>
      </c>
      <c r="C43" s="153">
        <f>SUM(C41:C42)</f>
        <v>10000</v>
      </c>
      <c r="D43" s="153"/>
      <c r="E43" s="172">
        <f t="shared" si="0"/>
        <v>10000</v>
      </c>
      <c r="F43" s="153"/>
      <c r="G43" s="153"/>
      <c r="H43" s="172">
        <f t="shared" si="1"/>
        <v>0</v>
      </c>
      <c r="I43" s="172">
        <f t="shared" si="2"/>
        <v>10000</v>
      </c>
    </row>
    <row r="44" spans="1:9" ht="14.25">
      <c r="A44" s="127" t="s">
        <v>167</v>
      </c>
      <c r="B44" s="255" t="s">
        <v>168</v>
      </c>
      <c r="C44" s="153">
        <v>2966000</v>
      </c>
      <c r="D44" s="153"/>
      <c r="E44" s="172">
        <f t="shared" si="0"/>
        <v>2966000</v>
      </c>
      <c r="F44" s="153">
        <v>2113000</v>
      </c>
      <c r="G44" s="153"/>
      <c r="H44" s="172">
        <f t="shared" si="1"/>
        <v>2113000</v>
      </c>
      <c r="I44" s="172">
        <f t="shared" si="2"/>
        <v>5079000</v>
      </c>
    </row>
    <row r="45" spans="1:9" ht="14.25">
      <c r="A45" s="127" t="s">
        <v>169</v>
      </c>
      <c r="B45" s="255" t="s">
        <v>170</v>
      </c>
      <c r="C45" s="153">
        <v>1396000</v>
      </c>
      <c r="D45" s="153"/>
      <c r="E45" s="172">
        <f t="shared" si="0"/>
        <v>1396000</v>
      </c>
      <c r="F45" s="153">
        <v>300000</v>
      </c>
      <c r="G45" s="153"/>
      <c r="H45" s="172">
        <f t="shared" si="1"/>
        <v>300000</v>
      </c>
      <c r="I45" s="172">
        <f t="shared" si="2"/>
        <v>1696000</v>
      </c>
    </row>
    <row r="46" spans="1:9" ht="14.25">
      <c r="A46" s="127" t="s">
        <v>471</v>
      </c>
      <c r="B46" s="255" t="s">
        <v>171</v>
      </c>
      <c r="C46" s="153"/>
      <c r="D46" s="153"/>
      <c r="E46" s="172">
        <f t="shared" si="0"/>
        <v>0</v>
      </c>
      <c r="F46" s="153"/>
      <c r="G46" s="153"/>
      <c r="H46" s="172">
        <f t="shared" si="1"/>
        <v>0</v>
      </c>
      <c r="I46" s="172">
        <f t="shared" si="2"/>
        <v>0</v>
      </c>
    </row>
    <row r="47" spans="1:9" ht="14.25">
      <c r="A47" s="127" t="s">
        <v>472</v>
      </c>
      <c r="B47" s="255" t="s">
        <v>172</v>
      </c>
      <c r="C47" s="153"/>
      <c r="D47" s="153"/>
      <c r="E47" s="172">
        <f t="shared" si="0"/>
        <v>0</v>
      </c>
      <c r="F47" s="153"/>
      <c r="G47" s="153"/>
      <c r="H47" s="172">
        <f t="shared" si="1"/>
        <v>0</v>
      </c>
      <c r="I47" s="172">
        <f t="shared" si="2"/>
        <v>0</v>
      </c>
    </row>
    <row r="48" spans="1:9" ht="14.25">
      <c r="A48" s="127" t="s">
        <v>173</v>
      </c>
      <c r="B48" s="255" t="s">
        <v>174</v>
      </c>
      <c r="C48" s="153">
        <v>2000</v>
      </c>
      <c r="D48" s="153"/>
      <c r="E48" s="172">
        <f t="shared" si="0"/>
        <v>2000</v>
      </c>
      <c r="F48" s="153">
        <v>1000</v>
      </c>
      <c r="G48" s="153"/>
      <c r="H48" s="172">
        <f t="shared" si="1"/>
        <v>1000</v>
      </c>
      <c r="I48" s="172">
        <f t="shared" si="2"/>
        <v>3000</v>
      </c>
    </row>
    <row r="49" spans="1:9" ht="14.25">
      <c r="A49" s="129" t="s">
        <v>409</v>
      </c>
      <c r="B49" s="257" t="s">
        <v>175</v>
      </c>
      <c r="C49" s="153">
        <f>SUM(C44:C48)</f>
        <v>4364000</v>
      </c>
      <c r="D49" s="153"/>
      <c r="E49" s="172">
        <f t="shared" si="0"/>
        <v>4364000</v>
      </c>
      <c r="F49" s="153">
        <f>SUM(F44:F48)</f>
        <v>2414000</v>
      </c>
      <c r="G49" s="153"/>
      <c r="H49" s="172">
        <f t="shared" si="1"/>
        <v>2414000</v>
      </c>
      <c r="I49" s="172">
        <f t="shared" si="2"/>
        <v>6778000</v>
      </c>
    </row>
    <row r="50" spans="1:9" ht="14.25">
      <c r="A50" s="130" t="s">
        <v>410</v>
      </c>
      <c r="B50" s="259" t="s">
        <v>176</v>
      </c>
      <c r="C50" s="153">
        <f>C32+C40+C43+C49+C29</f>
        <v>16901620</v>
      </c>
      <c r="D50" s="153"/>
      <c r="E50" s="172">
        <f t="shared" si="0"/>
        <v>16901620</v>
      </c>
      <c r="F50" s="153">
        <f>F29+F32+F40+F43+F49</f>
        <v>11137000</v>
      </c>
      <c r="G50" s="153"/>
      <c r="H50" s="172">
        <f t="shared" si="1"/>
        <v>11137000</v>
      </c>
      <c r="I50" s="172">
        <f t="shared" si="2"/>
        <v>28038620</v>
      </c>
    </row>
    <row r="51" spans="1:9" ht="14.25">
      <c r="A51" s="131" t="s">
        <v>177</v>
      </c>
      <c r="B51" s="255" t="s">
        <v>178</v>
      </c>
      <c r="C51" s="153"/>
      <c r="D51" s="153"/>
      <c r="E51" s="172">
        <f t="shared" si="0"/>
        <v>0</v>
      </c>
      <c r="F51" s="153"/>
      <c r="G51" s="153"/>
      <c r="H51" s="172">
        <f t="shared" si="1"/>
        <v>0</v>
      </c>
      <c r="I51" s="172">
        <f t="shared" si="2"/>
        <v>0</v>
      </c>
    </row>
    <row r="52" spans="1:9" ht="14.25">
      <c r="A52" s="131" t="s">
        <v>411</v>
      </c>
      <c r="B52" s="255" t="s">
        <v>179</v>
      </c>
      <c r="C52" s="153"/>
      <c r="D52" s="153"/>
      <c r="E52" s="172">
        <f t="shared" si="0"/>
        <v>0</v>
      </c>
      <c r="F52" s="153"/>
      <c r="G52" s="153"/>
      <c r="H52" s="172">
        <f t="shared" si="1"/>
        <v>0</v>
      </c>
      <c r="I52" s="172">
        <f t="shared" si="2"/>
        <v>0</v>
      </c>
    </row>
    <row r="53" spans="1:9" ht="14.25">
      <c r="A53" s="261" t="s">
        <v>473</v>
      </c>
      <c r="B53" s="255" t="s">
        <v>180</v>
      </c>
      <c r="C53" s="153"/>
      <c r="D53" s="153"/>
      <c r="E53" s="172">
        <f t="shared" si="0"/>
        <v>0</v>
      </c>
      <c r="F53" s="153"/>
      <c r="G53" s="153"/>
      <c r="H53" s="172">
        <f t="shared" si="1"/>
        <v>0</v>
      </c>
      <c r="I53" s="172">
        <f t="shared" si="2"/>
        <v>0</v>
      </c>
    </row>
    <row r="54" spans="1:9" ht="14.25">
      <c r="A54" s="261" t="s">
        <v>474</v>
      </c>
      <c r="B54" s="255" t="s">
        <v>181</v>
      </c>
      <c r="C54" s="153"/>
      <c r="D54" s="153"/>
      <c r="E54" s="172">
        <f t="shared" si="0"/>
        <v>0</v>
      </c>
      <c r="F54" s="153"/>
      <c r="G54" s="153"/>
      <c r="H54" s="172">
        <f t="shared" si="1"/>
        <v>0</v>
      </c>
      <c r="I54" s="172">
        <f t="shared" si="2"/>
        <v>0</v>
      </c>
    </row>
    <row r="55" spans="1:9" ht="14.25">
      <c r="A55" s="261" t="s">
        <v>475</v>
      </c>
      <c r="B55" s="255" t="s">
        <v>182</v>
      </c>
      <c r="C55" s="153"/>
      <c r="D55" s="153"/>
      <c r="E55" s="172">
        <f t="shared" si="0"/>
        <v>0</v>
      </c>
      <c r="F55" s="153"/>
      <c r="G55" s="153"/>
      <c r="H55" s="172">
        <f t="shared" si="1"/>
        <v>0</v>
      </c>
      <c r="I55" s="172">
        <f t="shared" si="2"/>
        <v>0</v>
      </c>
    </row>
    <row r="56" spans="1:9" ht="14.25">
      <c r="A56" s="131" t="s">
        <v>476</v>
      </c>
      <c r="B56" s="255" t="s">
        <v>183</v>
      </c>
      <c r="C56" s="153"/>
      <c r="D56" s="153"/>
      <c r="E56" s="172">
        <f t="shared" si="0"/>
        <v>0</v>
      </c>
      <c r="F56" s="153"/>
      <c r="G56" s="153"/>
      <c r="H56" s="172">
        <f t="shared" si="1"/>
        <v>0</v>
      </c>
      <c r="I56" s="172">
        <f t="shared" si="2"/>
        <v>0</v>
      </c>
    </row>
    <row r="57" spans="1:9" ht="14.25">
      <c r="A57" s="131" t="s">
        <v>477</v>
      </c>
      <c r="B57" s="255" t="s">
        <v>184</v>
      </c>
      <c r="C57" s="153"/>
      <c r="D57" s="153"/>
      <c r="E57" s="172">
        <f t="shared" si="0"/>
        <v>0</v>
      </c>
      <c r="F57" s="153"/>
      <c r="G57" s="153"/>
      <c r="H57" s="172">
        <f t="shared" si="1"/>
        <v>0</v>
      </c>
      <c r="I57" s="172">
        <f t="shared" si="2"/>
        <v>0</v>
      </c>
    </row>
    <row r="58" spans="1:9" ht="14.25">
      <c r="A58" s="131" t="s">
        <v>478</v>
      </c>
      <c r="B58" s="255" t="s">
        <v>185</v>
      </c>
      <c r="C58" s="153"/>
      <c r="D58" s="153">
        <v>2690000</v>
      </c>
      <c r="E58" s="172">
        <f t="shared" si="0"/>
        <v>2690000</v>
      </c>
      <c r="F58" s="153"/>
      <c r="G58" s="153"/>
      <c r="H58" s="172">
        <f t="shared" si="1"/>
        <v>0</v>
      </c>
      <c r="I58" s="172">
        <f t="shared" si="2"/>
        <v>2690000</v>
      </c>
    </row>
    <row r="59" spans="1:9" ht="14.25">
      <c r="A59" s="132" t="s">
        <v>440</v>
      </c>
      <c r="B59" s="259" t="s">
        <v>186</v>
      </c>
      <c r="C59" s="153"/>
      <c r="D59" s="153">
        <f>SUM(D51:D58)</f>
        <v>2690000</v>
      </c>
      <c r="E59" s="172">
        <f t="shared" si="0"/>
        <v>2690000</v>
      </c>
      <c r="F59" s="153"/>
      <c r="G59" s="153"/>
      <c r="H59" s="172">
        <f t="shared" si="1"/>
        <v>0</v>
      </c>
      <c r="I59" s="172">
        <f t="shared" si="2"/>
        <v>2690000</v>
      </c>
    </row>
    <row r="60" spans="1:9" ht="14.25">
      <c r="A60" s="262" t="s">
        <v>479</v>
      </c>
      <c r="B60" s="255" t="s">
        <v>187</v>
      </c>
      <c r="C60" s="153"/>
      <c r="D60" s="153"/>
      <c r="E60" s="172">
        <f t="shared" si="0"/>
        <v>0</v>
      </c>
      <c r="F60" s="153"/>
      <c r="G60" s="153"/>
      <c r="H60" s="172">
        <f t="shared" si="1"/>
        <v>0</v>
      </c>
      <c r="I60" s="172">
        <f t="shared" si="2"/>
        <v>0</v>
      </c>
    </row>
    <row r="61" spans="1:9" ht="14.25">
      <c r="A61" s="262" t="s">
        <v>188</v>
      </c>
      <c r="B61" s="255" t="s">
        <v>189</v>
      </c>
      <c r="C61" s="153"/>
      <c r="D61" s="153"/>
      <c r="E61" s="172">
        <f t="shared" si="0"/>
        <v>0</v>
      </c>
      <c r="F61" s="153"/>
      <c r="G61" s="153"/>
      <c r="H61" s="172">
        <f t="shared" si="1"/>
        <v>0</v>
      </c>
      <c r="I61" s="172">
        <f t="shared" si="2"/>
        <v>0</v>
      </c>
    </row>
    <row r="62" spans="1:9" ht="14.25">
      <c r="A62" s="262" t="s">
        <v>190</v>
      </c>
      <c r="B62" s="255" t="s">
        <v>191</v>
      </c>
      <c r="C62" s="153"/>
      <c r="D62" s="153"/>
      <c r="E62" s="172">
        <f t="shared" si="0"/>
        <v>0</v>
      </c>
      <c r="F62" s="153"/>
      <c r="G62" s="153"/>
      <c r="H62" s="172">
        <f t="shared" si="1"/>
        <v>0</v>
      </c>
      <c r="I62" s="172">
        <f t="shared" si="2"/>
        <v>0</v>
      </c>
    </row>
    <row r="63" spans="1:9" ht="14.25">
      <c r="A63" s="262" t="s">
        <v>441</v>
      </c>
      <c r="B63" s="255" t="s">
        <v>192</v>
      </c>
      <c r="C63" s="153"/>
      <c r="D63" s="153"/>
      <c r="E63" s="172">
        <f t="shared" si="0"/>
        <v>0</v>
      </c>
      <c r="F63" s="153"/>
      <c r="G63" s="153"/>
      <c r="H63" s="172">
        <f t="shared" si="1"/>
        <v>0</v>
      </c>
      <c r="I63" s="172">
        <f t="shared" si="2"/>
        <v>0</v>
      </c>
    </row>
    <row r="64" spans="1:9" ht="14.25">
      <c r="A64" s="262" t="s">
        <v>480</v>
      </c>
      <c r="B64" s="255" t="s">
        <v>193</v>
      </c>
      <c r="C64" s="153"/>
      <c r="D64" s="153"/>
      <c r="E64" s="172">
        <f t="shared" si="0"/>
        <v>0</v>
      </c>
      <c r="F64" s="153"/>
      <c r="G64" s="153"/>
      <c r="H64" s="172">
        <f t="shared" si="1"/>
        <v>0</v>
      </c>
      <c r="I64" s="172">
        <f t="shared" si="2"/>
        <v>0</v>
      </c>
    </row>
    <row r="65" spans="1:9" ht="14.25">
      <c r="A65" s="262" t="s">
        <v>443</v>
      </c>
      <c r="B65" s="255" t="s">
        <v>194</v>
      </c>
      <c r="C65" s="153">
        <v>2705000</v>
      </c>
      <c r="D65" s="153"/>
      <c r="E65" s="172">
        <f t="shared" si="0"/>
        <v>2705000</v>
      </c>
      <c r="F65" s="153"/>
      <c r="G65" s="153"/>
      <c r="H65" s="172">
        <f t="shared" si="1"/>
        <v>0</v>
      </c>
      <c r="I65" s="172">
        <f t="shared" si="2"/>
        <v>2705000</v>
      </c>
    </row>
    <row r="66" spans="1:9" ht="14.25">
      <c r="A66" s="262" t="s">
        <v>481</v>
      </c>
      <c r="B66" s="255" t="s">
        <v>195</v>
      </c>
      <c r="C66" s="153"/>
      <c r="D66" s="153"/>
      <c r="E66" s="172">
        <f t="shared" si="0"/>
        <v>0</v>
      </c>
      <c r="F66" s="153"/>
      <c r="G66" s="153"/>
      <c r="H66" s="172">
        <f t="shared" si="1"/>
        <v>0</v>
      </c>
      <c r="I66" s="172">
        <f t="shared" si="2"/>
        <v>0</v>
      </c>
    </row>
    <row r="67" spans="1:9" ht="14.25">
      <c r="A67" s="262" t="s">
        <v>482</v>
      </c>
      <c r="B67" s="255" t="s">
        <v>196</v>
      </c>
      <c r="C67" s="153"/>
      <c r="D67" s="153"/>
      <c r="E67" s="172">
        <f t="shared" si="0"/>
        <v>0</v>
      </c>
      <c r="F67" s="153"/>
      <c r="G67" s="153"/>
      <c r="H67" s="172">
        <f t="shared" si="1"/>
        <v>0</v>
      </c>
      <c r="I67" s="172">
        <f t="shared" si="2"/>
        <v>0</v>
      </c>
    </row>
    <row r="68" spans="1:9" ht="14.25">
      <c r="A68" s="262" t="s">
        <v>197</v>
      </c>
      <c r="B68" s="255" t="s">
        <v>198</v>
      </c>
      <c r="C68" s="153"/>
      <c r="D68" s="153"/>
      <c r="E68" s="172">
        <f t="shared" si="0"/>
        <v>0</v>
      </c>
      <c r="F68" s="153"/>
      <c r="G68" s="153"/>
      <c r="H68" s="172">
        <f t="shared" si="1"/>
        <v>0</v>
      </c>
      <c r="I68" s="172">
        <f t="shared" si="2"/>
        <v>0</v>
      </c>
    </row>
    <row r="69" spans="1:9" ht="14.25">
      <c r="A69" s="263" t="s">
        <v>199</v>
      </c>
      <c r="B69" s="255" t="s">
        <v>200</v>
      </c>
      <c r="C69" s="153"/>
      <c r="D69" s="153"/>
      <c r="E69" s="172">
        <f t="shared" si="0"/>
        <v>0</v>
      </c>
      <c r="F69" s="153"/>
      <c r="G69" s="153"/>
      <c r="H69" s="172">
        <f t="shared" si="1"/>
        <v>0</v>
      </c>
      <c r="I69" s="172">
        <f t="shared" si="2"/>
        <v>0</v>
      </c>
    </row>
    <row r="70" spans="1:9" ht="14.25">
      <c r="A70" s="262" t="s">
        <v>483</v>
      </c>
      <c r="B70" s="255" t="s">
        <v>201</v>
      </c>
      <c r="C70" s="153">
        <v>265000</v>
      </c>
      <c r="D70" s="153"/>
      <c r="E70" s="172">
        <f t="shared" si="0"/>
        <v>265000</v>
      </c>
      <c r="F70" s="153"/>
      <c r="G70" s="153"/>
      <c r="H70" s="172">
        <f t="shared" si="1"/>
        <v>0</v>
      </c>
      <c r="I70" s="172">
        <f t="shared" si="2"/>
        <v>265000</v>
      </c>
    </row>
    <row r="71" spans="1:9" ht="14.25">
      <c r="A71" s="263" t="s">
        <v>659</v>
      </c>
      <c r="B71" s="255" t="s">
        <v>202</v>
      </c>
      <c r="C71" s="153">
        <v>1000000</v>
      </c>
      <c r="D71" s="153"/>
      <c r="E71" s="172">
        <f aca="true" t="shared" si="3" ref="E71:E122">SUM(C71:D71)</f>
        <v>1000000</v>
      </c>
      <c r="F71" s="153"/>
      <c r="G71" s="153"/>
      <c r="H71" s="172">
        <f aca="true" t="shared" si="4" ref="H71:H120">SUM(F71:G71)</f>
        <v>0</v>
      </c>
      <c r="I71" s="172">
        <f aca="true" t="shared" si="5" ref="I71:I122">E71+H71</f>
        <v>1000000</v>
      </c>
    </row>
    <row r="72" spans="1:9" ht="14.25">
      <c r="A72" s="263" t="s">
        <v>660</v>
      </c>
      <c r="B72" s="255" t="s">
        <v>202</v>
      </c>
      <c r="C72" s="153"/>
      <c r="D72" s="153"/>
      <c r="E72" s="172">
        <f t="shared" si="3"/>
        <v>0</v>
      </c>
      <c r="F72" s="153"/>
      <c r="G72" s="153"/>
      <c r="H72" s="172">
        <f t="shared" si="4"/>
        <v>0</v>
      </c>
      <c r="I72" s="172">
        <f t="shared" si="5"/>
        <v>0</v>
      </c>
    </row>
    <row r="73" spans="1:9" ht="14.25">
      <c r="A73" s="132" t="s">
        <v>446</v>
      </c>
      <c r="B73" s="259" t="s">
        <v>203</v>
      </c>
      <c r="C73" s="153">
        <f>SUM(C60:C72)</f>
        <v>3970000</v>
      </c>
      <c r="D73" s="153"/>
      <c r="E73" s="153">
        <f>SUM(E60:E72)</f>
        <v>3970000</v>
      </c>
      <c r="F73" s="153"/>
      <c r="G73" s="153"/>
      <c r="H73" s="172">
        <f t="shared" si="4"/>
        <v>0</v>
      </c>
      <c r="I73" s="172">
        <f t="shared" si="5"/>
        <v>3970000</v>
      </c>
    </row>
    <row r="74" spans="1:9" ht="15">
      <c r="A74" s="264" t="s">
        <v>777</v>
      </c>
      <c r="B74" s="259"/>
      <c r="C74" s="153">
        <f>C24+C50+C59+C73+C25</f>
        <v>28757620</v>
      </c>
      <c r="D74" s="153">
        <f>D24+D50+D59+D73+D25</f>
        <v>2690000</v>
      </c>
      <c r="E74" s="172">
        <f t="shared" si="3"/>
        <v>31447620</v>
      </c>
      <c r="F74" s="153">
        <f>F73+F59+F50+F25+F24</f>
        <v>31725500</v>
      </c>
      <c r="G74" s="153"/>
      <c r="H74" s="172">
        <f t="shared" si="4"/>
        <v>31725500</v>
      </c>
      <c r="I74" s="172">
        <f t="shared" si="5"/>
        <v>63173120</v>
      </c>
    </row>
    <row r="75" spans="1:9" ht="14.25">
      <c r="A75" s="265" t="s">
        <v>204</v>
      </c>
      <c r="B75" s="255" t="s">
        <v>205</v>
      </c>
      <c r="C75" s="153"/>
      <c r="D75" s="153"/>
      <c r="E75" s="172">
        <f t="shared" si="3"/>
        <v>0</v>
      </c>
      <c r="F75" s="153"/>
      <c r="G75" s="153"/>
      <c r="H75" s="172">
        <f t="shared" si="4"/>
        <v>0</v>
      </c>
      <c r="I75" s="172">
        <f t="shared" si="5"/>
        <v>0</v>
      </c>
    </row>
    <row r="76" spans="1:9" ht="14.25">
      <c r="A76" s="265" t="s">
        <v>484</v>
      </c>
      <c r="B76" s="255" t="s">
        <v>206</v>
      </c>
      <c r="C76" s="153"/>
      <c r="D76" s="153"/>
      <c r="E76" s="172">
        <f t="shared" si="3"/>
        <v>0</v>
      </c>
      <c r="F76" s="153"/>
      <c r="G76" s="153"/>
      <c r="H76" s="172">
        <f t="shared" si="4"/>
        <v>0</v>
      </c>
      <c r="I76" s="172">
        <f t="shared" si="5"/>
        <v>0</v>
      </c>
    </row>
    <row r="77" spans="1:9" ht="14.25">
      <c r="A77" s="265" t="s">
        <v>207</v>
      </c>
      <c r="B77" s="255" t="s">
        <v>208</v>
      </c>
      <c r="C77" s="153"/>
      <c r="D77" s="153"/>
      <c r="E77" s="172">
        <f t="shared" si="3"/>
        <v>0</v>
      </c>
      <c r="F77" s="153"/>
      <c r="G77" s="153"/>
      <c r="H77" s="172">
        <f t="shared" si="4"/>
        <v>0</v>
      </c>
      <c r="I77" s="172">
        <f t="shared" si="5"/>
        <v>0</v>
      </c>
    </row>
    <row r="78" spans="1:9" ht="14.25">
      <c r="A78" s="265" t="s">
        <v>209</v>
      </c>
      <c r="B78" s="255" t="s">
        <v>210</v>
      </c>
      <c r="C78" s="153">
        <v>2150000</v>
      </c>
      <c r="D78" s="153"/>
      <c r="E78" s="172">
        <f t="shared" si="3"/>
        <v>2150000</v>
      </c>
      <c r="F78" s="153">
        <v>650000</v>
      </c>
      <c r="G78" s="153"/>
      <c r="H78" s="172">
        <f t="shared" si="4"/>
        <v>650000</v>
      </c>
      <c r="I78" s="172">
        <f t="shared" si="5"/>
        <v>2800000</v>
      </c>
    </row>
    <row r="79" spans="1:9" ht="14.25">
      <c r="A79" s="128" t="s">
        <v>211</v>
      </c>
      <c r="B79" s="255" t="s">
        <v>212</v>
      </c>
      <c r="C79" s="153"/>
      <c r="D79" s="153"/>
      <c r="E79" s="172">
        <f t="shared" si="3"/>
        <v>0</v>
      </c>
      <c r="F79" s="153"/>
      <c r="G79" s="153"/>
      <c r="H79" s="172">
        <f t="shared" si="4"/>
        <v>0</v>
      </c>
      <c r="I79" s="172">
        <f t="shared" si="5"/>
        <v>0</v>
      </c>
    </row>
    <row r="80" spans="1:9" ht="14.25">
      <c r="A80" s="128" t="s">
        <v>213</v>
      </c>
      <c r="B80" s="255" t="s">
        <v>214</v>
      </c>
      <c r="C80" s="153"/>
      <c r="D80" s="153"/>
      <c r="E80" s="172">
        <f t="shared" si="3"/>
        <v>0</v>
      </c>
      <c r="F80" s="153"/>
      <c r="G80" s="153"/>
      <c r="H80" s="172">
        <f t="shared" si="4"/>
        <v>0</v>
      </c>
      <c r="I80" s="172">
        <f t="shared" si="5"/>
        <v>0</v>
      </c>
    </row>
    <row r="81" spans="1:9" ht="14.25">
      <c r="A81" s="128" t="s">
        <v>215</v>
      </c>
      <c r="B81" s="255" t="s">
        <v>216</v>
      </c>
      <c r="C81" s="153">
        <v>581000</v>
      </c>
      <c r="D81" s="153"/>
      <c r="E81" s="172">
        <f t="shared" si="3"/>
        <v>581000</v>
      </c>
      <c r="F81" s="153">
        <v>175000</v>
      </c>
      <c r="G81" s="153"/>
      <c r="H81" s="172">
        <f t="shared" si="4"/>
        <v>175000</v>
      </c>
      <c r="I81" s="172">
        <f t="shared" si="5"/>
        <v>756000</v>
      </c>
    </row>
    <row r="82" spans="1:9" ht="14.25">
      <c r="A82" s="133" t="s">
        <v>448</v>
      </c>
      <c r="B82" s="259" t="s">
        <v>217</v>
      </c>
      <c r="C82" s="153">
        <f>SUM(C75:C81)</f>
        <v>2731000</v>
      </c>
      <c r="D82" s="153"/>
      <c r="E82" s="172">
        <f t="shared" si="3"/>
        <v>2731000</v>
      </c>
      <c r="F82" s="153">
        <f>SUM(F75:F81)</f>
        <v>825000</v>
      </c>
      <c r="G82" s="153"/>
      <c r="H82" s="172">
        <f t="shared" si="4"/>
        <v>825000</v>
      </c>
      <c r="I82" s="172">
        <f t="shared" si="5"/>
        <v>3556000</v>
      </c>
    </row>
    <row r="83" spans="1:9" ht="14.25">
      <c r="A83" s="131" t="s">
        <v>218</v>
      </c>
      <c r="B83" s="255" t="s">
        <v>219</v>
      </c>
      <c r="C83" s="317">
        <v>12981190</v>
      </c>
      <c r="D83" s="153"/>
      <c r="E83" s="172">
        <f t="shared" si="3"/>
        <v>12981190</v>
      </c>
      <c r="F83" s="153"/>
      <c r="G83" s="153"/>
      <c r="H83" s="172">
        <f t="shared" si="4"/>
        <v>0</v>
      </c>
      <c r="I83" s="172">
        <f t="shared" si="5"/>
        <v>12981190</v>
      </c>
    </row>
    <row r="84" spans="1:9" ht="14.25">
      <c r="A84" s="131" t="s">
        <v>220</v>
      </c>
      <c r="B84" s="255" t="s">
        <v>221</v>
      </c>
      <c r="C84" s="153"/>
      <c r="D84" s="153"/>
      <c r="E84" s="172">
        <f t="shared" si="3"/>
        <v>0</v>
      </c>
      <c r="F84" s="153"/>
      <c r="G84" s="153"/>
      <c r="H84" s="172">
        <f t="shared" si="4"/>
        <v>0</v>
      </c>
      <c r="I84" s="172">
        <f t="shared" si="5"/>
        <v>0</v>
      </c>
    </row>
    <row r="85" spans="1:9" ht="14.25">
      <c r="A85" s="131" t="s">
        <v>222</v>
      </c>
      <c r="B85" s="255" t="s">
        <v>223</v>
      </c>
      <c r="C85" s="153"/>
      <c r="D85" s="153"/>
      <c r="E85" s="172">
        <f t="shared" si="3"/>
        <v>0</v>
      </c>
      <c r="F85" s="153"/>
      <c r="G85" s="153"/>
      <c r="H85" s="172">
        <f t="shared" si="4"/>
        <v>0</v>
      </c>
      <c r="I85" s="172">
        <f t="shared" si="5"/>
        <v>0</v>
      </c>
    </row>
    <row r="86" spans="1:9" ht="14.25">
      <c r="A86" s="131" t="s">
        <v>224</v>
      </c>
      <c r="B86" s="255" t="s">
        <v>225</v>
      </c>
      <c r="C86" s="153">
        <v>3419402</v>
      </c>
      <c r="D86" s="153"/>
      <c r="E86" s="172">
        <f t="shared" si="3"/>
        <v>3419402</v>
      </c>
      <c r="F86" s="153"/>
      <c r="G86" s="153"/>
      <c r="H86" s="172">
        <f t="shared" si="4"/>
        <v>0</v>
      </c>
      <c r="I86" s="172">
        <f t="shared" si="5"/>
        <v>3419402</v>
      </c>
    </row>
    <row r="87" spans="1:9" ht="14.25">
      <c r="A87" s="132" t="s">
        <v>449</v>
      </c>
      <c r="B87" s="259" t="s">
        <v>226</v>
      </c>
      <c r="C87" s="153">
        <f>SUM(C83:C86)</f>
        <v>16400592</v>
      </c>
      <c r="D87" s="153"/>
      <c r="E87" s="172">
        <f t="shared" si="3"/>
        <v>16400592</v>
      </c>
      <c r="F87" s="153"/>
      <c r="G87" s="153"/>
      <c r="H87" s="172">
        <f t="shared" si="4"/>
        <v>0</v>
      </c>
      <c r="I87" s="172">
        <f t="shared" si="5"/>
        <v>16400592</v>
      </c>
    </row>
    <row r="88" spans="1:9" ht="14.25">
      <c r="A88" s="131" t="s">
        <v>227</v>
      </c>
      <c r="B88" s="255" t="s">
        <v>228</v>
      </c>
      <c r="C88" s="153"/>
      <c r="D88" s="153"/>
      <c r="E88" s="172">
        <f t="shared" si="3"/>
        <v>0</v>
      </c>
      <c r="F88" s="153"/>
      <c r="G88" s="153"/>
      <c r="H88" s="172">
        <f t="shared" si="4"/>
        <v>0</v>
      </c>
      <c r="I88" s="172">
        <f t="shared" si="5"/>
        <v>0</v>
      </c>
    </row>
    <row r="89" spans="1:9" ht="14.25">
      <c r="A89" s="131" t="s">
        <v>485</v>
      </c>
      <c r="B89" s="255" t="s">
        <v>229</v>
      </c>
      <c r="C89" s="153"/>
      <c r="D89" s="153"/>
      <c r="E89" s="172">
        <f t="shared" si="3"/>
        <v>0</v>
      </c>
      <c r="F89" s="153"/>
      <c r="G89" s="153"/>
      <c r="H89" s="172">
        <f t="shared" si="4"/>
        <v>0</v>
      </c>
      <c r="I89" s="172">
        <f t="shared" si="5"/>
        <v>0</v>
      </c>
    </row>
    <row r="90" spans="1:9" ht="14.25">
      <c r="A90" s="131" t="s">
        <v>486</v>
      </c>
      <c r="B90" s="255" t="s">
        <v>230</v>
      </c>
      <c r="C90" s="153"/>
      <c r="D90" s="153"/>
      <c r="E90" s="172">
        <f t="shared" si="3"/>
        <v>0</v>
      </c>
      <c r="F90" s="153"/>
      <c r="G90" s="153"/>
      <c r="H90" s="172">
        <f t="shared" si="4"/>
        <v>0</v>
      </c>
      <c r="I90" s="172">
        <f t="shared" si="5"/>
        <v>0</v>
      </c>
    </row>
    <row r="91" spans="1:9" ht="14.25">
      <c r="A91" s="131" t="s">
        <v>487</v>
      </c>
      <c r="B91" s="255" t="s">
        <v>231</v>
      </c>
      <c r="C91" s="153">
        <v>400000</v>
      </c>
      <c r="D91" s="153"/>
      <c r="E91" s="172">
        <f t="shared" si="3"/>
        <v>400000</v>
      </c>
      <c r="F91" s="153"/>
      <c r="G91" s="153"/>
      <c r="H91" s="172">
        <f t="shared" si="4"/>
        <v>0</v>
      </c>
      <c r="I91" s="172">
        <f t="shared" si="5"/>
        <v>400000</v>
      </c>
    </row>
    <row r="92" spans="1:9" ht="14.25">
      <c r="A92" s="131" t="s">
        <v>488</v>
      </c>
      <c r="B92" s="255" t="s">
        <v>232</v>
      </c>
      <c r="C92" s="153"/>
      <c r="D92" s="153"/>
      <c r="E92" s="172">
        <f t="shared" si="3"/>
        <v>0</v>
      </c>
      <c r="F92" s="153"/>
      <c r="G92" s="153"/>
      <c r="H92" s="172">
        <f t="shared" si="4"/>
        <v>0</v>
      </c>
      <c r="I92" s="172">
        <f t="shared" si="5"/>
        <v>0</v>
      </c>
    </row>
    <row r="93" spans="1:9" ht="14.25">
      <c r="A93" s="131" t="s">
        <v>489</v>
      </c>
      <c r="B93" s="255" t="s">
        <v>233</v>
      </c>
      <c r="C93" s="153"/>
      <c r="D93" s="153"/>
      <c r="E93" s="172">
        <f t="shared" si="3"/>
        <v>0</v>
      </c>
      <c r="F93" s="153"/>
      <c r="G93" s="153"/>
      <c r="H93" s="172">
        <f t="shared" si="4"/>
        <v>0</v>
      </c>
      <c r="I93" s="172">
        <f t="shared" si="5"/>
        <v>0</v>
      </c>
    </row>
    <row r="94" spans="1:9" ht="14.25">
      <c r="A94" s="131" t="s">
        <v>234</v>
      </c>
      <c r="B94" s="255" t="s">
        <v>235</v>
      </c>
      <c r="C94" s="153"/>
      <c r="D94" s="153"/>
      <c r="E94" s="172">
        <f t="shared" si="3"/>
        <v>0</v>
      </c>
      <c r="F94" s="153"/>
      <c r="G94" s="153"/>
      <c r="H94" s="172">
        <f t="shared" si="4"/>
        <v>0</v>
      </c>
      <c r="I94" s="172">
        <f t="shared" si="5"/>
        <v>0</v>
      </c>
    </row>
    <row r="95" spans="1:9" ht="14.25">
      <c r="A95" s="131" t="s">
        <v>490</v>
      </c>
      <c r="B95" s="255" t="s">
        <v>236</v>
      </c>
      <c r="C95" s="153"/>
      <c r="D95" s="153"/>
      <c r="E95" s="172">
        <f t="shared" si="3"/>
        <v>0</v>
      </c>
      <c r="F95" s="153"/>
      <c r="G95" s="153"/>
      <c r="H95" s="172">
        <f t="shared" si="4"/>
        <v>0</v>
      </c>
      <c r="I95" s="172">
        <f t="shared" si="5"/>
        <v>0</v>
      </c>
    </row>
    <row r="96" spans="1:9" ht="14.25">
      <c r="A96" s="132" t="s">
        <v>450</v>
      </c>
      <c r="B96" s="259" t="s">
        <v>237</v>
      </c>
      <c r="C96" s="153">
        <f>SUM(C88:C95)</f>
        <v>400000</v>
      </c>
      <c r="D96" s="153"/>
      <c r="E96" s="172">
        <f t="shared" si="3"/>
        <v>400000</v>
      </c>
      <c r="F96" s="153"/>
      <c r="G96" s="153"/>
      <c r="H96" s="172">
        <f t="shared" si="4"/>
        <v>0</v>
      </c>
      <c r="I96" s="172">
        <f t="shared" si="5"/>
        <v>400000</v>
      </c>
    </row>
    <row r="97" spans="1:9" ht="15">
      <c r="A97" s="264" t="s">
        <v>778</v>
      </c>
      <c r="B97" s="259"/>
      <c r="C97" s="153">
        <f>C87+C96+C82</f>
        <v>19531592</v>
      </c>
      <c r="D97" s="153"/>
      <c r="E97" s="172">
        <f t="shared" si="3"/>
        <v>19531592</v>
      </c>
      <c r="F97" s="153">
        <v>825000</v>
      </c>
      <c r="G97" s="153"/>
      <c r="H97" s="172">
        <f t="shared" si="4"/>
        <v>825000</v>
      </c>
      <c r="I97" s="172">
        <f>E97+H97</f>
        <v>20356592</v>
      </c>
    </row>
    <row r="98" spans="1:9" ht="15">
      <c r="A98" s="134" t="s">
        <v>498</v>
      </c>
      <c r="B98" s="266" t="s">
        <v>238</v>
      </c>
      <c r="C98" s="153">
        <f>C97+C74</f>
        <v>48289212</v>
      </c>
      <c r="D98" s="153">
        <f>D97+D74</f>
        <v>2690000</v>
      </c>
      <c r="E98" s="172">
        <f t="shared" si="3"/>
        <v>50979212</v>
      </c>
      <c r="F98" s="153">
        <f>F73+F50+F25+F24+F82</f>
        <v>32550500</v>
      </c>
      <c r="G98" s="153"/>
      <c r="H98" s="172">
        <f t="shared" si="4"/>
        <v>32550500</v>
      </c>
      <c r="I98" s="172">
        <f t="shared" si="5"/>
        <v>83529712</v>
      </c>
    </row>
    <row r="99" spans="1:19" ht="14.25">
      <c r="A99" s="131" t="s">
        <v>491</v>
      </c>
      <c r="B99" s="127" t="s">
        <v>239</v>
      </c>
      <c r="C99" s="154"/>
      <c r="D99" s="267"/>
      <c r="E99" s="172">
        <f t="shared" si="3"/>
        <v>0</v>
      </c>
      <c r="F99" s="267"/>
      <c r="G99" s="267"/>
      <c r="H99" s="172">
        <f t="shared" si="4"/>
        <v>0</v>
      </c>
      <c r="I99" s="172">
        <f t="shared" si="5"/>
        <v>0</v>
      </c>
      <c r="J99" s="268"/>
      <c r="K99" s="268"/>
      <c r="L99" s="268"/>
      <c r="M99" s="268"/>
      <c r="N99" s="268"/>
      <c r="O99" s="268"/>
      <c r="P99" s="268"/>
      <c r="Q99" s="268"/>
      <c r="R99" s="269"/>
      <c r="S99" s="269"/>
    </row>
    <row r="100" spans="1:19" ht="14.25">
      <c r="A100" s="131" t="s">
        <v>242</v>
      </c>
      <c r="B100" s="127" t="s">
        <v>243</v>
      </c>
      <c r="C100" s="154"/>
      <c r="D100" s="267"/>
      <c r="E100" s="172">
        <f t="shared" si="3"/>
        <v>0</v>
      </c>
      <c r="F100" s="267"/>
      <c r="G100" s="267"/>
      <c r="H100" s="172">
        <f t="shared" si="4"/>
        <v>0</v>
      </c>
      <c r="I100" s="172">
        <f t="shared" si="5"/>
        <v>0</v>
      </c>
      <c r="J100" s="268"/>
      <c r="K100" s="268"/>
      <c r="L100" s="268"/>
      <c r="M100" s="268"/>
      <c r="N100" s="268"/>
      <c r="O100" s="268"/>
      <c r="P100" s="268"/>
      <c r="Q100" s="268"/>
      <c r="R100" s="269"/>
      <c r="S100" s="269"/>
    </row>
    <row r="101" spans="1:19" ht="14.25">
      <c r="A101" s="131" t="s">
        <v>492</v>
      </c>
      <c r="B101" s="127" t="s">
        <v>244</v>
      </c>
      <c r="C101" s="154"/>
      <c r="D101" s="267"/>
      <c r="E101" s="172">
        <f t="shared" si="3"/>
        <v>0</v>
      </c>
      <c r="F101" s="267"/>
      <c r="G101" s="267"/>
      <c r="H101" s="172">
        <f t="shared" si="4"/>
        <v>0</v>
      </c>
      <c r="I101" s="172">
        <f t="shared" si="5"/>
        <v>0</v>
      </c>
      <c r="J101" s="268"/>
      <c r="K101" s="268"/>
      <c r="L101" s="268"/>
      <c r="M101" s="268"/>
      <c r="N101" s="268"/>
      <c r="O101" s="268"/>
      <c r="P101" s="268"/>
      <c r="Q101" s="268"/>
      <c r="R101" s="269"/>
      <c r="S101" s="269"/>
    </row>
    <row r="102" spans="1:19" ht="14.25">
      <c r="A102" s="135" t="s">
        <v>455</v>
      </c>
      <c r="B102" s="129" t="s">
        <v>246</v>
      </c>
      <c r="C102" s="155"/>
      <c r="D102" s="270"/>
      <c r="E102" s="172">
        <f t="shared" si="3"/>
        <v>0</v>
      </c>
      <c r="F102" s="270"/>
      <c r="G102" s="270"/>
      <c r="H102" s="172">
        <f t="shared" si="4"/>
        <v>0</v>
      </c>
      <c r="I102" s="172">
        <f t="shared" si="5"/>
        <v>0</v>
      </c>
      <c r="J102" s="271"/>
      <c r="K102" s="271"/>
      <c r="L102" s="271"/>
      <c r="M102" s="271"/>
      <c r="N102" s="271"/>
      <c r="O102" s="271"/>
      <c r="P102" s="271"/>
      <c r="Q102" s="271"/>
      <c r="R102" s="269"/>
      <c r="S102" s="269"/>
    </row>
    <row r="103" spans="1:19" ht="14.25">
      <c r="A103" s="136" t="s">
        <v>493</v>
      </c>
      <c r="B103" s="127" t="s">
        <v>247</v>
      </c>
      <c r="C103" s="156"/>
      <c r="D103" s="272"/>
      <c r="E103" s="172">
        <f t="shared" si="3"/>
        <v>0</v>
      </c>
      <c r="F103" s="272"/>
      <c r="G103" s="272"/>
      <c r="H103" s="172">
        <f t="shared" si="4"/>
        <v>0</v>
      </c>
      <c r="I103" s="172">
        <f t="shared" si="5"/>
        <v>0</v>
      </c>
      <c r="J103" s="273"/>
      <c r="K103" s="273"/>
      <c r="L103" s="273"/>
      <c r="M103" s="273"/>
      <c r="N103" s="273"/>
      <c r="O103" s="273"/>
      <c r="P103" s="273"/>
      <c r="Q103" s="273"/>
      <c r="R103" s="269"/>
      <c r="S103" s="269"/>
    </row>
    <row r="104" spans="1:19" ht="14.25">
      <c r="A104" s="136" t="s">
        <v>461</v>
      </c>
      <c r="B104" s="127" t="s">
        <v>250</v>
      </c>
      <c r="C104" s="156"/>
      <c r="D104" s="272"/>
      <c r="E104" s="172">
        <f t="shared" si="3"/>
        <v>0</v>
      </c>
      <c r="F104" s="272"/>
      <c r="G104" s="272"/>
      <c r="H104" s="172">
        <f t="shared" si="4"/>
        <v>0</v>
      </c>
      <c r="I104" s="172">
        <f t="shared" si="5"/>
        <v>0</v>
      </c>
      <c r="J104" s="273"/>
      <c r="K104" s="273"/>
      <c r="L104" s="273"/>
      <c r="M104" s="273"/>
      <c r="N104" s="273"/>
      <c r="O104" s="273"/>
      <c r="P104" s="273"/>
      <c r="Q104" s="273"/>
      <c r="R104" s="269"/>
      <c r="S104" s="269"/>
    </row>
    <row r="105" spans="1:19" ht="14.25">
      <c r="A105" s="131" t="s">
        <v>251</v>
      </c>
      <c r="B105" s="127" t="s">
        <v>252</v>
      </c>
      <c r="C105" s="154"/>
      <c r="D105" s="267"/>
      <c r="E105" s="172">
        <f t="shared" si="3"/>
        <v>0</v>
      </c>
      <c r="F105" s="267"/>
      <c r="G105" s="267"/>
      <c r="H105" s="172">
        <f t="shared" si="4"/>
        <v>0</v>
      </c>
      <c r="I105" s="172">
        <f t="shared" si="5"/>
        <v>0</v>
      </c>
      <c r="J105" s="268"/>
      <c r="K105" s="268"/>
      <c r="L105" s="268"/>
      <c r="M105" s="268"/>
      <c r="N105" s="268"/>
      <c r="O105" s="268"/>
      <c r="P105" s="268"/>
      <c r="Q105" s="268"/>
      <c r="R105" s="269"/>
      <c r="S105" s="269"/>
    </row>
    <row r="106" spans="1:19" ht="14.25">
      <c r="A106" s="131" t="s">
        <v>494</v>
      </c>
      <c r="B106" s="127" t="s">
        <v>253</v>
      </c>
      <c r="C106" s="154"/>
      <c r="D106" s="267"/>
      <c r="E106" s="172">
        <f t="shared" si="3"/>
        <v>0</v>
      </c>
      <c r="F106" s="267"/>
      <c r="G106" s="267"/>
      <c r="H106" s="172">
        <f t="shared" si="4"/>
        <v>0</v>
      </c>
      <c r="I106" s="172">
        <f t="shared" si="5"/>
        <v>0</v>
      </c>
      <c r="J106" s="268"/>
      <c r="K106" s="268"/>
      <c r="L106" s="268"/>
      <c r="M106" s="268"/>
      <c r="N106" s="268"/>
      <c r="O106" s="268"/>
      <c r="P106" s="268"/>
      <c r="Q106" s="268"/>
      <c r="R106" s="269"/>
      <c r="S106" s="269"/>
    </row>
    <row r="107" spans="1:19" ht="14.25">
      <c r="A107" s="137" t="s">
        <v>458</v>
      </c>
      <c r="B107" s="129" t="s">
        <v>254</v>
      </c>
      <c r="C107" s="157"/>
      <c r="D107" s="274"/>
      <c r="E107" s="172">
        <f t="shared" si="3"/>
        <v>0</v>
      </c>
      <c r="F107" s="274"/>
      <c r="G107" s="274"/>
      <c r="H107" s="172">
        <f t="shared" si="4"/>
        <v>0</v>
      </c>
      <c r="I107" s="172">
        <f t="shared" si="5"/>
        <v>0</v>
      </c>
      <c r="J107" s="275"/>
      <c r="K107" s="275"/>
      <c r="L107" s="275"/>
      <c r="M107" s="275"/>
      <c r="N107" s="275"/>
      <c r="O107" s="275"/>
      <c r="P107" s="275"/>
      <c r="Q107" s="275"/>
      <c r="R107" s="269"/>
      <c r="S107" s="269"/>
    </row>
    <row r="108" spans="1:19" ht="14.25">
      <c r="A108" s="136" t="s">
        <v>255</v>
      </c>
      <c r="B108" s="127" t="s">
        <v>256</v>
      </c>
      <c r="C108" s="156"/>
      <c r="D108" s="272"/>
      <c r="E108" s="172">
        <f t="shared" si="3"/>
        <v>0</v>
      </c>
      <c r="F108" s="272"/>
      <c r="G108" s="272"/>
      <c r="H108" s="172">
        <f t="shared" si="4"/>
        <v>0</v>
      </c>
      <c r="I108" s="172">
        <f t="shared" si="5"/>
        <v>0</v>
      </c>
      <c r="J108" s="273"/>
      <c r="K108" s="273"/>
      <c r="L108" s="273"/>
      <c r="M108" s="273"/>
      <c r="N108" s="273"/>
      <c r="O108" s="273"/>
      <c r="P108" s="273"/>
      <c r="Q108" s="273"/>
      <c r="R108" s="269"/>
      <c r="S108" s="269"/>
    </row>
    <row r="109" spans="1:19" ht="14.25">
      <c r="A109" s="136" t="s">
        <v>257</v>
      </c>
      <c r="B109" s="127" t="s">
        <v>258</v>
      </c>
      <c r="C109" s="156">
        <v>1221971</v>
      </c>
      <c r="D109" s="272"/>
      <c r="E109" s="172">
        <f t="shared" si="3"/>
        <v>1221971</v>
      </c>
      <c r="F109" s="272"/>
      <c r="G109" s="272"/>
      <c r="H109" s="172">
        <f t="shared" si="4"/>
        <v>0</v>
      </c>
      <c r="I109" s="172">
        <f t="shared" si="5"/>
        <v>1221971</v>
      </c>
      <c r="J109" s="273"/>
      <c r="K109" s="273"/>
      <c r="L109" s="273"/>
      <c r="M109" s="273"/>
      <c r="N109" s="273"/>
      <c r="O109" s="273"/>
      <c r="P109" s="273"/>
      <c r="Q109" s="273"/>
      <c r="R109" s="269"/>
      <c r="S109" s="269"/>
    </row>
    <row r="110" spans="1:19" ht="14.25">
      <c r="A110" s="137" t="s">
        <v>259</v>
      </c>
      <c r="B110" s="129" t="s">
        <v>260</v>
      </c>
      <c r="C110" s="156">
        <v>23221615</v>
      </c>
      <c r="D110" s="272"/>
      <c r="E110" s="172">
        <f t="shared" si="3"/>
        <v>23221615</v>
      </c>
      <c r="F110" s="272"/>
      <c r="G110" s="272"/>
      <c r="H110" s="172">
        <f t="shared" si="4"/>
        <v>0</v>
      </c>
      <c r="I110" s="172">
        <f t="shared" si="5"/>
        <v>23221615</v>
      </c>
      <c r="J110" s="273"/>
      <c r="K110" s="273"/>
      <c r="L110" s="273"/>
      <c r="M110" s="273"/>
      <c r="N110" s="273"/>
      <c r="O110" s="273"/>
      <c r="P110" s="273"/>
      <c r="Q110" s="273"/>
      <c r="R110" s="269"/>
      <c r="S110" s="269"/>
    </row>
    <row r="111" spans="1:19" ht="14.25">
      <c r="A111" s="136" t="s">
        <v>261</v>
      </c>
      <c r="B111" s="127" t="s">
        <v>262</v>
      </c>
      <c r="C111" s="156"/>
      <c r="D111" s="272"/>
      <c r="E111" s="172">
        <f t="shared" si="3"/>
        <v>0</v>
      </c>
      <c r="F111" s="272"/>
      <c r="G111" s="272"/>
      <c r="H111" s="172">
        <f t="shared" si="4"/>
        <v>0</v>
      </c>
      <c r="I111" s="172">
        <f t="shared" si="5"/>
        <v>0</v>
      </c>
      <c r="J111" s="273"/>
      <c r="K111" s="273"/>
      <c r="L111" s="273"/>
      <c r="M111" s="273"/>
      <c r="N111" s="273"/>
      <c r="O111" s="273"/>
      <c r="P111" s="273"/>
      <c r="Q111" s="273"/>
      <c r="R111" s="269"/>
      <c r="S111" s="269"/>
    </row>
    <row r="112" spans="1:19" ht="14.25">
      <c r="A112" s="136" t="s">
        <v>263</v>
      </c>
      <c r="B112" s="127" t="s">
        <v>264</v>
      </c>
      <c r="C112" s="156"/>
      <c r="D112" s="272"/>
      <c r="E112" s="172">
        <f t="shared" si="3"/>
        <v>0</v>
      </c>
      <c r="F112" s="272"/>
      <c r="G112" s="272"/>
      <c r="H112" s="172">
        <f t="shared" si="4"/>
        <v>0</v>
      </c>
      <c r="I112" s="172">
        <f t="shared" si="5"/>
        <v>0</v>
      </c>
      <c r="J112" s="273"/>
      <c r="K112" s="273"/>
      <c r="L112" s="273"/>
      <c r="M112" s="273"/>
      <c r="N112" s="273"/>
      <c r="O112" s="273"/>
      <c r="P112" s="273"/>
      <c r="Q112" s="273"/>
      <c r="R112" s="269"/>
      <c r="S112" s="269"/>
    </row>
    <row r="113" spans="1:19" ht="14.25">
      <c r="A113" s="136" t="s">
        <v>265</v>
      </c>
      <c r="B113" s="127" t="s">
        <v>266</v>
      </c>
      <c r="C113" s="156"/>
      <c r="D113" s="272"/>
      <c r="E113" s="172">
        <f t="shared" si="3"/>
        <v>0</v>
      </c>
      <c r="F113" s="272"/>
      <c r="G113" s="272"/>
      <c r="H113" s="172">
        <f t="shared" si="4"/>
        <v>0</v>
      </c>
      <c r="I113" s="172">
        <f t="shared" si="5"/>
        <v>0</v>
      </c>
      <c r="J113" s="273"/>
      <c r="K113" s="273"/>
      <c r="L113" s="273"/>
      <c r="M113" s="273"/>
      <c r="N113" s="273"/>
      <c r="O113" s="273"/>
      <c r="P113" s="273"/>
      <c r="Q113" s="273"/>
      <c r="R113" s="269"/>
      <c r="S113" s="269"/>
    </row>
    <row r="114" spans="1:19" ht="14.25">
      <c r="A114" s="276" t="s">
        <v>459</v>
      </c>
      <c r="B114" s="130" t="s">
        <v>267</v>
      </c>
      <c r="C114" s="157">
        <f>SUM(C107:C110)</f>
        <v>24443586</v>
      </c>
      <c r="D114" s="274"/>
      <c r="E114" s="172">
        <f t="shared" si="3"/>
        <v>24443586</v>
      </c>
      <c r="F114" s="274"/>
      <c r="G114" s="274"/>
      <c r="H114" s="172">
        <f t="shared" si="4"/>
        <v>0</v>
      </c>
      <c r="I114" s="172">
        <f t="shared" si="5"/>
        <v>24443586</v>
      </c>
      <c r="J114" s="275"/>
      <c r="K114" s="275"/>
      <c r="L114" s="275"/>
      <c r="M114" s="275"/>
      <c r="N114" s="275"/>
      <c r="O114" s="275"/>
      <c r="P114" s="275"/>
      <c r="Q114" s="275"/>
      <c r="R114" s="269"/>
      <c r="S114" s="269"/>
    </row>
    <row r="115" spans="1:19" ht="14.25">
      <c r="A115" s="136" t="s">
        <v>268</v>
      </c>
      <c r="B115" s="127" t="s">
        <v>269</v>
      </c>
      <c r="C115" s="156"/>
      <c r="D115" s="272"/>
      <c r="E115" s="172">
        <f t="shared" si="3"/>
        <v>0</v>
      </c>
      <c r="F115" s="272"/>
      <c r="G115" s="272"/>
      <c r="H115" s="172">
        <f t="shared" si="4"/>
        <v>0</v>
      </c>
      <c r="I115" s="172">
        <f t="shared" si="5"/>
        <v>0</v>
      </c>
      <c r="J115" s="273"/>
      <c r="K115" s="273"/>
      <c r="L115" s="273"/>
      <c r="M115" s="273"/>
      <c r="N115" s="273"/>
      <c r="O115" s="273"/>
      <c r="P115" s="273"/>
      <c r="Q115" s="273"/>
      <c r="R115" s="269"/>
      <c r="S115" s="269"/>
    </row>
    <row r="116" spans="1:19" ht="14.25">
      <c r="A116" s="131" t="s">
        <v>270</v>
      </c>
      <c r="B116" s="127" t="s">
        <v>271</v>
      </c>
      <c r="C116" s="154"/>
      <c r="D116" s="267"/>
      <c r="E116" s="172">
        <f t="shared" si="3"/>
        <v>0</v>
      </c>
      <c r="F116" s="267"/>
      <c r="G116" s="267"/>
      <c r="H116" s="172">
        <f t="shared" si="4"/>
        <v>0</v>
      </c>
      <c r="I116" s="172">
        <f t="shared" si="5"/>
        <v>0</v>
      </c>
      <c r="J116" s="268"/>
      <c r="K116" s="268"/>
      <c r="L116" s="268"/>
      <c r="M116" s="268"/>
      <c r="N116" s="268"/>
      <c r="O116" s="268"/>
      <c r="P116" s="268"/>
      <c r="Q116" s="268"/>
      <c r="R116" s="269"/>
      <c r="S116" s="269"/>
    </row>
    <row r="117" spans="1:19" ht="14.25">
      <c r="A117" s="136" t="s">
        <v>495</v>
      </c>
      <c r="B117" s="127" t="s">
        <v>272</v>
      </c>
      <c r="C117" s="156"/>
      <c r="D117" s="272"/>
      <c r="E117" s="172">
        <f t="shared" si="3"/>
        <v>0</v>
      </c>
      <c r="F117" s="272"/>
      <c r="G117" s="272"/>
      <c r="H117" s="172">
        <f t="shared" si="4"/>
        <v>0</v>
      </c>
      <c r="I117" s="172">
        <f t="shared" si="5"/>
        <v>0</v>
      </c>
      <c r="J117" s="273"/>
      <c r="K117" s="273"/>
      <c r="L117" s="273"/>
      <c r="M117" s="273"/>
      <c r="N117" s="273"/>
      <c r="O117" s="273"/>
      <c r="P117" s="273"/>
      <c r="Q117" s="273"/>
      <c r="R117" s="269"/>
      <c r="S117" s="269"/>
    </row>
    <row r="118" spans="1:19" ht="14.25">
      <c r="A118" s="136" t="s">
        <v>464</v>
      </c>
      <c r="B118" s="127" t="s">
        <v>273</v>
      </c>
      <c r="C118" s="156"/>
      <c r="D118" s="272"/>
      <c r="E118" s="172">
        <f t="shared" si="3"/>
        <v>0</v>
      </c>
      <c r="F118" s="272"/>
      <c r="G118" s="272"/>
      <c r="H118" s="172">
        <f t="shared" si="4"/>
        <v>0</v>
      </c>
      <c r="I118" s="172">
        <f t="shared" si="5"/>
        <v>0</v>
      </c>
      <c r="J118" s="273"/>
      <c r="K118" s="273"/>
      <c r="L118" s="273"/>
      <c r="M118" s="273"/>
      <c r="N118" s="273"/>
      <c r="O118" s="273"/>
      <c r="P118" s="273"/>
      <c r="Q118" s="273"/>
      <c r="R118" s="269"/>
      <c r="S118" s="269"/>
    </row>
    <row r="119" spans="1:19" ht="14.25">
      <c r="A119" s="276" t="s">
        <v>465</v>
      </c>
      <c r="B119" s="130" t="s">
        <v>277</v>
      </c>
      <c r="C119" s="157"/>
      <c r="D119" s="274"/>
      <c r="E119" s="172">
        <f t="shared" si="3"/>
        <v>0</v>
      </c>
      <c r="F119" s="274"/>
      <c r="G119" s="274"/>
      <c r="H119" s="172">
        <f t="shared" si="4"/>
        <v>0</v>
      </c>
      <c r="I119" s="172">
        <f t="shared" si="5"/>
        <v>0</v>
      </c>
      <c r="J119" s="275"/>
      <c r="K119" s="275"/>
      <c r="L119" s="275"/>
      <c r="M119" s="275"/>
      <c r="N119" s="275"/>
      <c r="O119" s="275"/>
      <c r="P119" s="275"/>
      <c r="Q119" s="275"/>
      <c r="R119" s="269"/>
      <c r="S119" s="269"/>
    </row>
    <row r="120" spans="1:19" ht="14.25">
      <c r="A120" s="131" t="s">
        <v>278</v>
      </c>
      <c r="B120" s="127" t="s">
        <v>279</v>
      </c>
      <c r="C120" s="154"/>
      <c r="D120" s="267"/>
      <c r="E120" s="172">
        <f t="shared" si="3"/>
        <v>0</v>
      </c>
      <c r="F120" s="267"/>
      <c r="G120" s="267"/>
      <c r="H120" s="172">
        <f t="shared" si="4"/>
        <v>0</v>
      </c>
      <c r="I120" s="172">
        <f t="shared" si="5"/>
        <v>0</v>
      </c>
      <c r="J120" s="268"/>
      <c r="K120" s="268"/>
      <c r="L120" s="268"/>
      <c r="M120" s="268"/>
      <c r="N120" s="268"/>
      <c r="O120" s="268"/>
      <c r="P120" s="268"/>
      <c r="Q120" s="268"/>
      <c r="R120" s="269"/>
      <c r="S120" s="269"/>
    </row>
    <row r="121" spans="1:19" ht="15">
      <c r="A121" s="138" t="s">
        <v>499</v>
      </c>
      <c r="B121" s="139" t="s">
        <v>280</v>
      </c>
      <c r="C121" s="277">
        <f>C114+C119</f>
        <v>24443586</v>
      </c>
      <c r="D121" s="277"/>
      <c r="E121" s="277">
        <f t="shared" si="3"/>
        <v>24443586</v>
      </c>
      <c r="F121" s="277"/>
      <c r="G121" s="277"/>
      <c r="H121" s="277">
        <f>SUM(F121:G121)</f>
        <v>0</v>
      </c>
      <c r="I121" s="277">
        <f t="shared" si="5"/>
        <v>24443586</v>
      </c>
      <c r="J121" s="275"/>
      <c r="K121" s="275"/>
      <c r="L121" s="275"/>
      <c r="M121" s="275"/>
      <c r="N121" s="275"/>
      <c r="O121" s="275"/>
      <c r="P121" s="275"/>
      <c r="Q121" s="275"/>
      <c r="R121" s="269"/>
      <c r="S121" s="269"/>
    </row>
    <row r="122" spans="1:19" ht="15">
      <c r="A122" s="140" t="s">
        <v>535</v>
      </c>
      <c r="B122" s="141"/>
      <c r="C122" s="278">
        <f>C98+C121</f>
        <v>72732798</v>
      </c>
      <c r="D122" s="278">
        <f>D98+D121</f>
        <v>2690000</v>
      </c>
      <c r="E122" s="278">
        <f t="shared" si="3"/>
        <v>75422798</v>
      </c>
      <c r="F122" s="278">
        <f>F98+F121</f>
        <v>32550500</v>
      </c>
      <c r="G122" s="278"/>
      <c r="H122" s="278">
        <f>H98+H121</f>
        <v>32550500</v>
      </c>
      <c r="I122" s="278">
        <f t="shared" si="5"/>
        <v>107973298</v>
      </c>
      <c r="J122" s="269"/>
      <c r="K122" s="269"/>
      <c r="L122" s="269"/>
      <c r="M122" s="269"/>
      <c r="N122" s="269"/>
      <c r="O122" s="269"/>
      <c r="P122" s="269"/>
      <c r="Q122" s="269"/>
      <c r="R122" s="269"/>
      <c r="S122" s="269"/>
    </row>
    <row r="123" spans="2:19" ht="14.25">
      <c r="B123" s="269"/>
      <c r="C123" s="269"/>
      <c r="D123" s="269"/>
      <c r="E123" s="279"/>
      <c r="F123" s="269"/>
      <c r="G123" s="269"/>
      <c r="H123" s="269"/>
      <c r="I123" s="269"/>
      <c r="J123" s="269"/>
      <c r="K123" s="269"/>
      <c r="L123" s="269"/>
      <c r="M123" s="269"/>
      <c r="N123" s="269"/>
      <c r="O123" s="269"/>
      <c r="P123" s="269"/>
      <c r="Q123" s="269"/>
      <c r="R123" s="269"/>
      <c r="S123" s="269"/>
    </row>
    <row r="124" spans="2:19" ht="14.25">
      <c r="B124" s="269"/>
      <c r="C124" s="269"/>
      <c r="D124" s="269"/>
      <c r="E124" s="269"/>
      <c r="F124" s="269"/>
      <c r="G124" s="269"/>
      <c r="H124" s="269"/>
      <c r="I124" s="269"/>
      <c r="J124" s="269"/>
      <c r="K124" s="269"/>
      <c r="L124" s="269"/>
      <c r="M124" s="269"/>
      <c r="N124" s="269"/>
      <c r="O124" s="269"/>
      <c r="P124" s="269"/>
      <c r="Q124" s="269"/>
      <c r="R124" s="269"/>
      <c r="S124" s="269"/>
    </row>
    <row r="125" spans="2:19" ht="14.25">
      <c r="B125" s="269"/>
      <c r="C125" s="269"/>
      <c r="D125" s="269"/>
      <c r="E125" s="269"/>
      <c r="F125" s="269"/>
      <c r="G125" s="269"/>
      <c r="H125" s="269"/>
      <c r="I125" s="269"/>
      <c r="J125" s="269"/>
      <c r="K125" s="269"/>
      <c r="L125" s="269"/>
      <c r="M125" s="269"/>
      <c r="N125" s="269"/>
      <c r="O125" s="269"/>
      <c r="P125" s="269"/>
      <c r="Q125" s="269"/>
      <c r="R125" s="269"/>
      <c r="S125" s="269"/>
    </row>
    <row r="126" spans="2:19" ht="14.25">
      <c r="B126" s="269"/>
      <c r="C126" s="269"/>
      <c r="D126" s="269"/>
      <c r="E126" s="269"/>
      <c r="F126" s="269"/>
      <c r="G126" s="269"/>
      <c r="H126" s="269"/>
      <c r="I126" s="269"/>
      <c r="J126" s="269"/>
      <c r="K126" s="269"/>
      <c r="L126" s="269"/>
      <c r="M126" s="269"/>
      <c r="N126" s="269"/>
      <c r="O126" s="269"/>
      <c r="P126" s="269"/>
      <c r="Q126" s="269"/>
      <c r="R126" s="269"/>
      <c r="S126" s="269"/>
    </row>
    <row r="127" spans="2:19" ht="14.25">
      <c r="B127" s="269"/>
      <c r="C127" s="269"/>
      <c r="D127" s="269"/>
      <c r="E127" s="269"/>
      <c r="F127" s="269"/>
      <c r="G127" s="269"/>
      <c r="H127" s="269"/>
      <c r="I127" s="269"/>
      <c r="J127" s="269"/>
      <c r="K127" s="269"/>
      <c r="L127" s="269"/>
      <c r="M127" s="269"/>
      <c r="N127" s="269"/>
      <c r="O127" s="269"/>
      <c r="P127" s="269"/>
      <c r="Q127" s="269"/>
      <c r="R127" s="269"/>
      <c r="S127" s="269"/>
    </row>
    <row r="128" spans="2:19" ht="14.25">
      <c r="B128" s="269"/>
      <c r="C128" s="269"/>
      <c r="D128" s="269"/>
      <c r="E128" s="269"/>
      <c r="F128" s="269"/>
      <c r="G128" s="269"/>
      <c r="H128" s="269"/>
      <c r="I128" s="269"/>
      <c r="J128" s="269"/>
      <c r="K128" s="269"/>
      <c r="L128" s="269"/>
      <c r="M128" s="269"/>
      <c r="N128" s="269"/>
      <c r="O128" s="269"/>
      <c r="P128" s="269"/>
      <c r="Q128" s="269"/>
      <c r="R128" s="269"/>
      <c r="S128" s="269"/>
    </row>
    <row r="129" spans="2:19" ht="14.25">
      <c r="B129" s="269"/>
      <c r="C129" s="269"/>
      <c r="D129" s="269"/>
      <c r="E129" s="269"/>
      <c r="F129" s="269"/>
      <c r="G129" s="269"/>
      <c r="H129" s="269"/>
      <c r="I129" s="269"/>
      <c r="J129" s="269"/>
      <c r="K129" s="269"/>
      <c r="L129" s="269"/>
      <c r="M129" s="269"/>
      <c r="N129" s="269"/>
      <c r="O129" s="269"/>
      <c r="P129" s="269"/>
      <c r="Q129" s="269"/>
      <c r="R129" s="269"/>
      <c r="S129" s="269"/>
    </row>
    <row r="130" spans="2:19" ht="14.25">
      <c r="B130" s="269"/>
      <c r="C130" s="269"/>
      <c r="D130" s="269"/>
      <c r="E130" s="269"/>
      <c r="F130" s="269"/>
      <c r="G130" s="269"/>
      <c r="H130" s="269"/>
      <c r="I130" s="269"/>
      <c r="J130" s="269"/>
      <c r="K130" s="269"/>
      <c r="L130" s="269"/>
      <c r="M130" s="269"/>
      <c r="N130" s="269"/>
      <c r="O130" s="269"/>
      <c r="P130" s="269"/>
      <c r="Q130" s="269"/>
      <c r="R130" s="269"/>
      <c r="S130" s="269"/>
    </row>
    <row r="131" spans="2:19" ht="14.25">
      <c r="B131" s="269"/>
      <c r="C131" s="269"/>
      <c r="D131" s="269"/>
      <c r="E131" s="269"/>
      <c r="F131" s="269"/>
      <c r="G131" s="269"/>
      <c r="H131" s="269"/>
      <c r="I131" s="269"/>
      <c r="J131" s="269"/>
      <c r="K131" s="269"/>
      <c r="L131" s="269"/>
      <c r="M131" s="269"/>
      <c r="N131" s="269"/>
      <c r="O131" s="269"/>
      <c r="P131" s="269"/>
      <c r="Q131" s="269"/>
      <c r="R131" s="269"/>
      <c r="S131" s="269"/>
    </row>
    <row r="132" spans="2:19" ht="14.25">
      <c r="B132" s="269"/>
      <c r="C132" s="269"/>
      <c r="D132" s="269"/>
      <c r="E132" s="269"/>
      <c r="F132" s="269"/>
      <c r="G132" s="269"/>
      <c r="H132" s="269"/>
      <c r="I132" s="269"/>
      <c r="J132" s="269"/>
      <c r="K132" s="269"/>
      <c r="L132" s="269"/>
      <c r="M132" s="269"/>
      <c r="N132" s="269"/>
      <c r="O132" s="269"/>
      <c r="P132" s="269"/>
      <c r="Q132" s="269"/>
      <c r="R132" s="269"/>
      <c r="S132" s="269"/>
    </row>
    <row r="133" spans="2:19" ht="14.25">
      <c r="B133" s="269"/>
      <c r="C133" s="269"/>
      <c r="D133" s="269"/>
      <c r="E133" s="269"/>
      <c r="F133" s="269"/>
      <c r="G133" s="269"/>
      <c r="H133" s="269"/>
      <c r="I133" s="269"/>
      <c r="J133" s="269"/>
      <c r="K133" s="269"/>
      <c r="L133" s="269"/>
      <c r="M133" s="269"/>
      <c r="N133" s="269"/>
      <c r="O133" s="269"/>
      <c r="P133" s="269"/>
      <c r="Q133" s="269"/>
      <c r="R133" s="269"/>
      <c r="S133" s="269"/>
    </row>
    <row r="134" spans="2:19" ht="14.25">
      <c r="B134" s="269"/>
      <c r="C134" s="269"/>
      <c r="D134" s="269"/>
      <c r="E134" s="269"/>
      <c r="F134" s="269"/>
      <c r="G134" s="269"/>
      <c r="H134" s="269"/>
      <c r="I134" s="269"/>
      <c r="J134" s="269"/>
      <c r="K134" s="269"/>
      <c r="L134" s="269"/>
      <c r="M134" s="269"/>
      <c r="N134" s="269"/>
      <c r="O134" s="269"/>
      <c r="P134" s="269"/>
      <c r="Q134" s="269"/>
      <c r="R134" s="269"/>
      <c r="S134" s="269"/>
    </row>
    <row r="135" spans="2:19" ht="14.25">
      <c r="B135" s="269"/>
      <c r="C135" s="269"/>
      <c r="D135" s="269"/>
      <c r="E135" s="269"/>
      <c r="F135" s="269"/>
      <c r="G135" s="269"/>
      <c r="H135" s="269"/>
      <c r="I135" s="269"/>
      <c r="J135" s="269"/>
      <c r="K135" s="269"/>
      <c r="L135" s="269"/>
      <c r="M135" s="269"/>
      <c r="N135" s="269"/>
      <c r="O135" s="269"/>
      <c r="P135" s="269"/>
      <c r="Q135" s="269"/>
      <c r="R135" s="269"/>
      <c r="S135" s="269"/>
    </row>
    <row r="136" spans="2:19" ht="14.25">
      <c r="B136" s="269"/>
      <c r="C136" s="269"/>
      <c r="D136" s="269"/>
      <c r="E136" s="269"/>
      <c r="F136" s="269"/>
      <c r="G136" s="269"/>
      <c r="H136" s="269"/>
      <c r="I136" s="269"/>
      <c r="J136" s="269"/>
      <c r="K136" s="269"/>
      <c r="L136" s="269"/>
      <c r="M136" s="269"/>
      <c r="N136" s="269"/>
      <c r="O136" s="269"/>
      <c r="P136" s="269"/>
      <c r="Q136" s="269"/>
      <c r="R136" s="269"/>
      <c r="S136" s="269"/>
    </row>
    <row r="137" spans="2:19" ht="14.25">
      <c r="B137" s="269"/>
      <c r="C137" s="269"/>
      <c r="D137" s="269"/>
      <c r="E137" s="269"/>
      <c r="F137" s="269"/>
      <c r="G137" s="269"/>
      <c r="H137" s="269"/>
      <c r="I137" s="269"/>
      <c r="J137" s="269"/>
      <c r="K137" s="269"/>
      <c r="L137" s="269"/>
      <c r="M137" s="269"/>
      <c r="N137" s="269"/>
      <c r="O137" s="269"/>
      <c r="P137" s="269"/>
      <c r="Q137" s="269"/>
      <c r="R137" s="269"/>
      <c r="S137" s="269"/>
    </row>
    <row r="138" spans="2:19" ht="14.25">
      <c r="B138" s="269"/>
      <c r="C138" s="269"/>
      <c r="D138" s="269"/>
      <c r="E138" s="269"/>
      <c r="F138" s="269"/>
      <c r="G138" s="269"/>
      <c r="H138" s="269"/>
      <c r="I138" s="269"/>
      <c r="J138" s="269"/>
      <c r="K138" s="269"/>
      <c r="L138" s="269"/>
      <c r="M138" s="269"/>
      <c r="N138" s="269"/>
      <c r="O138" s="269"/>
      <c r="P138" s="269"/>
      <c r="Q138" s="269"/>
      <c r="R138" s="269"/>
      <c r="S138" s="269"/>
    </row>
    <row r="139" spans="2:19" ht="14.25">
      <c r="B139" s="269"/>
      <c r="C139" s="269"/>
      <c r="D139" s="269"/>
      <c r="E139" s="269"/>
      <c r="F139" s="269"/>
      <c r="G139" s="269"/>
      <c r="H139" s="269"/>
      <c r="I139" s="269"/>
      <c r="J139" s="269"/>
      <c r="K139" s="269"/>
      <c r="L139" s="269"/>
      <c r="M139" s="269"/>
      <c r="N139" s="269"/>
      <c r="O139" s="269"/>
      <c r="P139" s="269"/>
      <c r="Q139" s="269"/>
      <c r="R139" s="269"/>
      <c r="S139" s="269"/>
    </row>
    <row r="140" spans="2:19" ht="14.25">
      <c r="B140" s="269"/>
      <c r="C140" s="269"/>
      <c r="D140" s="269"/>
      <c r="E140" s="269"/>
      <c r="F140" s="269"/>
      <c r="G140" s="269"/>
      <c r="H140" s="269"/>
      <c r="I140" s="269"/>
      <c r="J140" s="269"/>
      <c r="K140" s="269"/>
      <c r="L140" s="269"/>
      <c r="M140" s="269"/>
      <c r="N140" s="269"/>
      <c r="O140" s="269"/>
      <c r="P140" s="269"/>
      <c r="Q140" s="269"/>
      <c r="R140" s="269"/>
      <c r="S140" s="269"/>
    </row>
    <row r="141" spans="2:19" ht="14.25">
      <c r="B141" s="269"/>
      <c r="C141" s="269"/>
      <c r="D141" s="269"/>
      <c r="E141" s="269"/>
      <c r="F141" s="269"/>
      <c r="G141" s="269"/>
      <c r="H141" s="269"/>
      <c r="I141" s="269"/>
      <c r="J141" s="269"/>
      <c r="K141" s="269"/>
      <c r="L141" s="269"/>
      <c r="M141" s="269"/>
      <c r="N141" s="269"/>
      <c r="O141" s="269"/>
      <c r="P141" s="269"/>
      <c r="Q141" s="269"/>
      <c r="R141" s="269"/>
      <c r="S141" s="269"/>
    </row>
    <row r="142" spans="2:19" ht="14.25">
      <c r="B142" s="269"/>
      <c r="C142" s="269"/>
      <c r="D142" s="269"/>
      <c r="E142" s="269"/>
      <c r="F142" s="269"/>
      <c r="G142" s="269"/>
      <c r="H142" s="269"/>
      <c r="I142" s="269"/>
      <c r="J142" s="269"/>
      <c r="K142" s="269"/>
      <c r="L142" s="269"/>
      <c r="M142" s="269"/>
      <c r="N142" s="269"/>
      <c r="O142" s="269"/>
      <c r="P142" s="269"/>
      <c r="Q142" s="269"/>
      <c r="R142" s="269"/>
      <c r="S142" s="269"/>
    </row>
    <row r="143" spans="2:19" ht="14.25">
      <c r="B143" s="269"/>
      <c r="C143" s="269"/>
      <c r="D143" s="269"/>
      <c r="E143" s="269"/>
      <c r="F143" s="269"/>
      <c r="G143" s="269"/>
      <c r="H143" s="269"/>
      <c r="I143" s="269"/>
      <c r="J143" s="269"/>
      <c r="K143" s="269"/>
      <c r="L143" s="269"/>
      <c r="M143" s="269"/>
      <c r="N143" s="269"/>
      <c r="O143" s="269"/>
      <c r="P143" s="269"/>
      <c r="Q143" s="269"/>
      <c r="R143" s="269"/>
      <c r="S143" s="269"/>
    </row>
    <row r="144" spans="2:19" ht="14.25">
      <c r="B144" s="269"/>
      <c r="C144" s="269"/>
      <c r="D144" s="269"/>
      <c r="E144" s="269"/>
      <c r="F144" s="269"/>
      <c r="G144" s="269"/>
      <c r="H144" s="269"/>
      <c r="I144" s="269"/>
      <c r="J144" s="269"/>
      <c r="K144" s="269"/>
      <c r="L144" s="269"/>
      <c r="M144" s="269"/>
      <c r="N144" s="269"/>
      <c r="O144" s="269"/>
      <c r="P144" s="269"/>
      <c r="Q144" s="269"/>
      <c r="R144" s="269"/>
      <c r="S144" s="269"/>
    </row>
    <row r="145" spans="2:19" ht="14.25">
      <c r="B145" s="269"/>
      <c r="C145" s="269"/>
      <c r="D145" s="269"/>
      <c r="E145" s="269"/>
      <c r="F145" s="269"/>
      <c r="G145" s="269"/>
      <c r="H145" s="269"/>
      <c r="I145" s="269"/>
      <c r="J145" s="269"/>
      <c r="K145" s="269"/>
      <c r="L145" s="269"/>
      <c r="M145" s="269"/>
      <c r="N145" s="269"/>
      <c r="O145" s="269"/>
      <c r="P145" s="269"/>
      <c r="Q145" s="269"/>
      <c r="R145" s="269"/>
      <c r="S145" s="269"/>
    </row>
    <row r="146" spans="2:19" ht="14.25">
      <c r="B146" s="269"/>
      <c r="C146" s="269"/>
      <c r="D146" s="269"/>
      <c r="E146" s="269"/>
      <c r="F146" s="269"/>
      <c r="G146" s="269"/>
      <c r="H146" s="269"/>
      <c r="I146" s="269"/>
      <c r="J146" s="269"/>
      <c r="K146" s="269"/>
      <c r="L146" s="269"/>
      <c r="M146" s="269"/>
      <c r="N146" s="269"/>
      <c r="O146" s="269"/>
      <c r="P146" s="269"/>
      <c r="Q146" s="269"/>
      <c r="R146" s="269"/>
      <c r="S146" s="269"/>
    </row>
    <row r="147" spans="2:19" ht="14.25">
      <c r="B147" s="269"/>
      <c r="C147" s="269"/>
      <c r="D147" s="269"/>
      <c r="E147" s="269"/>
      <c r="F147" s="269"/>
      <c r="G147" s="269"/>
      <c r="H147" s="269"/>
      <c r="I147" s="269"/>
      <c r="J147" s="269"/>
      <c r="K147" s="269"/>
      <c r="L147" s="269"/>
      <c r="M147" s="269"/>
      <c r="N147" s="269"/>
      <c r="O147" s="269"/>
      <c r="P147" s="269"/>
      <c r="Q147" s="269"/>
      <c r="R147" s="269"/>
      <c r="S147" s="269"/>
    </row>
    <row r="148" spans="2:19" ht="14.25">
      <c r="B148" s="269"/>
      <c r="C148" s="269"/>
      <c r="D148" s="269"/>
      <c r="E148" s="269"/>
      <c r="F148" s="269"/>
      <c r="G148" s="269"/>
      <c r="H148" s="269"/>
      <c r="I148" s="269"/>
      <c r="J148" s="269"/>
      <c r="K148" s="269"/>
      <c r="L148" s="269"/>
      <c r="M148" s="269"/>
      <c r="N148" s="269"/>
      <c r="O148" s="269"/>
      <c r="P148" s="269"/>
      <c r="Q148" s="269"/>
      <c r="R148" s="269"/>
      <c r="S148" s="269"/>
    </row>
    <row r="149" spans="2:19" ht="14.25">
      <c r="B149" s="269"/>
      <c r="C149" s="269"/>
      <c r="D149" s="269"/>
      <c r="E149" s="269"/>
      <c r="F149" s="269"/>
      <c r="G149" s="269"/>
      <c r="H149" s="269"/>
      <c r="I149" s="269"/>
      <c r="J149" s="269"/>
      <c r="K149" s="269"/>
      <c r="L149" s="269"/>
      <c r="M149" s="269"/>
      <c r="N149" s="269"/>
      <c r="O149" s="269"/>
      <c r="P149" s="269"/>
      <c r="Q149" s="269"/>
      <c r="R149" s="269"/>
      <c r="S149" s="269"/>
    </row>
    <row r="150" spans="2:19" ht="14.25">
      <c r="B150" s="269"/>
      <c r="C150" s="269"/>
      <c r="D150" s="269"/>
      <c r="E150" s="269"/>
      <c r="F150" s="269"/>
      <c r="G150" s="269"/>
      <c r="H150" s="269"/>
      <c r="I150" s="269"/>
      <c r="J150" s="269"/>
      <c r="K150" s="269"/>
      <c r="L150" s="269"/>
      <c r="M150" s="269"/>
      <c r="N150" s="269"/>
      <c r="O150" s="269"/>
      <c r="P150" s="269"/>
      <c r="Q150" s="269"/>
      <c r="R150" s="269"/>
      <c r="S150" s="269"/>
    </row>
    <row r="151" spans="2:19" ht="14.25">
      <c r="B151" s="269"/>
      <c r="C151" s="269"/>
      <c r="D151" s="269"/>
      <c r="E151" s="269"/>
      <c r="F151" s="269"/>
      <c r="G151" s="269"/>
      <c r="H151" s="269"/>
      <c r="I151" s="269"/>
      <c r="J151" s="269"/>
      <c r="K151" s="269"/>
      <c r="L151" s="269"/>
      <c r="M151" s="269"/>
      <c r="N151" s="269"/>
      <c r="O151" s="269"/>
      <c r="P151" s="269"/>
      <c r="Q151" s="269"/>
      <c r="R151" s="269"/>
      <c r="S151" s="269"/>
    </row>
    <row r="152" spans="2:19" ht="14.25">
      <c r="B152" s="269"/>
      <c r="C152" s="269"/>
      <c r="D152" s="269"/>
      <c r="E152" s="269"/>
      <c r="F152" s="269"/>
      <c r="G152" s="269"/>
      <c r="H152" s="269"/>
      <c r="I152" s="269"/>
      <c r="J152" s="269"/>
      <c r="K152" s="269"/>
      <c r="L152" s="269"/>
      <c r="M152" s="269"/>
      <c r="N152" s="269"/>
      <c r="O152" s="269"/>
      <c r="P152" s="269"/>
      <c r="Q152" s="269"/>
      <c r="R152" s="269"/>
      <c r="S152" s="269"/>
    </row>
    <row r="153" spans="2:19" ht="14.25">
      <c r="B153" s="269"/>
      <c r="C153" s="269"/>
      <c r="D153" s="269"/>
      <c r="E153" s="269"/>
      <c r="F153" s="269"/>
      <c r="G153" s="269"/>
      <c r="H153" s="269"/>
      <c r="I153" s="269"/>
      <c r="J153" s="269"/>
      <c r="K153" s="269"/>
      <c r="L153" s="269"/>
      <c r="M153" s="269"/>
      <c r="N153" s="269"/>
      <c r="O153" s="269"/>
      <c r="P153" s="269"/>
      <c r="Q153" s="269"/>
      <c r="R153" s="269"/>
      <c r="S153" s="269"/>
    </row>
    <row r="154" spans="2:19" ht="14.25">
      <c r="B154" s="269"/>
      <c r="C154" s="269"/>
      <c r="D154" s="269"/>
      <c r="E154" s="269"/>
      <c r="F154" s="269"/>
      <c r="G154" s="269"/>
      <c r="H154" s="269"/>
      <c r="I154" s="269"/>
      <c r="J154" s="269"/>
      <c r="K154" s="269"/>
      <c r="L154" s="269"/>
      <c r="M154" s="269"/>
      <c r="N154" s="269"/>
      <c r="O154" s="269"/>
      <c r="P154" s="269"/>
      <c r="Q154" s="269"/>
      <c r="R154" s="269"/>
      <c r="S154" s="269"/>
    </row>
    <row r="155" spans="2:19" ht="14.25">
      <c r="B155" s="269"/>
      <c r="C155" s="269"/>
      <c r="D155" s="269"/>
      <c r="E155" s="269"/>
      <c r="F155" s="269"/>
      <c r="G155" s="269"/>
      <c r="H155" s="269"/>
      <c r="I155" s="269"/>
      <c r="J155" s="269"/>
      <c r="K155" s="269"/>
      <c r="L155" s="269"/>
      <c r="M155" s="269"/>
      <c r="N155" s="269"/>
      <c r="O155" s="269"/>
      <c r="P155" s="269"/>
      <c r="Q155" s="269"/>
      <c r="R155" s="269"/>
      <c r="S155" s="269"/>
    </row>
    <row r="156" spans="2:19" ht="14.25">
      <c r="B156" s="269"/>
      <c r="C156" s="269"/>
      <c r="D156" s="269"/>
      <c r="E156" s="269"/>
      <c r="F156" s="269"/>
      <c r="G156" s="269"/>
      <c r="H156" s="269"/>
      <c r="I156" s="269"/>
      <c r="J156" s="269"/>
      <c r="K156" s="269"/>
      <c r="L156" s="269"/>
      <c r="M156" s="269"/>
      <c r="N156" s="269"/>
      <c r="O156" s="269"/>
      <c r="P156" s="269"/>
      <c r="Q156" s="269"/>
      <c r="R156" s="269"/>
      <c r="S156" s="269"/>
    </row>
    <row r="157" spans="2:19" ht="14.25">
      <c r="B157" s="269"/>
      <c r="C157" s="269"/>
      <c r="D157" s="269"/>
      <c r="E157" s="269"/>
      <c r="F157" s="269"/>
      <c r="G157" s="269"/>
      <c r="H157" s="269"/>
      <c r="I157" s="269"/>
      <c r="J157" s="269"/>
      <c r="K157" s="269"/>
      <c r="L157" s="269"/>
      <c r="M157" s="269"/>
      <c r="N157" s="269"/>
      <c r="O157" s="269"/>
      <c r="P157" s="269"/>
      <c r="Q157" s="269"/>
      <c r="R157" s="269"/>
      <c r="S157" s="269"/>
    </row>
    <row r="158" spans="2:19" ht="14.25">
      <c r="B158" s="269"/>
      <c r="C158" s="269"/>
      <c r="D158" s="269"/>
      <c r="E158" s="269"/>
      <c r="F158" s="269"/>
      <c r="G158" s="269"/>
      <c r="H158" s="269"/>
      <c r="I158" s="269"/>
      <c r="J158" s="269"/>
      <c r="K158" s="269"/>
      <c r="L158" s="269"/>
      <c r="M158" s="269"/>
      <c r="N158" s="269"/>
      <c r="O158" s="269"/>
      <c r="P158" s="269"/>
      <c r="Q158" s="269"/>
      <c r="R158" s="269"/>
      <c r="S158" s="269"/>
    </row>
    <row r="159" spans="2:19" ht="14.25">
      <c r="B159" s="269"/>
      <c r="C159" s="269"/>
      <c r="D159" s="269"/>
      <c r="E159" s="269"/>
      <c r="F159" s="269"/>
      <c r="G159" s="269"/>
      <c r="H159" s="269"/>
      <c r="I159" s="269"/>
      <c r="J159" s="269"/>
      <c r="K159" s="269"/>
      <c r="L159" s="269"/>
      <c r="M159" s="269"/>
      <c r="N159" s="269"/>
      <c r="O159" s="269"/>
      <c r="P159" s="269"/>
      <c r="Q159" s="269"/>
      <c r="R159" s="269"/>
      <c r="S159" s="269"/>
    </row>
    <row r="160" spans="2:19" ht="14.25">
      <c r="B160" s="269"/>
      <c r="C160" s="269"/>
      <c r="D160" s="269"/>
      <c r="E160" s="269"/>
      <c r="F160" s="269"/>
      <c r="G160" s="269"/>
      <c r="H160" s="269"/>
      <c r="I160" s="269"/>
      <c r="J160" s="269"/>
      <c r="K160" s="269"/>
      <c r="L160" s="269"/>
      <c r="M160" s="269"/>
      <c r="N160" s="269"/>
      <c r="O160" s="269"/>
      <c r="P160" s="269"/>
      <c r="Q160" s="269"/>
      <c r="R160" s="269"/>
      <c r="S160" s="269"/>
    </row>
    <row r="161" spans="2:19" ht="14.25">
      <c r="B161" s="269"/>
      <c r="C161" s="269"/>
      <c r="D161" s="269"/>
      <c r="E161" s="269"/>
      <c r="F161" s="269"/>
      <c r="G161" s="269"/>
      <c r="H161" s="269"/>
      <c r="I161" s="269"/>
      <c r="J161" s="269"/>
      <c r="K161" s="269"/>
      <c r="L161" s="269"/>
      <c r="M161" s="269"/>
      <c r="N161" s="269"/>
      <c r="O161" s="269"/>
      <c r="P161" s="269"/>
      <c r="Q161" s="269"/>
      <c r="R161" s="269"/>
      <c r="S161" s="269"/>
    </row>
    <row r="162" spans="2:19" ht="14.25">
      <c r="B162" s="269"/>
      <c r="C162" s="269"/>
      <c r="D162" s="269"/>
      <c r="E162" s="269"/>
      <c r="F162" s="269"/>
      <c r="G162" s="269"/>
      <c r="H162" s="269"/>
      <c r="I162" s="269"/>
      <c r="J162" s="269"/>
      <c r="K162" s="269"/>
      <c r="L162" s="269"/>
      <c r="M162" s="269"/>
      <c r="N162" s="269"/>
      <c r="O162" s="269"/>
      <c r="P162" s="269"/>
      <c r="Q162" s="269"/>
      <c r="R162" s="269"/>
      <c r="S162" s="269"/>
    </row>
    <row r="163" spans="2:19" ht="14.25">
      <c r="B163" s="269"/>
      <c r="C163" s="269"/>
      <c r="D163" s="269"/>
      <c r="E163" s="269"/>
      <c r="F163" s="269"/>
      <c r="G163" s="269"/>
      <c r="H163" s="269"/>
      <c r="I163" s="269"/>
      <c r="J163" s="269"/>
      <c r="K163" s="269"/>
      <c r="L163" s="269"/>
      <c r="M163" s="269"/>
      <c r="N163" s="269"/>
      <c r="O163" s="269"/>
      <c r="P163" s="269"/>
      <c r="Q163" s="269"/>
      <c r="R163" s="269"/>
      <c r="S163" s="269"/>
    </row>
    <row r="164" spans="2:19" ht="14.25">
      <c r="B164" s="269"/>
      <c r="C164" s="269"/>
      <c r="D164" s="269"/>
      <c r="E164" s="269"/>
      <c r="F164" s="269"/>
      <c r="G164" s="269"/>
      <c r="H164" s="269"/>
      <c r="I164" s="269"/>
      <c r="J164" s="269"/>
      <c r="K164" s="269"/>
      <c r="L164" s="269"/>
      <c r="M164" s="269"/>
      <c r="N164" s="269"/>
      <c r="O164" s="269"/>
      <c r="P164" s="269"/>
      <c r="Q164" s="269"/>
      <c r="R164" s="269"/>
      <c r="S164" s="269"/>
    </row>
    <row r="165" spans="2:19" ht="14.25">
      <c r="B165" s="269"/>
      <c r="C165" s="269"/>
      <c r="D165" s="269"/>
      <c r="E165" s="269"/>
      <c r="F165" s="269"/>
      <c r="G165" s="269"/>
      <c r="H165" s="269"/>
      <c r="I165" s="269"/>
      <c r="J165" s="269"/>
      <c r="K165" s="269"/>
      <c r="L165" s="269"/>
      <c r="M165" s="269"/>
      <c r="N165" s="269"/>
      <c r="O165" s="269"/>
      <c r="P165" s="269"/>
      <c r="Q165" s="269"/>
      <c r="R165" s="269"/>
      <c r="S165" s="269"/>
    </row>
    <row r="166" spans="2:19" ht="14.25">
      <c r="B166" s="269"/>
      <c r="C166" s="269"/>
      <c r="D166" s="269"/>
      <c r="E166" s="269"/>
      <c r="F166" s="269"/>
      <c r="G166" s="269"/>
      <c r="H166" s="269"/>
      <c r="I166" s="269"/>
      <c r="J166" s="269"/>
      <c r="K166" s="269"/>
      <c r="L166" s="269"/>
      <c r="M166" s="269"/>
      <c r="N166" s="269"/>
      <c r="O166" s="269"/>
      <c r="P166" s="269"/>
      <c r="Q166" s="269"/>
      <c r="R166" s="269"/>
      <c r="S166" s="269"/>
    </row>
    <row r="167" spans="2:19" ht="14.25">
      <c r="B167" s="269"/>
      <c r="C167" s="269"/>
      <c r="D167" s="269"/>
      <c r="E167" s="269"/>
      <c r="F167" s="269"/>
      <c r="G167" s="269"/>
      <c r="H167" s="269"/>
      <c r="I167" s="269"/>
      <c r="J167" s="269"/>
      <c r="K167" s="269"/>
      <c r="L167" s="269"/>
      <c r="M167" s="269"/>
      <c r="N167" s="269"/>
      <c r="O167" s="269"/>
      <c r="P167" s="269"/>
      <c r="Q167" s="269"/>
      <c r="R167" s="269"/>
      <c r="S167" s="269"/>
    </row>
    <row r="168" spans="2:19" ht="14.25">
      <c r="B168" s="269"/>
      <c r="C168" s="269"/>
      <c r="D168" s="269"/>
      <c r="E168" s="269"/>
      <c r="F168" s="269"/>
      <c r="G168" s="269"/>
      <c r="H168" s="269"/>
      <c r="I168" s="269"/>
      <c r="J168" s="269"/>
      <c r="K168" s="269"/>
      <c r="L168" s="269"/>
      <c r="M168" s="269"/>
      <c r="N168" s="269"/>
      <c r="O168" s="269"/>
      <c r="P168" s="269"/>
      <c r="Q168" s="269"/>
      <c r="R168" s="269"/>
      <c r="S168" s="269"/>
    </row>
    <row r="169" spans="2:19" ht="14.25">
      <c r="B169" s="269"/>
      <c r="C169" s="269"/>
      <c r="D169" s="269"/>
      <c r="E169" s="269"/>
      <c r="F169" s="269"/>
      <c r="G169" s="269"/>
      <c r="H169" s="269"/>
      <c r="I169" s="269"/>
      <c r="J169" s="269"/>
      <c r="K169" s="269"/>
      <c r="L169" s="269"/>
      <c r="M169" s="269"/>
      <c r="N169" s="269"/>
      <c r="O169" s="269"/>
      <c r="P169" s="269"/>
      <c r="Q169" s="269"/>
      <c r="R169" s="269"/>
      <c r="S169" s="269"/>
    </row>
    <row r="170" spans="2:19" ht="14.25">
      <c r="B170" s="269"/>
      <c r="C170" s="269"/>
      <c r="D170" s="269"/>
      <c r="E170" s="269"/>
      <c r="F170" s="269"/>
      <c r="G170" s="269"/>
      <c r="H170" s="269"/>
      <c r="I170" s="269"/>
      <c r="J170" s="269"/>
      <c r="K170" s="269"/>
      <c r="L170" s="269"/>
      <c r="M170" s="269"/>
      <c r="N170" s="269"/>
      <c r="O170" s="269"/>
      <c r="P170" s="269"/>
      <c r="Q170" s="269"/>
      <c r="R170" s="269"/>
      <c r="S170" s="269"/>
    </row>
    <row r="171" spans="2:19" ht="14.25">
      <c r="B171" s="269"/>
      <c r="C171" s="269"/>
      <c r="D171" s="269"/>
      <c r="E171" s="269"/>
      <c r="F171" s="269"/>
      <c r="G171" s="269"/>
      <c r="H171" s="269"/>
      <c r="I171" s="269"/>
      <c r="J171" s="269"/>
      <c r="K171" s="269"/>
      <c r="L171" s="269"/>
      <c r="M171" s="269"/>
      <c r="N171" s="269"/>
      <c r="O171" s="269"/>
      <c r="P171" s="269"/>
      <c r="Q171" s="269"/>
      <c r="R171" s="269"/>
      <c r="S171" s="269"/>
    </row>
  </sheetData>
  <sheetProtection/>
  <mergeCells count="3">
    <mergeCell ref="A2:E2"/>
    <mergeCell ref="C4:E4"/>
    <mergeCell ref="F4:H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8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46"/>
  <sheetViews>
    <sheetView zoomScalePageLayoutView="0" workbookViewId="0" topLeftCell="A1">
      <selection activeCell="G28" sqref="G28"/>
    </sheetView>
  </sheetViews>
  <sheetFormatPr defaultColWidth="9.140625" defaultRowHeight="15"/>
  <cols>
    <col min="1" max="1" width="55.421875" style="325" customWidth="1"/>
    <col min="2" max="2" width="14.7109375" style="345" customWidth="1"/>
    <col min="3" max="21" width="13.7109375" style="345" customWidth="1"/>
    <col min="22" max="16384" width="9.140625" style="325" customWidth="1"/>
  </cols>
  <sheetData>
    <row r="1" spans="1:21" ht="15">
      <c r="A1" s="380" t="s">
        <v>862</v>
      </c>
      <c r="B1" s="380"/>
      <c r="C1" s="380"/>
      <c r="D1" s="380"/>
      <c r="E1" s="380"/>
      <c r="F1" s="380"/>
      <c r="G1" s="380"/>
      <c r="H1" s="380"/>
      <c r="I1" s="380"/>
      <c r="J1" s="380"/>
      <c r="K1" s="380"/>
      <c r="L1" s="380"/>
      <c r="M1" s="380"/>
      <c r="N1" s="380"/>
      <c r="O1" s="380"/>
      <c r="P1" s="380"/>
      <c r="Q1" s="380"/>
      <c r="R1" s="380"/>
      <c r="S1" s="380"/>
      <c r="T1" s="380"/>
      <c r="U1" s="380"/>
    </row>
    <row r="2" spans="1:21" ht="15">
      <c r="A2" s="380" t="s">
        <v>832</v>
      </c>
      <c r="B2" s="380"/>
      <c r="C2" s="380"/>
      <c r="D2" s="380"/>
      <c r="E2" s="380"/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</row>
    <row r="3" spans="1:21" ht="15">
      <c r="A3" s="344"/>
      <c r="B3" s="344"/>
      <c r="C3" s="344"/>
      <c r="D3" s="344"/>
      <c r="E3" s="344"/>
      <c r="F3" s="344"/>
      <c r="G3" s="344"/>
      <c r="H3" s="344"/>
      <c r="I3" s="344"/>
      <c r="J3" s="344"/>
      <c r="K3" s="344"/>
      <c r="L3" s="344"/>
      <c r="M3" s="344"/>
      <c r="N3" s="344"/>
      <c r="O3" s="344"/>
      <c r="P3" s="344"/>
      <c r="Q3" s="344"/>
      <c r="R3" s="344"/>
      <c r="S3" s="344"/>
      <c r="T3" s="344"/>
      <c r="U3" s="344"/>
    </row>
    <row r="4" ht="13.5">
      <c r="U4" s="345" t="s">
        <v>779</v>
      </c>
    </row>
    <row r="5" spans="1:21" s="350" customFormat="1" ht="79.5" customHeight="1">
      <c r="A5" s="347" t="s">
        <v>663</v>
      </c>
      <c r="B5" s="348" t="s">
        <v>53</v>
      </c>
      <c r="C5" s="361" t="s">
        <v>744</v>
      </c>
      <c r="D5" s="361" t="s">
        <v>745</v>
      </c>
      <c r="E5" s="361" t="s">
        <v>837</v>
      </c>
      <c r="F5" s="361" t="s">
        <v>780</v>
      </c>
      <c r="G5" s="361" t="s">
        <v>836</v>
      </c>
      <c r="H5" s="361" t="s">
        <v>747</v>
      </c>
      <c r="I5" s="361" t="s">
        <v>748</v>
      </c>
      <c r="J5" s="361" t="s">
        <v>781</v>
      </c>
      <c r="K5" s="361" t="s">
        <v>782</v>
      </c>
      <c r="L5" s="361" t="s">
        <v>749</v>
      </c>
      <c r="M5" s="361" t="s">
        <v>783</v>
      </c>
      <c r="N5" s="361" t="s">
        <v>784</v>
      </c>
      <c r="O5" s="361" t="s">
        <v>750</v>
      </c>
      <c r="P5" s="361" t="s">
        <v>865</v>
      </c>
      <c r="Q5" s="361" t="s">
        <v>785</v>
      </c>
      <c r="R5" s="361" t="s">
        <v>786</v>
      </c>
      <c r="S5" s="361" t="s">
        <v>787</v>
      </c>
      <c r="T5" s="361" t="s">
        <v>767</v>
      </c>
      <c r="U5" s="361" t="s">
        <v>788</v>
      </c>
    </row>
    <row r="6" spans="1:21" ht="19.5" customHeight="1">
      <c r="A6" s="351" t="s">
        <v>103</v>
      </c>
      <c r="B6" s="352">
        <v>2100000</v>
      </c>
      <c r="C6" s="352">
        <v>2100000</v>
      </c>
      <c r="D6" s="352">
        <v>0</v>
      </c>
      <c r="E6" s="352">
        <v>0</v>
      </c>
      <c r="F6" s="352">
        <v>0</v>
      </c>
      <c r="G6" s="352">
        <v>0</v>
      </c>
      <c r="H6" s="352">
        <v>0</v>
      </c>
      <c r="I6" s="352">
        <v>0</v>
      </c>
      <c r="J6" s="352">
        <v>0</v>
      </c>
      <c r="K6" s="352">
        <v>0</v>
      </c>
      <c r="L6" s="352">
        <v>0</v>
      </c>
      <c r="M6" s="352">
        <v>0</v>
      </c>
      <c r="N6" s="352">
        <v>0</v>
      </c>
      <c r="O6" s="352">
        <v>0</v>
      </c>
      <c r="P6" s="352">
        <v>0</v>
      </c>
      <c r="Q6" s="352">
        <v>0</v>
      </c>
      <c r="R6" s="352">
        <v>0</v>
      </c>
      <c r="S6" s="352">
        <v>0</v>
      </c>
      <c r="T6" s="352">
        <v>0</v>
      </c>
      <c r="U6" s="352">
        <v>0</v>
      </c>
    </row>
    <row r="7" spans="1:21" ht="19.5" customHeight="1">
      <c r="A7" s="351" t="s">
        <v>115</v>
      </c>
      <c r="B7" s="352">
        <v>190000</v>
      </c>
      <c r="C7" s="352">
        <v>190000</v>
      </c>
      <c r="D7" s="352">
        <v>0</v>
      </c>
      <c r="E7" s="352">
        <v>0</v>
      </c>
      <c r="F7" s="352">
        <v>0</v>
      </c>
      <c r="G7" s="352">
        <v>0</v>
      </c>
      <c r="H7" s="352">
        <v>0</v>
      </c>
      <c r="I7" s="352">
        <v>0</v>
      </c>
      <c r="J7" s="352">
        <v>0</v>
      </c>
      <c r="K7" s="352">
        <v>0</v>
      </c>
      <c r="L7" s="352">
        <v>0</v>
      </c>
      <c r="M7" s="352">
        <v>0</v>
      </c>
      <c r="N7" s="352">
        <v>0</v>
      </c>
      <c r="O7" s="352">
        <v>0</v>
      </c>
      <c r="P7" s="352">
        <v>0</v>
      </c>
      <c r="Q7" s="352">
        <v>0</v>
      </c>
      <c r="R7" s="352">
        <v>0</v>
      </c>
      <c r="S7" s="352">
        <v>0</v>
      </c>
      <c r="T7" s="352">
        <v>0</v>
      </c>
      <c r="U7" s="352">
        <v>0</v>
      </c>
    </row>
    <row r="8" spans="1:21" ht="19.5" customHeight="1">
      <c r="A8" s="351" t="s">
        <v>789</v>
      </c>
      <c r="B8" s="352">
        <v>2290000</v>
      </c>
      <c r="C8" s="352">
        <v>2290000</v>
      </c>
      <c r="D8" s="352">
        <v>0</v>
      </c>
      <c r="E8" s="352">
        <v>0</v>
      </c>
      <c r="F8" s="352">
        <v>0</v>
      </c>
      <c r="G8" s="352">
        <v>0</v>
      </c>
      <c r="H8" s="352">
        <v>0</v>
      </c>
      <c r="I8" s="352">
        <v>0</v>
      </c>
      <c r="J8" s="352">
        <v>0</v>
      </c>
      <c r="K8" s="352">
        <v>0</v>
      </c>
      <c r="L8" s="352">
        <v>0</v>
      </c>
      <c r="M8" s="352">
        <v>0</v>
      </c>
      <c r="N8" s="352">
        <v>0</v>
      </c>
      <c r="O8" s="352">
        <v>0</v>
      </c>
      <c r="P8" s="352">
        <v>0</v>
      </c>
      <c r="Q8" s="352">
        <v>0</v>
      </c>
      <c r="R8" s="352">
        <v>0</v>
      </c>
      <c r="S8" s="352">
        <v>0</v>
      </c>
      <c r="T8" s="352">
        <v>0</v>
      </c>
      <c r="U8" s="352">
        <v>0</v>
      </c>
    </row>
    <row r="9" spans="1:21" ht="19.5" customHeight="1">
      <c r="A9" s="351" t="s">
        <v>129</v>
      </c>
      <c r="B9" s="352">
        <v>2800000</v>
      </c>
      <c r="C9" s="352">
        <v>2800000</v>
      </c>
      <c r="D9" s="352">
        <v>0</v>
      </c>
      <c r="E9" s="352">
        <v>0</v>
      </c>
      <c r="F9" s="352">
        <v>0</v>
      </c>
      <c r="G9" s="352">
        <v>0</v>
      </c>
      <c r="H9" s="352">
        <v>0</v>
      </c>
      <c r="I9" s="352">
        <v>0</v>
      </c>
      <c r="J9" s="352">
        <v>0</v>
      </c>
      <c r="K9" s="352">
        <v>0</v>
      </c>
      <c r="L9" s="352">
        <v>0</v>
      </c>
      <c r="M9" s="352">
        <v>0</v>
      </c>
      <c r="N9" s="352">
        <v>0</v>
      </c>
      <c r="O9" s="352">
        <v>0</v>
      </c>
      <c r="P9" s="352">
        <v>0</v>
      </c>
      <c r="Q9" s="352">
        <v>0</v>
      </c>
      <c r="R9" s="352">
        <v>0</v>
      </c>
      <c r="S9" s="352">
        <v>0</v>
      </c>
      <c r="T9" s="352">
        <v>0</v>
      </c>
      <c r="U9" s="352">
        <v>0</v>
      </c>
    </row>
    <row r="10" spans="1:21" ht="39.75" customHeight="1">
      <c r="A10" s="354" t="s">
        <v>131</v>
      </c>
      <c r="B10" s="352">
        <v>723000</v>
      </c>
      <c r="C10" s="352">
        <v>0</v>
      </c>
      <c r="D10" s="352">
        <v>0</v>
      </c>
      <c r="E10" s="352">
        <v>0</v>
      </c>
      <c r="F10" s="352">
        <v>0</v>
      </c>
      <c r="G10" s="352">
        <v>0</v>
      </c>
      <c r="H10" s="352">
        <v>0</v>
      </c>
      <c r="I10" s="352">
        <v>0</v>
      </c>
      <c r="J10" s="352">
        <v>0</v>
      </c>
      <c r="K10" s="352">
        <v>0</v>
      </c>
      <c r="L10" s="352">
        <v>0</v>
      </c>
      <c r="M10" s="352">
        <v>0</v>
      </c>
      <c r="N10" s="352">
        <v>0</v>
      </c>
      <c r="O10" s="352">
        <v>0</v>
      </c>
      <c r="P10" s="352">
        <v>213000</v>
      </c>
      <c r="Q10" s="352">
        <v>510000</v>
      </c>
      <c r="R10" s="352">
        <v>0</v>
      </c>
      <c r="S10" s="352">
        <v>0</v>
      </c>
      <c r="T10" s="352">
        <v>0</v>
      </c>
      <c r="U10" s="352">
        <v>0</v>
      </c>
    </row>
    <row r="11" spans="1:21" ht="19.5" customHeight="1">
      <c r="A11" s="351" t="s">
        <v>133</v>
      </c>
      <c r="B11" s="352">
        <v>700000</v>
      </c>
      <c r="C11" s="352">
        <v>100000</v>
      </c>
      <c r="D11" s="352">
        <v>0</v>
      </c>
      <c r="E11" s="352">
        <v>0</v>
      </c>
      <c r="F11" s="352">
        <v>0</v>
      </c>
      <c r="G11" s="352">
        <v>0</v>
      </c>
      <c r="H11" s="352">
        <v>0</v>
      </c>
      <c r="I11" s="352">
        <v>0</v>
      </c>
      <c r="J11" s="352">
        <v>0</v>
      </c>
      <c r="K11" s="352">
        <v>0</v>
      </c>
      <c r="L11" s="352">
        <v>48000</v>
      </c>
      <c r="M11" s="352">
        <v>0</v>
      </c>
      <c r="N11" s="352">
        <v>0</v>
      </c>
      <c r="O11" s="352">
        <v>0</v>
      </c>
      <c r="P11" s="352">
        <v>0</v>
      </c>
      <c r="Q11" s="352">
        <v>0</v>
      </c>
      <c r="R11" s="352">
        <v>0</v>
      </c>
      <c r="S11" s="352">
        <v>0</v>
      </c>
      <c r="T11" s="352">
        <v>552000</v>
      </c>
      <c r="U11" s="352">
        <v>0</v>
      </c>
    </row>
    <row r="12" spans="1:21" ht="19.5" customHeight="1">
      <c r="A12" s="351" t="s">
        <v>790</v>
      </c>
      <c r="B12" s="352">
        <v>4223000</v>
      </c>
      <c r="C12" s="352">
        <v>2900000</v>
      </c>
      <c r="D12" s="352">
        <v>0</v>
      </c>
      <c r="E12" s="352">
        <v>0</v>
      </c>
      <c r="F12" s="352">
        <v>0</v>
      </c>
      <c r="G12" s="352">
        <v>0</v>
      </c>
      <c r="H12" s="352">
        <v>0</v>
      </c>
      <c r="I12" s="352">
        <v>0</v>
      </c>
      <c r="J12" s="352">
        <v>0</v>
      </c>
      <c r="K12" s="352">
        <v>0</v>
      </c>
      <c r="L12" s="352">
        <v>48000</v>
      </c>
      <c r="M12" s="352">
        <v>0</v>
      </c>
      <c r="N12" s="352">
        <v>0</v>
      </c>
      <c r="O12" s="352">
        <v>0</v>
      </c>
      <c r="P12" s="352">
        <v>213000</v>
      </c>
      <c r="Q12" s="352">
        <v>510000</v>
      </c>
      <c r="R12" s="352">
        <v>0</v>
      </c>
      <c r="S12" s="352">
        <v>0</v>
      </c>
      <c r="T12" s="352">
        <v>552000</v>
      </c>
      <c r="U12" s="352">
        <v>0</v>
      </c>
    </row>
    <row r="13" spans="1:21" s="358" customFormat="1" ht="19.5" customHeight="1">
      <c r="A13" s="355" t="s">
        <v>791</v>
      </c>
      <c r="B13" s="356">
        <v>6513000</v>
      </c>
      <c r="C13" s="356">
        <v>5190000</v>
      </c>
      <c r="D13" s="356">
        <v>0</v>
      </c>
      <c r="E13" s="356">
        <v>0</v>
      </c>
      <c r="F13" s="356">
        <v>0</v>
      </c>
      <c r="G13" s="356">
        <v>0</v>
      </c>
      <c r="H13" s="356">
        <v>0</v>
      </c>
      <c r="I13" s="356">
        <v>0</v>
      </c>
      <c r="J13" s="356">
        <v>0</v>
      </c>
      <c r="K13" s="356">
        <v>0</v>
      </c>
      <c r="L13" s="356">
        <v>48000</v>
      </c>
      <c r="M13" s="356">
        <v>0</v>
      </c>
      <c r="N13" s="356">
        <v>0</v>
      </c>
      <c r="O13" s="356">
        <v>0</v>
      </c>
      <c r="P13" s="356">
        <v>213000</v>
      </c>
      <c r="Q13" s="356">
        <v>510000</v>
      </c>
      <c r="R13" s="356">
        <v>0</v>
      </c>
      <c r="S13" s="356">
        <v>0</v>
      </c>
      <c r="T13" s="356">
        <v>552000</v>
      </c>
      <c r="U13" s="356">
        <v>0</v>
      </c>
    </row>
    <row r="14" spans="1:21" s="358" customFormat="1" ht="19.5" customHeight="1">
      <c r="A14" s="355" t="s">
        <v>467</v>
      </c>
      <c r="B14" s="356">
        <v>1373000</v>
      </c>
      <c r="C14" s="356">
        <v>1100000</v>
      </c>
      <c r="D14" s="356">
        <v>0</v>
      </c>
      <c r="E14" s="356">
        <v>0</v>
      </c>
      <c r="F14" s="356">
        <v>0</v>
      </c>
      <c r="G14" s="356">
        <v>0</v>
      </c>
      <c r="H14" s="356">
        <v>0</v>
      </c>
      <c r="I14" s="356">
        <v>0</v>
      </c>
      <c r="J14" s="356">
        <v>0</v>
      </c>
      <c r="K14" s="356">
        <v>0</v>
      </c>
      <c r="L14" s="356">
        <v>11000</v>
      </c>
      <c r="M14" s="356">
        <v>0</v>
      </c>
      <c r="N14" s="356">
        <v>0</v>
      </c>
      <c r="O14" s="356">
        <v>0</v>
      </c>
      <c r="P14" s="356">
        <v>42000</v>
      </c>
      <c r="Q14" s="356">
        <v>110000</v>
      </c>
      <c r="R14" s="356">
        <v>0</v>
      </c>
      <c r="S14" s="356">
        <v>0</v>
      </c>
      <c r="T14" s="356">
        <v>110000</v>
      </c>
      <c r="U14" s="356">
        <v>0</v>
      </c>
    </row>
    <row r="15" spans="1:21" ht="19.5" customHeight="1">
      <c r="A15" s="351" t="s">
        <v>138</v>
      </c>
      <c r="B15" s="352">
        <v>270000</v>
      </c>
      <c r="C15" s="352">
        <v>50000</v>
      </c>
      <c r="D15" s="352">
        <v>0</v>
      </c>
      <c r="E15" s="352">
        <v>0</v>
      </c>
      <c r="F15" s="352">
        <v>0</v>
      </c>
      <c r="G15" s="352">
        <v>0</v>
      </c>
      <c r="H15" s="352">
        <v>0</v>
      </c>
      <c r="I15" s="352">
        <v>0</v>
      </c>
      <c r="J15" s="352">
        <v>0</v>
      </c>
      <c r="K15" s="352">
        <v>0</v>
      </c>
      <c r="L15" s="352">
        <v>0</v>
      </c>
      <c r="M15" s="352">
        <v>0</v>
      </c>
      <c r="N15" s="352">
        <v>0</v>
      </c>
      <c r="O15" s="352">
        <v>20000</v>
      </c>
      <c r="P15" s="352">
        <v>0</v>
      </c>
      <c r="Q15" s="352">
        <v>200000</v>
      </c>
      <c r="R15" s="352">
        <v>0</v>
      </c>
      <c r="S15" s="352">
        <v>0</v>
      </c>
      <c r="T15" s="352">
        <v>0</v>
      </c>
      <c r="U15" s="352">
        <v>0</v>
      </c>
    </row>
    <row r="16" spans="1:21" ht="19.5" customHeight="1">
      <c r="A16" s="351" t="s">
        <v>140</v>
      </c>
      <c r="B16" s="352">
        <v>557620</v>
      </c>
      <c r="C16" s="352">
        <v>157620</v>
      </c>
      <c r="D16" s="352">
        <v>50000</v>
      </c>
      <c r="E16" s="352">
        <v>0</v>
      </c>
      <c r="F16" s="352">
        <v>0</v>
      </c>
      <c r="G16" s="352">
        <v>0</v>
      </c>
      <c r="H16" s="352">
        <v>0</v>
      </c>
      <c r="I16" s="352">
        <v>0</v>
      </c>
      <c r="J16" s="352">
        <v>0</v>
      </c>
      <c r="K16" s="352">
        <v>50000</v>
      </c>
      <c r="L16" s="352">
        <v>100000</v>
      </c>
      <c r="M16" s="352">
        <v>0</v>
      </c>
      <c r="N16" s="352">
        <v>0</v>
      </c>
      <c r="O16" s="352">
        <v>0</v>
      </c>
      <c r="P16" s="352">
        <v>0</v>
      </c>
      <c r="Q16" s="352">
        <v>200000</v>
      </c>
      <c r="R16" s="352">
        <v>0</v>
      </c>
      <c r="S16" s="352">
        <v>0</v>
      </c>
      <c r="T16" s="352">
        <v>0</v>
      </c>
      <c r="U16" s="352">
        <v>0</v>
      </c>
    </row>
    <row r="17" spans="1:21" ht="19.5" customHeight="1">
      <c r="A17" s="351" t="s">
        <v>792</v>
      </c>
      <c r="B17" s="352">
        <v>827620</v>
      </c>
      <c r="C17" s="352">
        <v>207620</v>
      </c>
      <c r="D17" s="352">
        <v>50000</v>
      </c>
      <c r="E17" s="352">
        <v>0</v>
      </c>
      <c r="F17" s="352">
        <v>0</v>
      </c>
      <c r="G17" s="352">
        <v>0</v>
      </c>
      <c r="H17" s="352">
        <v>0</v>
      </c>
      <c r="I17" s="352">
        <v>0</v>
      </c>
      <c r="J17" s="352">
        <v>0</v>
      </c>
      <c r="K17" s="352">
        <v>50000</v>
      </c>
      <c r="L17" s="352">
        <v>100000</v>
      </c>
      <c r="M17" s="352">
        <v>0</v>
      </c>
      <c r="N17" s="352">
        <v>0</v>
      </c>
      <c r="O17" s="352">
        <v>20000</v>
      </c>
      <c r="P17" s="352">
        <v>0</v>
      </c>
      <c r="Q17" s="352">
        <v>400000</v>
      </c>
      <c r="R17" s="352">
        <v>0</v>
      </c>
      <c r="S17" s="352">
        <v>0</v>
      </c>
      <c r="T17" s="352">
        <v>0</v>
      </c>
      <c r="U17" s="352">
        <v>0</v>
      </c>
    </row>
    <row r="18" spans="1:21" ht="19.5" customHeight="1">
      <c r="A18" s="351" t="s">
        <v>147</v>
      </c>
      <c r="B18" s="352">
        <v>310000</v>
      </c>
      <c r="C18" s="352">
        <v>200000</v>
      </c>
      <c r="D18" s="352">
        <v>0</v>
      </c>
      <c r="E18" s="352">
        <v>0</v>
      </c>
      <c r="F18" s="352">
        <v>0</v>
      </c>
      <c r="G18" s="352">
        <v>0</v>
      </c>
      <c r="H18" s="352">
        <v>0</v>
      </c>
      <c r="I18" s="352">
        <v>0</v>
      </c>
      <c r="J18" s="352">
        <v>0</v>
      </c>
      <c r="K18" s="352">
        <v>0</v>
      </c>
      <c r="L18" s="352">
        <v>0</v>
      </c>
      <c r="M18" s="352">
        <v>0</v>
      </c>
      <c r="N18" s="352">
        <v>0</v>
      </c>
      <c r="O18" s="352">
        <v>0</v>
      </c>
      <c r="P18" s="352">
        <v>0</v>
      </c>
      <c r="Q18" s="352">
        <v>110000</v>
      </c>
      <c r="R18" s="352">
        <v>0</v>
      </c>
      <c r="S18" s="352">
        <v>0</v>
      </c>
      <c r="T18" s="352">
        <v>0</v>
      </c>
      <c r="U18" s="352">
        <v>0</v>
      </c>
    </row>
    <row r="19" spans="1:21" ht="19.5" customHeight="1">
      <c r="A19" s="351" t="s">
        <v>793</v>
      </c>
      <c r="B19" s="352">
        <v>310000</v>
      </c>
      <c r="C19" s="352">
        <v>200000</v>
      </c>
      <c r="D19" s="352">
        <v>0</v>
      </c>
      <c r="E19" s="352">
        <v>0</v>
      </c>
      <c r="F19" s="352">
        <v>0</v>
      </c>
      <c r="G19" s="352">
        <v>0</v>
      </c>
      <c r="H19" s="352">
        <v>0</v>
      </c>
      <c r="I19" s="352">
        <v>0</v>
      </c>
      <c r="J19" s="352">
        <v>0</v>
      </c>
      <c r="K19" s="352">
        <v>0</v>
      </c>
      <c r="L19" s="352">
        <v>0</v>
      </c>
      <c r="M19" s="352">
        <v>0</v>
      </c>
      <c r="N19" s="352">
        <v>0</v>
      </c>
      <c r="O19" s="352">
        <v>0</v>
      </c>
      <c r="P19" s="352">
        <v>0</v>
      </c>
      <c r="Q19" s="352">
        <v>110000</v>
      </c>
      <c r="R19" s="352">
        <v>0</v>
      </c>
      <c r="S19" s="352">
        <v>0</v>
      </c>
      <c r="T19" s="352">
        <v>0</v>
      </c>
      <c r="U19" s="352">
        <v>0</v>
      </c>
    </row>
    <row r="20" spans="1:21" ht="19.5" customHeight="1">
      <c r="A20" s="351" t="s">
        <v>150</v>
      </c>
      <c r="B20" s="352">
        <v>2380000</v>
      </c>
      <c r="C20" s="352">
        <v>530000</v>
      </c>
      <c r="D20" s="352">
        <v>80000</v>
      </c>
      <c r="E20" s="352">
        <v>0</v>
      </c>
      <c r="F20" s="352">
        <v>0</v>
      </c>
      <c r="G20" s="352">
        <v>0</v>
      </c>
      <c r="H20" s="352">
        <v>0</v>
      </c>
      <c r="I20" s="352">
        <v>0</v>
      </c>
      <c r="J20" s="352">
        <v>800000</v>
      </c>
      <c r="K20" s="352">
        <v>0</v>
      </c>
      <c r="L20" s="352">
        <v>570000</v>
      </c>
      <c r="M20" s="352">
        <v>0</v>
      </c>
      <c r="N20" s="352">
        <v>0</v>
      </c>
      <c r="O20" s="352">
        <v>0</v>
      </c>
      <c r="P20" s="352">
        <v>0</v>
      </c>
      <c r="Q20" s="352">
        <v>400000</v>
      </c>
      <c r="R20" s="352">
        <v>0</v>
      </c>
      <c r="S20" s="352">
        <v>0</v>
      </c>
      <c r="T20" s="352">
        <v>0</v>
      </c>
      <c r="U20" s="352">
        <v>0</v>
      </c>
    </row>
    <row r="21" spans="1:21" ht="19.5" customHeight="1">
      <c r="A21" s="351" t="s">
        <v>468</v>
      </c>
      <c r="B21" s="352">
        <v>750000</v>
      </c>
      <c r="C21" s="352">
        <v>0</v>
      </c>
      <c r="D21" s="352">
        <v>0</v>
      </c>
      <c r="E21" s="352">
        <v>0</v>
      </c>
      <c r="F21" s="352">
        <v>0</v>
      </c>
      <c r="G21" s="352">
        <v>0</v>
      </c>
      <c r="H21" s="352">
        <v>0</v>
      </c>
      <c r="I21" s="352">
        <v>0</v>
      </c>
      <c r="J21" s="352">
        <v>750000</v>
      </c>
      <c r="K21" s="352">
        <v>0</v>
      </c>
      <c r="L21" s="352">
        <v>0</v>
      </c>
      <c r="M21" s="352">
        <v>0</v>
      </c>
      <c r="N21" s="352">
        <v>0</v>
      </c>
      <c r="O21" s="352">
        <v>0</v>
      </c>
      <c r="P21" s="352">
        <v>0</v>
      </c>
      <c r="Q21" s="352">
        <v>0</v>
      </c>
      <c r="R21" s="352">
        <v>0</v>
      </c>
      <c r="S21" s="352">
        <v>0</v>
      </c>
      <c r="T21" s="352">
        <v>0</v>
      </c>
      <c r="U21" s="352">
        <v>0</v>
      </c>
    </row>
    <row r="22" spans="1:21" ht="19.5" customHeight="1">
      <c r="A22" s="351" t="s">
        <v>155</v>
      </c>
      <c r="B22" s="352">
        <v>4300000</v>
      </c>
      <c r="C22" s="352">
        <v>1300000</v>
      </c>
      <c r="D22" s="352">
        <v>100000</v>
      </c>
      <c r="E22" s="352">
        <v>0</v>
      </c>
      <c r="F22" s="352">
        <v>1150000</v>
      </c>
      <c r="G22" s="352">
        <v>0</v>
      </c>
      <c r="H22" s="352">
        <v>0</v>
      </c>
      <c r="I22" s="352">
        <v>0</v>
      </c>
      <c r="J22" s="352">
        <v>0</v>
      </c>
      <c r="K22" s="352">
        <v>1400000</v>
      </c>
      <c r="L22" s="352">
        <v>300000</v>
      </c>
      <c r="M22" s="352">
        <v>0</v>
      </c>
      <c r="N22" s="352">
        <v>0</v>
      </c>
      <c r="O22" s="352">
        <v>0</v>
      </c>
      <c r="P22" s="352">
        <v>0</v>
      </c>
      <c r="Q22" s="352">
        <v>50000</v>
      </c>
      <c r="R22" s="352">
        <v>0</v>
      </c>
      <c r="S22" s="352">
        <v>0</v>
      </c>
      <c r="T22" s="352">
        <v>0</v>
      </c>
      <c r="U22" s="352">
        <v>0</v>
      </c>
    </row>
    <row r="23" spans="1:21" ht="19.5" customHeight="1">
      <c r="A23" s="351" t="s">
        <v>470</v>
      </c>
      <c r="B23" s="352">
        <v>3960000</v>
      </c>
      <c r="C23" s="352">
        <v>1550000</v>
      </c>
      <c r="D23" s="352">
        <v>160000</v>
      </c>
      <c r="E23" s="352">
        <v>0</v>
      </c>
      <c r="F23" s="352">
        <v>0</v>
      </c>
      <c r="G23" s="352">
        <v>0</v>
      </c>
      <c r="H23" s="352">
        <v>100000</v>
      </c>
      <c r="I23" s="352">
        <v>100000</v>
      </c>
      <c r="J23" s="352">
        <v>0</v>
      </c>
      <c r="K23" s="352">
        <v>0</v>
      </c>
      <c r="L23" s="352">
        <v>850000</v>
      </c>
      <c r="M23" s="352">
        <v>0</v>
      </c>
      <c r="N23" s="352">
        <v>0</v>
      </c>
      <c r="O23" s="352">
        <v>0</v>
      </c>
      <c r="P23" s="352">
        <v>0</v>
      </c>
      <c r="Q23" s="352">
        <v>1200000</v>
      </c>
      <c r="R23" s="352">
        <v>0</v>
      </c>
      <c r="S23" s="352">
        <v>0</v>
      </c>
      <c r="T23" s="352">
        <v>0</v>
      </c>
      <c r="U23" s="352">
        <v>0</v>
      </c>
    </row>
    <row r="24" spans="1:21" ht="19.5" customHeight="1">
      <c r="A24" s="351" t="s">
        <v>794</v>
      </c>
      <c r="B24" s="352">
        <v>11390000</v>
      </c>
      <c r="C24" s="352">
        <v>3380000</v>
      </c>
      <c r="D24" s="352">
        <v>340000</v>
      </c>
      <c r="E24" s="352">
        <v>0</v>
      </c>
      <c r="F24" s="352">
        <v>1150000</v>
      </c>
      <c r="G24" s="352">
        <v>0</v>
      </c>
      <c r="H24" s="352">
        <v>100000</v>
      </c>
      <c r="I24" s="352">
        <v>100000</v>
      </c>
      <c r="J24" s="352">
        <v>1550000</v>
      </c>
      <c r="K24" s="352">
        <v>1400000</v>
      </c>
      <c r="L24" s="352">
        <v>1720000</v>
      </c>
      <c r="M24" s="352">
        <v>0</v>
      </c>
      <c r="N24" s="352">
        <v>0</v>
      </c>
      <c r="O24" s="352">
        <v>0</v>
      </c>
      <c r="P24" s="352">
        <v>0</v>
      </c>
      <c r="Q24" s="352">
        <v>1650000</v>
      </c>
      <c r="R24" s="352">
        <v>0</v>
      </c>
      <c r="S24" s="352">
        <v>0</v>
      </c>
      <c r="T24" s="352">
        <v>0</v>
      </c>
      <c r="U24" s="352">
        <v>0</v>
      </c>
    </row>
    <row r="25" spans="1:21" ht="19.5" customHeight="1">
      <c r="A25" s="351" t="s">
        <v>162</v>
      </c>
      <c r="B25" s="352">
        <v>10000</v>
      </c>
      <c r="C25" s="352">
        <v>10000</v>
      </c>
      <c r="D25" s="352">
        <v>0</v>
      </c>
      <c r="E25" s="352">
        <v>0</v>
      </c>
      <c r="F25" s="352">
        <v>0</v>
      </c>
      <c r="G25" s="352">
        <v>0</v>
      </c>
      <c r="H25" s="352">
        <v>0</v>
      </c>
      <c r="I25" s="352">
        <v>0</v>
      </c>
      <c r="J25" s="352">
        <v>0</v>
      </c>
      <c r="K25" s="352">
        <v>0</v>
      </c>
      <c r="L25" s="352">
        <v>0</v>
      </c>
      <c r="M25" s="352">
        <v>0</v>
      </c>
      <c r="N25" s="352">
        <v>0</v>
      </c>
      <c r="O25" s="352">
        <v>0</v>
      </c>
      <c r="P25" s="352">
        <v>0</v>
      </c>
      <c r="Q25" s="352">
        <v>0</v>
      </c>
      <c r="R25" s="352">
        <v>0</v>
      </c>
      <c r="S25" s="352">
        <v>0</v>
      </c>
      <c r="T25" s="352">
        <v>0</v>
      </c>
      <c r="U25" s="352">
        <v>0</v>
      </c>
    </row>
    <row r="26" spans="1:21" ht="19.5" customHeight="1">
      <c r="A26" s="351" t="s">
        <v>795</v>
      </c>
      <c r="B26" s="352">
        <v>10000</v>
      </c>
      <c r="C26" s="352">
        <v>10000</v>
      </c>
      <c r="D26" s="352">
        <v>0</v>
      </c>
      <c r="E26" s="352">
        <v>0</v>
      </c>
      <c r="F26" s="352">
        <v>0</v>
      </c>
      <c r="G26" s="352">
        <v>0</v>
      </c>
      <c r="H26" s="352">
        <v>0</v>
      </c>
      <c r="I26" s="352">
        <v>0</v>
      </c>
      <c r="J26" s="352">
        <v>0</v>
      </c>
      <c r="K26" s="352">
        <v>0</v>
      </c>
      <c r="L26" s="352">
        <v>0</v>
      </c>
      <c r="M26" s="352">
        <v>0</v>
      </c>
      <c r="N26" s="352">
        <v>0</v>
      </c>
      <c r="O26" s="352">
        <v>0</v>
      </c>
      <c r="P26" s="352">
        <v>0</v>
      </c>
      <c r="Q26" s="352">
        <v>0</v>
      </c>
      <c r="R26" s="352">
        <v>0</v>
      </c>
      <c r="S26" s="352">
        <v>0</v>
      </c>
      <c r="T26" s="352">
        <v>0</v>
      </c>
      <c r="U26" s="352">
        <v>0</v>
      </c>
    </row>
    <row r="27" spans="1:21" ht="19.5" customHeight="1">
      <c r="A27" s="351" t="s">
        <v>167</v>
      </c>
      <c r="B27" s="352">
        <v>2966000</v>
      </c>
      <c r="C27" s="352">
        <v>750000</v>
      </c>
      <c r="D27" s="352">
        <v>107000</v>
      </c>
      <c r="E27" s="352">
        <v>0</v>
      </c>
      <c r="F27" s="352">
        <v>310000</v>
      </c>
      <c r="G27" s="352">
        <v>0</v>
      </c>
      <c r="H27" s="352">
        <v>27000</v>
      </c>
      <c r="I27" s="352">
        <v>27000</v>
      </c>
      <c r="J27" s="352">
        <v>405000</v>
      </c>
      <c r="K27" s="352">
        <v>400000</v>
      </c>
      <c r="L27" s="352">
        <v>410000</v>
      </c>
      <c r="M27" s="352">
        <v>0</v>
      </c>
      <c r="N27" s="352">
        <v>0</v>
      </c>
      <c r="O27" s="352">
        <v>10000</v>
      </c>
      <c r="P27" s="352">
        <v>0</v>
      </c>
      <c r="Q27" s="352">
        <v>520000</v>
      </c>
      <c r="R27" s="352">
        <v>0</v>
      </c>
      <c r="S27" s="352">
        <v>0</v>
      </c>
      <c r="T27" s="352">
        <v>0</v>
      </c>
      <c r="U27" s="352">
        <v>0</v>
      </c>
    </row>
    <row r="28" spans="1:21" ht="19.5" customHeight="1">
      <c r="A28" s="351" t="s">
        <v>169</v>
      </c>
      <c r="B28" s="352">
        <v>1396000</v>
      </c>
      <c r="C28" s="352">
        <v>0</v>
      </c>
      <c r="D28" s="352">
        <v>0</v>
      </c>
      <c r="E28" s="352">
        <v>0</v>
      </c>
      <c r="F28" s="352">
        <v>0</v>
      </c>
      <c r="G28" s="352">
        <v>0</v>
      </c>
      <c r="H28" s="352">
        <v>1396000</v>
      </c>
      <c r="I28" s="352">
        <v>0</v>
      </c>
      <c r="J28" s="352">
        <v>0</v>
      </c>
      <c r="K28" s="352">
        <v>0</v>
      </c>
      <c r="L28" s="352">
        <v>0</v>
      </c>
      <c r="M28" s="352">
        <v>0</v>
      </c>
      <c r="N28" s="352">
        <v>0</v>
      </c>
      <c r="O28" s="352">
        <v>0</v>
      </c>
      <c r="P28" s="352">
        <v>0</v>
      </c>
      <c r="Q28" s="352">
        <v>0</v>
      </c>
      <c r="R28" s="352">
        <v>0</v>
      </c>
      <c r="S28" s="352">
        <v>0</v>
      </c>
      <c r="T28" s="352">
        <v>0</v>
      </c>
      <c r="U28" s="352">
        <v>0</v>
      </c>
    </row>
    <row r="29" spans="1:21" ht="19.5" customHeight="1">
      <c r="A29" s="351" t="s">
        <v>173</v>
      </c>
      <c r="B29" s="352">
        <v>2000</v>
      </c>
      <c r="C29" s="352">
        <v>1000</v>
      </c>
      <c r="D29" s="352">
        <v>0</v>
      </c>
      <c r="E29" s="352">
        <v>0</v>
      </c>
      <c r="F29" s="352">
        <v>0</v>
      </c>
      <c r="G29" s="352">
        <v>0</v>
      </c>
      <c r="H29" s="352">
        <v>0</v>
      </c>
      <c r="I29" s="352">
        <v>0</v>
      </c>
      <c r="J29" s="352">
        <v>0</v>
      </c>
      <c r="K29" s="352">
        <v>0</v>
      </c>
      <c r="L29" s="352">
        <v>1000</v>
      </c>
      <c r="M29" s="352">
        <v>0</v>
      </c>
      <c r="N29" s="352">
        <v>0</v>
      </c>
      <c r="O29" s="352">
        <v>0</v>
      </c>
      <c r="P29" s="352">
        <v>0</v>
      </c>
      <c r="Q29" s="352">
        <v>0</v>
      </c>
      <c r="R29" s="352">
        <v>0</v>
      </c>
      <c r="S29" s="352">
        <v>0</v>
      </c>
      <c r="T29" s="352">
        <v>0</v>
      </c>
      <c r="U29" s="352">
        <v>0</v>
      </c>
    </row>
    <row r="30" spans="1:21" ht="19.5" customHeight="1">
      <c r="A30" s="351" t="s">
        <v>796</v>
      </c>
      <c r="B30" s="352">
        <v>4364000</v>
      </c>
      <c r="C30" s="352">
        <v>751000</v>
      </c>
      <c r="D30" s="352">
        <v>107000</v>
      </c>
      <c r="E30" s="352">
        <v>0</v>
      </c>
      <c r="F30" s="352">
        <v>310000</v>
      </c>
      <c r="G30" s="352">
        <v>0</v>
      </c>
      <c r="H30" s="352">
        <v>1423000</v>
      </c>
      <c r="I30" s="352">
        <v>27000</v>
      </c>
      <c r="J30" s="352">
        <v>405000</v>
      </c>
      <c r="K30" s="352">
        <v>400000</v>
      </c>
      <c r="L30" s="352">
        <v>411000</v>
      </c>
      <c r="M30" s="352">
        <v>0</v>
      </c>
      <c r="N30" s="352">
        <v>0</v>
      </c>
      <c r="O30" s="352">
        <v>10000</v>
      </c>
      <c r="P30" s="352">
        <v>0</v>
      </c>
      <c r="Q30" s="352">
        <v>520000</v>
      </c>
      <c r="R30" s="352">
        <v>0</v>
      </c>
      <c r="S30" s="352">
        <v>0</v>
      </c>
      <c r="T30" s="352">
        <v>0</v>
      </c>
      <c r="U30" s="352">
        <v>0</v>
      </c>
    </row>
    <row r="31" spans="1:21" s="358" customFormat="1" ht="19.5" customHeight="1">
      <c r="A31" s="355" t="s">
        <v>797</v>
      </c>
      <c r="B31" s="356">
        <v>16901620</v>
      </c>
      <c r="C31" s="356">
        <v>4548620</v>
      </c>
      <c r="D31" s="356">
        <v>497000</v>
      </c>
      <c r="E31" s="356">
        <v>0</v>
      </c>
      <c r="F31" s="356">
        <v>1460000</v>
      </c>
      <c r="G31" s="356">
        <v>0</v>
      </c>
      <c r="H31" s="356">
        <v>1523000</v>
      </c>
      <c r="I31" s="356">
        <v>127000</v>
      </c>
      <c r="J31" s="356">
        <v>1955000</v>
      </c>
      <c r="K31" s="356">
        <v>1850000</v>
      </c>
      <c r="L31" s="356">
        <v>2231000</v>
      </c>
      <c r="M31" s="356">
        <v>0</v>
      </c>
      <c r="N31" s="356">
        <v>0</v>
      </c>
      <c r="O31" s="356">
        <v>30000</v>
      </c>
      <c r="P31" s="356">
        <v>0</v>
      </c>
      <c r="Q31" s="356">
        <v>2680000</v>
      </c>
      <c r="R31" s="356">
        <v>0</v>
      </c>
      <c r="S31" s="356">
        <v>0</v>
      </c>
      <c r="T31" s="356">
        <v>0</v>
      </c>
      <c r="U31" s="356">
        <v>0</v>
      </c>
    </row>
    <row r="32" spans="1:21" ht="19.5" customHeight="1">
      <c r="A32" s="351" t="s">
        <v>478</v>
      </c>
      <c r="B32" s="352">
        <v>2690000</v>
      </c>
      <c r="C32" s="352">
        <v>0</v>
      </c>
      <c r="D32" s="352">
        <v>0</v>
      </c>
      <c r="E32" s="352">
        <v>0</v>
      </c>
      <c r="F32" s="352">
        <v>0</v>
      </c>
      <c r="G32" s="352">
        <v>0</v>
      </c>
      <c r="H32" s="352">
        <v>0</v>
      </c>
      <c r="I32" s="352">
        <v>0</v>
      </c>
      <c r="J32" s="352">
        <v>0</v>
      </c>
      <c r="K32" s="352">
        <v>0</v>
      </c>
      <c r="L32" s="352">
        <v>0</v>
      </c>
      <c r="M32" s="352">
        <v>0</v>
      </c>
      <c r="N32" s="352">
        <v>0</v>
      </c>
      <c r="O32" s="352">
        <v>0</v>
      </c>
      <c r="P32" s="352">
        <v>0</v>
      </c>
      <c r="Q32" s="352">
        <v>0</v>
      </c>
      <c r="R32" s="352">
        <v>0</v>
      </c>
      <c r="S32" s="352">
        <v>0</v>
      </c>
      <c r="T32" s="352">
        <v>0</v>
      </c>
      <c r="U32" s="352">
        <v>2690000</v>
      </c>
    </row>
    <row r="33" spans="1:21" s="358" customFormat="1" ht="19.5" customHeight="1">
      <c r="A33" s="355" t="s">
        <v>798</v>
      </c>
      <c r="B33" s="356">
        <v>2690000</v>
      </c>
      <c r="C33" s="356">
        <v>0</v>
      </c>
      <c r="D33" s="356">
        <v>0</v>
      </c>
      <c r="E33" s="356">
        <v>0</v>
      </c>
      <c r="F33" s="356">
        <v>0</v>
      </c>
      <c r="G33" s="356">
        <v>0</v>
      </c>
      <c r="H33" s="356">
        <v>0</v>
      </c>
      <c r="I33" s="356">
        <v>0</v>
      </c>
      <c r="J33" s="356">
        <v>0</v>
      </c>
      <c r="K33" s="356">
        <v>0</v>
      </c>
      <c r="L33" s="356">
        <v>0</v>
      </c>
      <c r="M33" s="356">
        <v>0</v>
      </c>
      <c r="N33" s="356">
        <v>0</v>
      </c>
      <c r="O33" s="356">
        <v>0</v>
      </c>
      <c r="P33" s="356">
        <v>0</v>
      </c>
      <c r="Q33" s="356">
        <v>0</v>
      </c>
      <c r="R33" s="356">
        <v>0</v>
      </c>
      <c r="S33" s="356">
        <v>0</v>
      </c>
      <c r="T33" s="356">
        <v>0</v>
      </c>
      <c r="U33" s="356">
        <v>2690000</v>
      </c>
    </row>
    <row r="34" spans="1:21" ht="19.5" customHeight="1">
      <c r="A34" s="351" t="s">
        <v>443</v>
      </c>
      <c r="B34" s="352">
        <v>2705000</v>
      </c>
      <c r="C34" s="352">
        <v>1300000</v>
      </c>
      <c r="D34" s="352">
        <v>0</v>
      </c>
      <c r="E34" s="352">
        <v>0</v>
      </c>
      <c r="F34" s="352">
        <v>0</v>
      </c>
      <c r="G34" s="352">
        <v>160000</v>
      </c>
      <c r="H34" s="352">
        <v>0</v>
      </c>
      <c r="I34" s="352">
        <v>0</v>
      </c>
      <c r="J34" s="352">
        <v>0</v>
      </c>
      <c r="K34" s="352">
        <v>0</v>
      </c>
      <c r="L34" s="352">
        <v>0</v>
      </c>
      <c r="M34" s="352">
        <v>280000</v>
      </c>
      <c r="N34" s="352">
        <v>45000</v>
      </c>
      <c r="O34" s="352">
        <v>400000</v>
      </c>
      <c r="P34" s="352">
        <v>0</v>
      </c>
      <c r="Q34" s="352">
        <v>0</v>
      </c>
      <c r="R34" s="352">
        <v>0</v>
      </c>
      <c r="S34" s="352">
        <v>120000</v>
      </c>
      <c r="T34" s="352">
        <v>0</v>
      </c>
      <c r="U34" s="352">
        <v>400000</v>
      </c>
    </row>
    <row r="35" spans="1:21" ht="19.5" customHeight="1">
      <c r="A35" s="351" t="s">
        <v>483</v>
      </c>
      <c r="B35" s="352">
        <v>265000</v>
      </c>
      <c r="C35" s="352">
        <v>0</v>
      </c>
      <c r="D35" s="352">
        <v>0</v>
      </c>
      <c r="E35" s="352">
        <v>0</v>
      </c>
      <c r="F35" s="352">
        <v>0</v>
      </c>
      <c r="G35" s="352">
        <v>0</v>
      </c>
      <c r="H35" s="352">
        <v>0</v>
      </c>
      <c r="I35" s="352">
        <v>0</v>
      </c>
      <c r="J35" s="352">
        <v>0</v>
      </c>
      <c r="K35" s="352">
        <v>0</v>
      </c>
      <c r="L35" s="352">
        <v>0</v>
      </c>
      <c r="M35" s="352">
        <v>0</v>
      </c>
      <c r="N35" s="352">
        <v>0</v>
      </c>
      <c r="O35" s="352">
        <v>0</v>
      </c>
      <c r="P35" s="352">
        <v>0</v>
      </c>
      <c r="Q35" s="352">
        <v>0</v>
      </c>
      <c r="R35" s="352">
        <v>265000</v>
      </c>
      <c r="S35" s="352">
        <v>0</v>
      </c>
      <c r="T35" s="352">
        <v>0</v>
      </c>
      <c r="U35" s="352">
        <v>0</v>
      </c>
    </row>
    <row r="36" spans="1:21" ht="19.5" customHeight="1">
      <c r="A36" s="351" t="s">
        <v>799</v>
      </c>
      <c r="B36" s="352">
        <v>1000000</v>
      </c>
      <c r="C36" s="352">
        <v>0</v>
      </c>
      <c r="D36" s="352">
        <v>0</v>
      </c>
      <c r="E36" s="352">
        <v>0</v>
      </c>
      <c r="F36" s="352">
        <v>0</v>
      </c>
      <c r="G36" s="352">
        <v>0</v>
      </c>
      <c r="H36" s="352">
        <v>0</v>
      </c>
      <c r="I36" s="352">
        <v>0</v>
      </c>
      <c r="J36" s="352">
        <v>0</v>
      </c>
      <c r="K36" s="352">
        <v>0</v>
      </c>
      <c r="L36" s="352">
        <v>1000000</v>
      </c>
      <c r="M36" s="352">
        <v>0</v>
      </c>
      <c r="N36" s="352">
        <v>0</v>
      </c>
      <c r="O36" s="352">
        <v>0</v>
      </c>
      <c r="P36" s="352">
        <v>0</v>
      </c>
      <c r="Q36" s="352">
        <v>0</v>
      </c>
      <c r="R36" s="352">
        <v>0</v>
      </c>
      <c r="S36" s="352">
        <v>0</v>
      </c>
      <c r="T36" s="352">
        <v>0</v>
      </c>
      <c r="U36" s="352">
        <v>0</v>
      </c>
    </row>
    <row r="37" spans="1:21" s="358" customFormat="1" ht="19.5" customHeight="1">
      <c r="A37" s="355" t="s">
        <v>800</v>
      </c>
      <c r="B37" s="356">
        <v>3970000</v>
      </c>
      <c r="C37" s="356">
        <v>1300000</v>
      </c>
      <c r="D37" s="356">
        <v>0</v>
      </c>
      <c r="E37" s="356">
        <v>0</v>
      </c>
      <c r="F37" s="356">
        <v>0</v>
      </c>
      <c r="G37" s="356">
        <v>160000</v>
      </c>
      <c r="H37" s="356">
        <v>0</v>
      </c>
      <c r="I37" s="356">
        <v>0</v>
      </c>
      <c r="J37" s="356">
        <v>0</v>
      </c>
      <c r="K37" s="356">
        <v>0</v>
      </c>
      <c r="L37" s="356">
        <v>1000000</v>
      </c>
      <c r="M37" s="356">
        <v>280000</v>
      </c>
      <c r="N37" s="356">
        <v>45000</v>
      </c>
      <c r="O37" s="356">
        <v>400000</v>
      </c>
      <c r="P37" s="356">
        <v>0</v>
      </c>
      <c r="Q37" s="356">
        <v>0</v>
      </c>
      <c r="R37" s="356">
        <v>265000</v>
      </c>
      <c r="S37" s="356">
        <v>120000</v>
      </c>
      <c r="T37" s="356">
        <v>0</v>
      </c>
      <c r="U37" s="356">
        <v>400000</v>
      </c>
    </row>
    <row r="38" spans="1:21" ht="19.5" customHeight="1">
      <c r="A38" s="351" t="s">
        <v>209</v>
      </c>
      <c r="B38" s="352">
        <v>2150000</v>
      </c>
      <c r="C38" s="352">
        <v>0</v>
      </c>
      <c r="D38" s="352">
        <v>0</v>
      </c>
      <c r="E38" s="352">
        <v>0</v>
      </c>
      <c r="F38" s="352">
        <v>0</v>
      </c>
      <c r="G38" s="352">
        <v>0</v>
      </c>
      <c r="H38" s="352">
        <v>0</v>
      </c>
      <c r="I38" s="352">
        <v>0</v>
      </c>
      <c r="J38" s="352">
        <v>0</v>
      </c>
      <c r="K38" s="352">
        <v>0</v>
      </c>
      <c r="L38" s="352">
        <v>1500000</v>
      </c>
      <c r="M38" s="352">
        <v>0</v>
      </c>
      <c r="N38" s="352">
        <v>0</v>
      </c>
      <c r="O38" s="352">
        <v>400000</v>
      </c>
      <c r="P38" s="352">
        <v>0</v>
      </c>
      <c r="Q38" s="352">
        <v>0</v>
      </c>
      <c r="R38" s="352">
        <v>0</v>
      </c>
      <c r="S38" s="352">
        <v>0</v>
      </c>
      <c r="T38" s="352">
        <v>250000</v>
      </c>
      <c r="U38" s="352">
        <v>0</v>
      </c>
    </row>
    <row r="39" spans="1:21" ht="19.5" customHeight="1">
      <c r="A39" s="351" t="s">
        <v>215</v>
      </c>
      <c r="B39" s="352">
        <v>581000</v>
      </c>
      <c r="C39" s="352">
        <v>0</v>
      </c>
      <c r="D39" s="352">
        <v>0</v>
      </c>
      <c r="E39" s="352">
        <v>0</v>
      </c>
      <c r="F39" s="352">
        <v>0</v>
      </c>
      <c r="G39" s="352">
        <v>0</v>
      </c>
      <c r="H39" s="352">
        <v>0</v>
      </c>
      <c r="I39" s="352">
        <v>0</v>
      </c>
      <c r="J39" s="352">
        <v>0</v>
      </c>
      <c r="K39" s="352">
        <v>0</v>
      </c>
      <c r="L39" s="352">
        <v>405000</v>
      </c>
      <c r="M39" s="352">
        <v>0</v>
      </c>
      <c r="N39" s="352">
        <v>0</v>
      </c>
      <c r="O39" s="352">
        <v>108000</v>
      </c>
      <c r="P39" s="352">
        <v>0</v>
      </c>
      <c r="Q39" s="352">
        <v>0</v>
      </c>
      <c r="R39" s="352">
        <v>0</v>
      </c>
      <c r="S39" s="352">
        <v>0</v>
      </c>
      <c r="T39" s="352">
        <v>68000</v>
      </c>
      <c r="U39" s="352">
        <v>0</v>
      </c>
    </row>
    <row r="40" spans="1:21" s="358" customFormat="1" ht="19.5" customHeight="1">
      <c r="A40" s="355" t="s">
        <v>806</v>
      </c>
      <c r="B40" s="356">
        <v>2731000</v>
      </c>
      <c r="C40" s="356">
        <v>0</v>
      </c>
      <c r="D40" s="356">
        <v>0</v>
      </c>
      <c r="E40" s="356">
        <v>0</v>
      </c>
      <c r="F40" s="356">
        <v>0</v>
      </c>
      <c r="G40" s="356">
        <v>0</v>
      </c>
      <c r="H40" s="356">
        <v>0</v>
      </c>
      <c r="I40" s="356">
        <v>0</v>
      </c>
      <c r="J40" s="356">
        <v>0</v>
      </c>
      <c r="K40" s="356">
        <v>0</v>
      </c>
      <c r="L40" s="356">
        <v>1905000</v>
      </c>
      <c r="M40" s="356">
        <v>0</v>
      </c>
      <c r="N40" s="356">
        <v>0</v>
      </c>
      <c r="O40" s="356">
        <v>508000</v>
      </c>
      <c r="P40" s="356">
        <v>0</v>
      </c>
      <c r="Q40" s="356">
        <v>0</v>
      </c>
      <c r="R40" s="356">
        <v>0</v>
      </c>
      <c r="S40" s="356">
        <v>0</v>
      </c>
      <c r="T40" s="356">
        <v>318000</v>
      </c>
      <c r="U40" s="356">
        <v>0</v>
      </c>
    </row>
    <row r="41" spans="1:21" ht="19.5" customHeight="1">
      <c r="A41" s="351" t="s">
        <v>218</v>
      </c>
      <c r="B41" s="352">
        <v>12981190</v>
      </c>
      <c r="C41" s="352">
        <v>0</v>
      </c>
      <c r="D41" s="352">
        <v>0</v>
      </c>
      <c r="E41" s="352">
        <v>2500000</v>
      </c>
      <c r="F41" s="352">
        <v>0</v>
      </c>
      <c r="G41" s="352">
        <v>0</v>
      </c>
      <c r="H41" s="352">
        <v>5270545</v>
      </c>
      <c r="I41" s="352">
        <v>3046390</v>
      </c>
      <c r="J41" s="352">
        <v>0</v>
      </c>
      <c r="K41" s="352">
        <v>0</v>
      </c>
      <c r="L41" s="352">
        <v>2096255</v>
      </c>
      <c r="M41" s="352">
        <v>0</v>
      </c>
      <c r="N41" s="352">
        <v>0</v>
      </c>
      <c r="O41" s="352">
        <v>0</v>
      </c>
      <c r="P41" s="352">
        <v>0</v>
      </c>
      <c r="Q41" s="352">
        <v>0</v>
      </c>
      <c r="R41" s="352">
        <v>0</v>
      </c>
      <c r="S41" s="352">
        <v>0</v>
      </c>
      <c r="T41" s="352"/>
      <c r="U41" s="352">
        <v>0</v>
      </c>
    </row>
    <row r="42" spans="1:21" ht="19.5" customHeight="1">
      <c r="A42" s="351" t="s">
        <v>224</v>
      </c>
      <c r="B42" s="352">
        <v>3419402</v>
      </c>
      <c r="C42" s="352">
        <v>0</v>
      </c>
      <c r="D42" s="352">
        <v>0</v>
      </c>
      <c r="E42" s="352">
        <v>675000</v>
      </c>
      <c r="F42" s="352">
        <v>0</v>
      </c>
      <c r="G42" s="352">
        <v>0</v>
      </c>
      <c r="H42" s="352">
        <v>1423047</v>
      </c>
      <c r="I42" s="352">
        <v>823366</v>
      </c>
      <c r="J42" s="352">
        <v>0</v>
      </c>
      <c r="K42" s="352">
        <v>0</v>
      </c>
      <c r="L42" s="352">
        <v>565989</v>
      </c>
      <c r="M42" s="352">
        <v>0</v>
      </c>
      <c r="N42" s="352">
        <v>0</v>
      </c>
      <c r="O42" s="352">
        <v>0</v>
      </c>
      <c r="P42" s="352">
        <v>0</v>
      </c>
      <c r="Q42" s="352">
        <v>0</v>
      </c>
      <c r="R42" s="352">
        <v>0</v>
      </c>
      <c r="S42" s="352">
        <v>0</v>
      </c>
      <c r="T42" s="352">
        <v>0</v>
      </c>
      <c r="U42" s="352">
        <v>0</v>
      </c>
    </row>
    <row r="43" spans="1:21" s="358" customFormat="1" ht="19.5" customHeight="1">
      <c r="A43" s="355" t="s">
        <v>801</v>
      </c>
      <c r="B43" s="356">
        <v>16400592</v>
      </c>
      <c r="C43" s="356">
        <v>0</v>
      </c>
      <c r="D43" s="356">
        <v>0</v>
      </c>
      <c r="E43" s="356">
        <v>3175000</v>
      </c>
      <c r="F43" s="356">
        <v>0</v>
      </c>
      <c r="G43" s="356">
        <v>0</v>
      </c>
      <c r="H43" s="356">
        <v>6693592</v>
      </c>
      <c r="I43" s="356">
        <v>3869756</v>
      </c>
      <c r="J43" s="356">
        <v>0</v>
      </c>
      <c r="K43" s="356">
        <v>0</v>
      </c>
      <c r="L43" s="356">
        <v>2662244</v>
      </c>
      <c r="M43" s="356">
        <v>0</v>
      </c>
      <c r="N43" s="356">
        <v>0</v>
      </c>
      <c r="O43" s="356">
        <v>0</v>
      </c>
      <c r="P43" s="356">
        <v>0</v>
      </c>
      <c r="Q43" s="356">
        <v>0</v>
      </c>
      <c r="R43" s="356">
        <v>0</v>
      </c>
      <c r="S43" s="356">
        <v>0</v>
      </c>
      <c r="T43" s="356"/>
      <c r="U43" s="356">
        <v>0</v>
      </c>
    </row>
    <row r="44" spans="1:21" ht="19.5" customHeight="1">
      <c r="A44" s="351" t="s">
        <v>487</v>
      </c>
      <c r="B44" s="352">
        <v>400000</v>
      </c>
      <c r="C44" s="352">
        <v>0</v>
      </c>
      <c r="D44" s="352">
        <v>0</v>
      </c>
      <c r="E44" s="352">
        <v>0</v>
      </c>
      <c r="F44" s="352">
        <v>0</v>
      </c>
      <c r="G44" s="352">
        <v>0</v>
      </c>
      <c r="H44" s="352">
        <v>400000</v>
      </c>
      <c r="I44" s="352">
        <v>0</v>
      </c>
      <c r="J44" s="352">
        <v>0</v>
      </c>
      <c r="K44" s="352">
        <v>0</v>
      </c>
      <c r="L44" s="352">
        <v>0</v>
      </c>
      <c r="M44" s="352">
        <v>0</v>
      </c>
      <c r="N44" s="352">
        <v>0</v>
      </c>
      <c r="O44" s="352">
        <v>0</v>
      </c>
      <c r="P44" s="352">
        <v>0</v>
      </c>
      <c r="Q44" s="352">
        <v>0</v>
      </c>
      <c r="R44" s="352">
        <v>0</v>
      </c>
      <c r="S44" s="352">
        <v>0</v>
      </c>
      <c r="T44" s="352">
        <v>0</v>
      </c>
      <c r="U44" s="352">
        <v>0</v>
      </c>
    </row>
    <row r="45" spans="1:21" s="358" customFormat="1" ht="19.5" customHeight="1">
      <c r="A45" s="355" t="s">
        <v>802</v>
      </c>
      <c r="B45" s="356">
        <v>400000</v>
      </c>
      <c r="C45" s="356">
        <v>0</v>
      </c>
      <c r="D45" s="356">
        <v>0</v>
      </c>
      <c r="E45" s="356">
        <v>0</v>
      </c>
      <c r="F45" s="356">
        <v>0</v>
      </c>
      <c r="G45" s="356">
        <v>0</v>
      </c>
      <c r="H45" s="356">
        <v>400000</v>
      </c>
      <c r="I45" s="356">
        <v>0</v>
      </c>
      <c r="J45" s="356">
        <v>0</v>
      </c>
      <c r="K45" s="356">
        <v>0</v>
      </c>
      <c r="L45" s="356">
        <v>0</v>
      </c>
      <c r="M45" s="356">
        <v>0</v>
      </c>
      <c r="N45" s="356">
        <v>0</v>
      </c>
      <c r="O45" s="356">
        <v>0</v>
      </c>
      <c r="P45" s="356">
        <v>0</v>
      </c>
      <c r="Q45" s="356">
        <v>0</v>
      </c>
      <c r="R45" s="356">
        <v>0</v>
      </c>
      <c r="S45" s="356">
        <v>0</v>
      </c>
      <c r="T45" s="356">
        <v>0</v>
      </c>
      <c r="U45" s="356">
        <v>0</v>
      </c>
    </row>
    <row r="46" spans="1:21" s="358" customFormat="1" ht="19.5" customHeight="1">
      <c r="A46" s="355" t="s">
        <v>803</v>
      </c>
      <c r="B46" s="356">
        <v>50979212</v>
      </c>
      <c r="C46" s="356">
        <v>12138620</v>
      </c>
      <c r="D46" s="356">
        <v>497000</v>
      </c>
      <c r="E46" s="356">
        <v>3175000</v>
      </c>
      <c r="F46" s="356">
        <v>1460000</v>
      </c>
      <c r="G46" s="356">
        <v>160000</v>
      </c>
      <c r="H46" s="356">
        <v>8616592</v>
      </c>
      <c r="I46" s="356">
        <v>3996756</v>
      </c>
      <c r="J46" s="356">
        <v>1955000</v>
      </c>
      <c r="K46" s="356">
        <v>1850000</v>
      </c>
      <c r="L46" s="356">
        <v>7857244</v>
      </c>
      <c r="M46" s="356">
        <v>280000</v>
      </c>
      <c r="N46" s="356">
        <v>45000</v>
      </c>
      <c r="O46" s="356">
        <v>938000</v>
      </c>
      <c r="P46" s="356">
        <v>255000</v>
      </c>
      <c r="Q46" s="356">
        <v>3300000</v>
      </c>
      <c r="R46" s="356">
        <v>265000</v>
      </c>
      <c r="S46" s="356">
        <v>120000</v>
      </c>
      <c r="T46" s="356">
        <v>980000</v>
      </c>
      <c r="U46" s="356">
        <v>3090000</v>
      </c>
    </row>
  </sheetData>
  <sheetProtection/>
  <mergeCells count="2">
    <mergeCell ref="A1:U1"/>
    <mergeCell ref="A2:U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E42" sqref="E42"/>
    </sheetView>
  </sheetViews>
  <sheetFormatPr defaultColWidth="9.140625" defaultRowHeight="15"/>
  <cols>
    <col min="1" max="1" width="42.421875" style="370" customWidth="1"/>
    <col min="2" max="7" width="14.7109375" style="370" customWidth="1"/>
    <col min="8" max="16384" width="9.140625" style="370" customWidth="1"/>
  </cols>
  <sheetData>
    <row r="1" spans="1:8" ht="12.75">
      <c r="A1" s="385" t="s">
        <v>877</v>
      </c>
      <c r="B1" s="385"/>
      <c r="C1" s="385"/>
      <c r="D1" s="385"/>
      <c r="E1" s="385"/>
      <c r="F1" s="385"/>
      <c r="G1" s="385"/>
      <c r="H1" s="385"/>
    </row>
    <row r="2" spans="1:8" ht="12.75">
      <c r="A2" s="385" t="s">
        <v>832</v>
      </c>
      <c r="B2" s="385"/>
      <c r="C2" s="385"/>
      <c r="D2" s="385"/>
      <c r="E2" s="385"/>
      <c r="F2" s="385"/>
      <c r="G2" s="385"/>
      <c r="H2" s="385"/>
    </row>
    <row r="3" ht="12.75">
      <c r="G3" s="370" t="s">
        <v>892</v>
      </c>
    </row>
    <row r="4" spans="1:7" s="372" customFormat="1" ht="79.5" customHeight="1">
      <c r="A4" s="371" t="s">
        <v>663</v>
      </c>
      <c r="B4" s="371" t="s">
        <v>53</v>
      </c>
      <c r="C4" s="371" t="s">
        <v>805</v>
      </c>
      <c r="D4" s="371" t="s">
        <v>764</v>
      </c>
      <c r="E4" s="371" t="s">
        <v>765</v>
      </c>
      <c r="F4" s="371" t="s">
        <v>766</v>
      </c>
      <c r="G4" s="371" t="s">
        <v>767</v>
      </c>
    </row>
    <row r="5" spans="1:7" ht="24.75" customHeight="1">
      <c r="A5" s="373" t="s">
        <v>103</v>
      </c>
      <c r="B5" s="374">
        <v>15410000</v>
      </c>
      <c r="C5" s="374">
        <v>9810000</v>
      </c>
      <c r="D5" s="374">
        <v>0</v>
      </c>
      <c r="E5" s="374">
        <v>1512000</v>
      </c>
      <c r="F5" s="374">
        <v>1288000</v>
      </c>
      <c r="G5" s="374">
        <v>2800000</v>
      </c>
    </row>
    <row r="6" spans="1:7" ht="24.75" customHeight="1">
      <c r="A6" s="373" t="s">
        <v>115</v>
      </c>
      <c r="B6" s="374">
        <v>1144500</v>
      </c>
      <c r="C6" s="374">
        <v>574000</v>
      </c>
      <c r="D6" s="374">
        <v>0</v>
      </c>
      <c r="E6" s="374">
        <v>154000</v>
      </c>
      <c r="F6" s="374">
        <v>131500</v>
      </c>
      <c r="G6" s="374">
        <v>285000</v>
      </c>
    </row>
    <row r="7" spans="1:7" ht="24.75" customHeight="1">
      <c r="A7" s="373" t="s">
        <v>119</v>
      </c>
      <c r="B7" s="374">
        <v>610000</v>
      </c>
      <c r="C7" s="374">
        <v>550000</v>
      </c>
      <c r="D7" s="374">
        <v>0</v>
      </c>
      <c r="E7" s="374">
        <v>16000</v>
      </c>
      <c r="F7" s="374">
        <v>14000</v>
      </c>
      <c r="G7" s="374">
        <v>30000</v>
      </c>
    </row>
    <row r="8" spans="1:7" ht="24.75" customHeight="1">
      <c r="A8" s="373" t="s">
        <v>789</v>
      </c>
      <c r="B8" s="374">
        <v>17164500</v>
      </c>
      <c r="C8" s="374">
        <v>10934000</v>
      </c>
      <c r="D8" s="374">
        <v>0</v>
      </c>
      <c r="E8" s="374">
        <v>1682000</v>
      </c>
      <c r="F8" s="374">
        <v>1433500</v>
      </c>
      <c r="G8" s="374">
        <v>3115000</v>
      </c>
    </row>
    <row r="9" spans="1:7" ht="24.75" customHeight="1">
      <c r="A9" s="373" t="s">
        <v>791</v>
      </c>
      <c r="B9" s="374">
        <v>17164500</v>
      </c>
      <c r="C9" s="374">
        <v>10934000</v>
      </c>
      <c r="D9" s="374">
        <v>0</v>
      </c>
      <c r="E9" s="374">
        <v>1682000</v>
      </c>
      <c r="F9" s="374">
        <v>1433500</v>
      </c>
      <c r="G9" s="374">
        <v>3115000</v>
      </c>
    </row>
    <row r="10" spans="1:7" ht="24.75" customHeight="1">
      <c r="A10" s="373" t="s">
        <v>467</v>
      </c>
      <c r="B10" s="374">
        <v>3424000</v>
      </c>
      <c r="C10" s="374">
        <v>2130000</v>
      </c>
      <c r="D10" s="374">
        <v>0</v>
      </c>
      <c r="E10" s="374">
        <v>353000</v>
      </c>
      <c r="F10" s="374">
        <v>297000</v>
      </c>
      <c r="G10" s="374">
        <v>644000</v>
      </c>
    </row>
    <row r="11" spans="1:7" ht="24.75" customHeight="1">
      <c r="A11" s="373" t="s">
        <v>138</v>
      </c>
      <c r="B11" s="374">
        <v>63000</v>
      </c>
      <c r="C11" s="374">
        <v>60000</v>
      </c>
      <c r="D11" s="374">
        <v>3000</v>
      </c>
      <c r="E11" s="374">
        <v>0</v>
      </c>
      <c r="F11" s="374">
        <v>0</v>
      </c>
      <c r="G11" s="374">
        <v>0</v>
      </c>
    </row>
    <row r="12" spans="1:7" ht="24.75" customHeight="1">
      <c r="A12" s="373" t="s">
        <v>140</v>
      </c>
      <c r="B12" s="374">
        <v>6182000</v>
      </c>
      <c r="C12" s="374">
        <v>0</v>
      </c>
      <c r="D12" s="374">
        <v>20000</v>
      </c>
      <c r="E12" s="374">
        <v>1663740</v>
      </c>
      <c r="F12" s="374">
        <v>1417260</v>
      </c>
      <c r="G12" s="374">
        <v>3081000</v>
      </c>
    </row>
    <row r="13" spans="1:7" ht="24.75" customHeight="1">
      <c r="A13" s="373" t="s">
        <v>792</v>
      </c>
      <c r="B13" s="374">
        <v>6245000</v>
      </c>
      <c r="C13" s="374">
        <v>60000</v>
      </c>
      <c r="D13" s="374">
        <v>23000</v>
      </c>
      <c r="E13" s="374">
        <v>1663740</v>
      </c>
      <c r="F13" s="374">
        <v>1417260</v>
      </c>
      <c r="G13" s="374">
        <v>3081000</v>
      </c>
    </row>
    <row r="14" spans="1:7" ht="24.75" customHeight="1">
      <c r="A14" s="373" t="s">
        <v>147</v>
      </c>
      <c r="B14" s="374">
        <v>60000</v>
      </c>
      <c r="C14" s="374">
        <v>0</v>
      </c>
      <c r="D14" s="374">
        <v>60000</v>
      </c>
      <c r="E14" s="374">
        <v>0</v>
      </c>
      <c r="F14" s="374">
        <v>0</v>
      </c>
      <c r="G14" s="374">
        <v>0</v>
      </c>
    </row>
    <row r="15" spans="1:7" ht="24.75" customHeight="1">
      <c r="A15" s="373" t="s">
        <v>793</v>
      </c>
      <c r="B15" s="374">
        <v>60000</v>
      </c>
      <c r="C15" s="374">
        <v>0</v>
      </c>
      <c r="D15" s="374">
        <v>60000</v>
      </c>
      <c r="E15" s="374">
        <v>0</v>
      </c>
      <c r="F15" s="374">
        <v>0</v>
      </c>
      <c r="G15" s="374">
        <v>0</v>
      </c>
    </row>
    <row r="16" spans="1:7" ht="24.75" customHeight="1">
      <c r="A16" s="373" t="s">
        <v>150</v>
      </c>
      <c r="B16" s="374">
        <v>714000</v>
      </c>
      <c r="C16" s="374">
        <v>0</v>
      </c>
      <c r="D16" s="374">
        <v>320000</v>
      </c>
      <c r="E16" s="374">
        <v>91800</v>
      </c>
      <c r="F16" s="374">
        <v>132200</v>
      </c>
      <c r="G16" s="374">
        <v>170000</v>
      </c>
    </row>
    <row r="17" spans="1:7" ht="24.75" customHeight="1">
      <c r="A17" s="373" t="s">
        <v>152</v>
      </c>
      <c r="B17" s="374">
        <v>600000</v>
      </c>
      <c r="C17" s="374">
        <v>0</v>
      </c>
      <c r="D17" s="374">
        <v>0</v>
      </c>
      <c r="E17" s="374">
        <v>0</v>
      </c>
      <c r="F17" s="374">
        <v>0</v>
      </c>
      <c r="G17" s="374">
        <v>600000</v>
      </c>
    </row>
    <row r="18" spans="1:7" ht="24.75" customHeight="1">
      <c r="A18" s="373" t="s">
        <v>155</v>
      </c>
      <c r="B18" s="374">
        <v>905000</v>
      </c>
      <c r="C18" s="374">
        <v>0</v>
      </c>
      <c r="D18" s="374">
        <v>905000</v>
      </c>
      <c r="E18" s="374">
        <v>0</v>
      </c>
      <c r="F18" s="374">
        <v>0</v>
      </c>
      <c r="G18" s="374">
        <v>0</v>
      </c>
    </row>
    <row r="19" spans="1:7" ht="24.75" customHeight="1">
      <c r="A19" s="373" t="s">
        <v>470</v>
      </c>
      <c r="B19" s="374">
        <v>199000</v>
      </c>
      <c r="C19" s="374">
        <v>0</v>
      </c>
      <c r="D19" s="374">
        <v>149000</v>
      </c>
      <c r="E19" s="374">
        <v>27000</v>
      </c>
      <c r="F19" s="374">
        <v>23000</v>
      </c>
      <c r="G19" s="374">
        <v>0</v>
      </c>
    </row>
    <row r="20" spans="1:7" ht="24.75" customHeight="1">
      <c r="A20" s="373" t="s">
        <v>794</v>
      </c>
      <c r="B20" s="374">
        <v>2418000</v>
      </c>
      <c r="C20" s="374">
        <v>0</v>
      </c>
      <c r="D20" s="374">
        <v>1374000</v>
      </c>
      <c r="E20" s="374">
        <v>118800</v>
      </c>
      <c r="F20" s="374">
        <v>155200</v>
      </c>
      <c r="G20" s="374">
        <v>770000</v>
      </c>
    </row>
    <row r="21" spans="1:7" ht="24.75" customHeight="1">
      <c r="A21" s="373" t="s">
        <v>167</v>
      </c>
      <c r="B21" s="374">
        <v>2113000</v>
      </c>
      <c r="C21" s="374">
        <v>17000</v>
      </c>
      <c r="D21" s="374">
        <v>387000</v>
      </c>
      <c r="E21" s="374">
        <v>405000</v>
      </c>
      <c r="F21" s="374">
        <v>400000</v>
      </c>
      <c r="G21" s="374">
        <v>904000</v>
      </c>
    </row>
    <row r="22" spans="1:7" ht="24.75" customHeight="1">
      <c r="A22" s="373" t="s">
        <v>169</v>
      </c>
      <c r="B22" s="374">
        <v>300000</v>
      </c>
      <c r="C22" s="374">
        <v>0</v>
      </c>
      <c r="D22" s="374">
        <v>0</v>
      </c>
      <c r="E22" s="374">
        <v>0</v>
      </c>
      <c r="F22" s="374">
        <v>0</v>
      </c>
      <c r="G22" s="374">
        <v>300000</v>
      </c>
    </row>
    <row r="23" spans="1:7" ht="24.75" customHeight="1">
      <c r="A23" s="373" t="s">
        <v>173</v>
      </c>
      <c r="B23" s="374">
        <v>1000</v>
      </c>
      <c r="C23" s="374">
        <v>0</v>
      </c>
      <c r="D23" s="374">
        <v>1000</v>
      </c>
      <c r="E23" s="374">
        <v>0</v>
      </c>
      <c r="F23" s="374">
        <v>0</v>
      </c>
      <c r="G23" s="374">
        <v>0</v>
      </c>
    </row>
    <row r="24" spans="1:7" ht="24.75" customHeight="1">
      <c r="A24" s="373" t="s">
        <v>796</v>
      </c>
      <c r="B24" s="374">
        <v>2414000</v>
      </c>
      <c r="C24" s="374">
        <v>17000</v>
      </c>
      <c r="D24" s="374">
        <v>388000</v>
      </c>
      <c r="E24" s="374">
        <v>405000</v>
      </c>
      <c r="F24" s="374">
        <v>400000</v>
      </c>
      <c r="G24" s="374">
        <v>1204000</v>
      </c>
    </row>
    <row r="25" spans="1:7" ht="24.75" customHeight="1">
      <c r="A25" s="373" t="s">
        <v>797</v>
      </c>
      <c r="B25" s="374">
        <v>11137000</v>
      </c>
      <c r="C25" s="374">
        <v>77000</v>
      </c>
      <c r="D25" s="374">
        <v>1845000</v>
      </c>
      <c r="E25" s="374">
        <v>2187540</v>
      </c>
      <c r="F25" s="374">
        <v>1972460</v>
      </c>
      <c r="G25" s="374">
        <v>5055000</v>
      </c>
    </row>
    <row r="26" spans="1:7" ht="24.75" customHeight="1">
      <c r="A26" s="373" t="s">
        <v>209</v>
      </c>
      <c r="B26" s="374">
        <v>650000</v>
      </c>
      <c r="C26" s="374">
        <v>0</v>
      </c>
      <c r="D26" s="374">
        <v>650000</v>
      </c>
      <c r="E26" s="374">
        <v>0</v>
      </c>
      <c r="F26" s="374">
        <v>0</v>
      </c>
      <c r="G26" s="374">
        <v>0</v>
      </c>
    </row>
    <row r="27" spans="1:7" ht="24.75" customHeight="1">
      <c r="A27" s="373" t="s">
        <v>215</v>
      </c>
      <c r="B27" s="374">
        <v>175000</v>
      </c>
      <c r="C27" s="374">
        <v>0</v>
      </c>
      <c r="D27" s="374">
        <v>175000</v>
      </c>
      <c r="E27" s="374">
        <v>0</v>
      </c>
      <c r="F27" s="374">
        <v>0</v>
      </c>
      <c r="G27" s="374">
        <v>0</v>
      </c>
    </row>
    <row r="28" spans="1:7" ht="24.75" customHeight="1">
      <c r="A28" s="373" t="s">
        <v>806</v>
      </c>
      <c r="B28" s="374">
        <v>825000</v>
      </c>
      <c r="C28" s="374">
        <v>0</v>
      </c>
      <c r="D28" s="374">
        <v>825000</v>
      </c>
      <c r="E28" s="374">
        <v>0</v>
      </c>
      <c r="F28" s="374">
        <v>0</v>
      </c>
      <c r="G28" s="374">
        <v>0</v>
      </c>
    </row>
    <row r="29" spans="1:7" ht="24.75" customHeight="1">
      <c r="A29" s="373" t="s">
        <v>803</v>
      </c>
      <c r="B29" s="374">
        <v>32550500</v>
      </c>
      <c r="C29" s="374">
        <v>13141000</v>
      </c>
      <c r="D29" s="374">
        <v>2670000</v>
      </c>
      <c r="E29" s="374">
        <v>4222540</v>
      </c>
      <c r="F29" s="374">
        <v>3702960</v>
      </c>
      <c r="G29" s="374">
        <v>8814000</v>
      </c>
    </row>
  </sheetData>
  <sheetProtection/>
  <mergeCells count="2">
    <mergeCell ref="A1:H1"/>
    <mergeCell ref="A2:H2"/>
  </mergeCells>
  <printOptions/>
  <pageMargins left="0.75" right="0.75" top="1" bottom="1" header="0.5" footer="0.5"/>
  <pageSetup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</dc:creator>
  <cp:keywords/>
  <dc:description/>
  <cp:lastModifiedBy>HP</cp:lastModifiedBy>
  <cp:lastPrinted>2019-02-22T17:42:32Z</cp:lastPrinted>
  <dcterms:created xsi:type="dcterms:W3CDTF">2014-01-03T21:48:14Z</dcterms:created>
  <dcterms:modified xsi:type="dcterms:W3CDTF">2019-03-17T13:11:19Z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