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firstSheet="17" activeTab="21"/>
  </bookViews>
  <sheets>
    <sheet name="I. Kiemelt előir." sheetId="1" r:id="rId1"/>
    <sheet name="1.m. Bevételek" sheetId="2" r:id="rId2"/>
    <sheet name="1.1. m. Müködési bevétel Önkorm" sheetId="3" r:id="rId3"/>
    <sheet name="1.2.m. Működési bevétel Óvoda" sheetId="4" r:id="rId4"/>
    <sheet name="1.3. m. Fin. bev. Önkormányzat" sheetId="5" r:id="rId5"/>
    <sheet name="1.4. m. Finansz. bev. Óvoda" sheetId="6" r:id="rId6"/>
    <sheet name="2.m. Kiadások" sheetId="7" r:id="rId7"/>
    <sheet name="2.1. m. Működési kiadás Önkorm." sheetId="8" r:id="rId8"/>
    <sheet name="2.2. Működési kiadás Óvoda" sheetId="9" r:id="rId9"/>
    <sheet name="2.3. Finansz. kiad. Önkorm." sheetId="10" r:id="rId10"/>
    <sheet name="3. létszám " sheetId="11" r:id="rId11"/>
    <sheet name="4. beruházások felújítások " sheetId="12" r:id="rId12"/>
    <sheet name="5. tartalékok" sheetId="13" r:id="rId13"/>
    <sheet name="6. stabilitási 1" sheetId="14" r:id="rId14"/>
    <sheet name="7. stabilitási 2" sheetId="15" r:id="rId15"/>
    <sheet name="8. EU projektek" sheetId="16" r:id="rId16"/>
    <sheet name="9. hitelek" sheetId="17" r:id="rId17"/>
    <sheet name="10.finanszírozás" sheetId="18" r:id="rId18"/>
    <sheet name="11. szociális kiadások" sheetId="19" r:id="rId19"/>
    <sheet name="12. átadott" sheetId="20" r:id="rId20"/>
    <sheet name="12.1.  Átadot, települési t (1)" sheetId="21" r:id="rId21"/>
    <sheet name="13. átvett" sheetId="22" r:id="rId22"/>
    <sheet name="14. helyi adók" sheetId="23" r:id="rId23"/>
    <sheet name="15. MÉRLEG" sheetId="24" r:id="rId24"/>
    <sheet name="16.1. EI FELHASZN TERV Önkorm." sheetId="25" r:id="rId25"/>
    <sheet name="16.2. EI FELHASZN TERV Óvoda" sheetId="26" r:id="rId26"/>
    <sheet name="17.TÖBB ÉVES" sheetId="27" r:id="rId27"/>
    <sheet name="18. KÖZVETETT" sheetId="28" r:id="rId28"/>
    <sheet name="19. GÖRDÜLŐ kiadások teljes" sheetId="29" r:id="rId29"/>
    <sheet name="20. GÖRDÜLŐ bevételek teljes" sheetId="30" r:id="rId30"/>
    <sheet name="21. GÖRDÜLŐ" sheetId="31" r:id="rId31"/>
    <sheet name="Munka1" sheetId="32" r:id="rId32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_xlfn.IFERROR" hidden="1">#NAME?</definedName>
    <definedName name="css">#REF!</definedName>
    <definedName name="css_k">'[3]Családsegítés'!$C$27:$C$86</definedName>
    <definedName name="css_k_">#REF!</definedName>
    <definedName name="FEJ">#REF!</definedName>
    <definedName name="FGL" localSheetId="25">'[4]flag_1'!#REF!</definedName>
    <definedName name="FGL">'[4]flag_1'!#REF!</definedName>
    <definedName name="fgl1" localSheetId="25">'[4]flag_1'!#REF!</definedName>
    <definedName name="fgl1">'[4]flag_1'!#REF!</definedName>
    <definedName name="FLAG" localSheetId="25">'[4]flag_1'!#REF!</definedName>
    <definedName name="FLAG">'[4]flag_1'!#REF!</definedName>
    <definedName name="flag1" localSheetId="25">'[4]flag_1'!#REF!</definedName>
    <definedName name="flag1">'[4]flag_1'!#REF!</definedName>
    <definedName name="foot_4_place" localSheetId="14">'7. stabilitási 2'!$A$18</definedName>
    <definedName name="foot_5_place" localSheetId="14">'7. stabilitási 2'!#REF!</definedName>
    <definedName name="foot_53_place" localSheetId="14">'7. stabilitási 2'!#REF!</definedName>
    <definedName name="gyj">#REF!</definedName>
    <definedName name="gyj_k">'[3]Gyermekjóléti'!$C$27:$C$86</definedName>
    <definedName name="gyj_k_">#REF!</definedName>
    <definedName name="K_LSZA_BECS_1">#REF!</definedName>
    <definedName name="kjz">#REF!</definedName>
    <definedName name="kjz_k">'[3]körjegyzőség'!$C$9:$C$28</definedName>
    <definedName name="kjz_k_">#REF!</definedName>
    <definedName name="KSH_R">#REF!</definedName>
    <definedName name="KSZ1" localSheetId="25">'[4]flag_1'!#REF!</definedName>
    <definedName name="KSZ1">'[4]flag_1'!#REF!</definedName>
    <definedName name="ksz11" localSheetId="25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7">'2.1. m. Működési kiadás Önkorm.'!$A:$A,'2.1. m. Működési kiadás Önkorm.'!$5:$5</definedName>
    <definedName name="_xlnm.Print_Area" localSheetId="1">'1.m. Bevételek'!$A$1:$J$93</definedName>
    <definedName name="_xlnm.Print_Area" localSheetId="17">'10.finanszírozás'!$A$1:$D$9</definedName>
    <definedName name="_xlnm.Print_Area" localSheetId="18">'11. szociális kiadások'!$A$1:$C$39</definedName>
    <definedName name="_xlnm.Print_Area" localSheetId="19">'12. átadott'!$A$1:$C$117</definedName>
    <definedName name="_xlnm.Print_Area" localSheetId="21">'13. átvett'!$A$1:$C$116</definedName>
    <definedName name="_xlnm.Print_Area" localSheetId="23">'15. MÉRLEG'!$A$1:$E$153</definedName>
    <definedName name="_xlnm.Print_Area" localSheetId="24">'16.1. EI FELHASZN TERV Önkorm.'!$A$1:$O$213</definedName>
    <definedName name="_xlnm.Print_Area" localSheetId="25">'16.2. EI FELHASZN TERV Óvoda'!$A$1:$O$213</definedName>
    <definedName name="_xlnm.Print_Area" localSheetId="26">'17.TÖBB ÉVES'!$A$1:$I$31</definedName>
    <definedName name="_xlnm.Print_Area" localSheetId="27">'18. KÖZVETETT'!$A$1:$E$34</definedName>
    <definedName name="_xlnm.Print_Area" localSheetId="28">'19. GÖRDÜLŐ kiadások teljes'!$A$1:$F$123</definedName>
    <definedName name="_xlnm.Print_Area" localSheetId="6">'2.m. Kiadások'!$A$1:$J$123</definedName>
    <definedName name="_xlnm.Print_Area" localSheetId="29">'20. GÖRDÜLŐ bevételek teljes'!$A$1:$F$92</definedName>
    <definedName name="_xlnm.Print_Area" localSheetId="30">'21. GÖRDÜLŐ'!$A$1:$F$27</definedName>
    <definedName name="_xlnm.Print_Area" localSheetId="10">'3. létszám '!$A$1:$D$33</definedName>
    <definedName name="_xlnm.Print_Area" localSheetId="11">'4. beruházások felújítások '!$A$1:$E$48</definedName>
    <definedName name="_xlnm.Print_Area" localSheetId="12">'5. tartalékok'!$A$1:$E$16</definedName>
    <definedName name="_xlnm.Print_Area" localSheetId="13">'6. stabilitási 1'!$A$1:$J$53</definedName>
    <definedName name="_xlnm.Print_Area" localSheetId="14">'7. stabilitási 2'!$A$1:$H$38</definedName>
    <definedName name="_xlnm.Print_Area" localSheetId="15">'8. EU projektek'!$A$1:$B$43</definedName>
    <definedName name="_xlnm.Print_Area" localSheetId="16">'9. hitelek'!$A$1:$D$70</definedName>
    <definedName name="_xlnm.Print_Area" localSheetId="0">'I. Kiemelt előir.'!$A$1:$D$30</definedName>
    <definedName name="pr10" localSheetId="14">'7. stabilitási 2'!#REF!</definedName>
    <definedName name="pr11" localSheetId="14">'7. stabilitási 2'!#REF!</definedName>
    <definedName name="pr12" localSheetId="14">'7. stabilitási 2'!#REF!</definedName>
    <definedName name="pr21" localSheetId="13">'6. stabilitási 1'!$A$56</definedName>
    <definedName name="pr22" localSheetId="13">'6. stabilitási 1'!#REF!</definedName>
    <definedName name="pr232" localSheetId="23">'15. MÉRLEG'!#REF!</definedName>
    <definedName name="pr232" localSheetId="26">'17.TÖBB ÉVES'!$A$16</definedName>
    <definedName name="pr232" localSheetId="27">'18. KÖZVETETT'!$A$10</definedName>
    <definedName name="pr232" localSheetId="30">'21. GÖRDÜLŐ'!#REF!</definedName>
    <definedName name="pr233" localSheetId="23">'15. MÉRLEG'!#REF!</definedName>
    <definedName name="pr233" localSheetId="26">'17.TÖBB ÉVES'!$A$17</definedName>
    <definedName name="pr233" localSheetId="27">'18. KÖZVETETT'!$A$15</definedName>
    <definedName name="pr233" localSheetId="30">'21. GÖRDÜLŐ'!#REF!</definedName>
    <definedName name="pr234" localSheetId="23">'15. MÉRLEG'!#REF!</definedName>
    <definedName name="pr234" localSheetId="26">'17.TÖBB ÉVES'!$A$18</definedName>
    <definedName name="pr234" localSheetId="27">'18. KÖZVETETT'!$A$23</definedName>
    <definedName name="pr234" localSheetId="30">'21. GÖRDÜLŐ'!#REF!</definedName>
    <definedName name="pr235" localSheetId="23">'15. MÉRLEG'!#REF!</definedName>
    <definedName name="pr235" localSheetId="26">'17.TÖBB ÉVES'!$A$19</definedName>
    <definedName name="pr235" localSheetId="27">'18. KÖZVETETT'!$A$28</definedName>
    <definedName name="pr235" localSheetId="30">'21. GÖRDÜLŐ'!#REF!</definedName>
    <definedName name="pr236" localSheetId="23">'15. MÉRLEG'!#REF!</definedName>
    <definedName name="pr236" localSheetId="26">'17.TÖBB ÉVES'!$A$20</definedName>
    <definedName name="pr236" localSheetId="27">'18. KÖZVETETT'!$A$33</definedName>
    <definedName name="pr236" localSheetId="30">'21. GÖRDÜLŐ'!#REF!</definedName>
    <definedName name="pr24" localSheetId="13">'6. stabilitási 1'!$A$58</definedName>
    <definedName name="pr25" localSheetId="13">'6. stabilitási 1'!$A$59</definedName>
    <definedName name="pr26" localSheetId="13">'6. stabilitási 1'!$A$60</definedName>
    <definedName name="pr27" localSheetId="13">'6. stabilitási 1'!$A$61</definedName>
    <definedName name="pr28" localSheetId="13">'6. stabilitási 1'!$A$62</definedName>
    <definedName name="pr312" localSheetId="23">'15. MÉRLEG'!#REF!</definedName>
    <definedName name="pr312" localSheetId="26">'17.TÖBB ÉVES'!$A$7</definedName>
    <definedName name="pr312" localSheetId="27">'18. KÖZVETETT'!#REF!</definedName>
    <definedName name="pr312" localSheetId="30">'21. GÖRDÜLŐ'!#REF!</definedName>
    <definedName name="pr313" localSheetId="23">'15. MÉRLEG'!#REF!</definedName>
    <definedName name="pr313" localSheetId="26">'17.TÖBB ÉVES'!$A$2</definedName>
    <definedName name="pr313" localSheetId="27">'18. KÖZVETETT'!#REF!</definedName>
    <definedName name="pr313" localSheetId="30">'21. GÖRDÜLŐ'!#REF!</definedName>
    <definedName name="pr314" localSheetId="23">'15. MÉRLEG'!#REF!</definedName>
    <definedName name="pr314" localSheetId="26">'17.TÖBB ÉVES'!$A$9</definedName>
    <definedName name="pr314" localSheetId="27">'18. KÖZVETETT'!$A$2</definedName>
    <definedName name="pr314" localSheetId="30">'21. GÖRDÜLŐ'!#REF!</definedName>
    <definedName name="pr315" localSheetId="23">'15. MÉRLEG'!#REF!</definedName>
    <definedName name="pr315" localSheetId="26">'17.TÖBB ÉVES'!$A$10</definedName>
    <definedName name="pr315" localSheetId="27">'18. KÖZVETETT'!#REF!</definedName>
    <definedName name="pr315" localSheetId="30">'21. GÖRDÜLŐ'!#REF!</definedName>
    <definedName name="pr347" localSheetId="30">'21. GÖRDÜLŐ'!#REF!</definedName>
    <definedName name="pr348" localSheetId="30">'21. GÖRDÜLŐ'!#REF!</definedName>
    <definedName name="pr349" localSheetId="30">'21. GÖRDÜLŐ'!#REF!</definedName>
    <definedName name="pr395" localSheetId="30">'21. GÖRDÜLŐ'!$A$31</definedName>
    <definedName name="pr396" localSheetId="30">'21. GÖRDÜLŐ'!$A$32</definedName>
    <definedName name="pr397" localSheetId="30">'21. GÖRDÜLŐ'!$A$33</definedName>
    <definedName name="pr7" localSheetId="14">'7. stabilitási 2'!#REF!</definedName>
    <definedName name="pr8" localSheetId="14">'7. stabilitási 2'!#REF!</definedName>
    <definedName name="pr9" localSheetId="14">'7. stabilitási 2'!#REF!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<sst xmlns="http://schemas.openxmlformats.org/spreadsheetml/2006/main" count="3345" uniqueCount="883">
  <si>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</si>
  <si>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</si>
  <si>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</si>
  <si>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</si>
  <si>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</si>
  <si>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</si>
  <si>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</si>
  <si>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</si>
  <si>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</si>
  <si>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</si>
  <si>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</si>
  <si>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</si>
  <si>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</si>
  <si>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</si>
  <si>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</si>
  <si>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</si>
  <si>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</si>
  <si>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</si>
  <si>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</si>
  <si>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</si>
  <si>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</si>
  <si>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</si>
  <si>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</si>
  <si>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</si>
  <si>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</si>
  <si>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</si>
  <si>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</si>
  <si>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</si>
  <si>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</si>
  <si>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</si>
  <si>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</si>
  <si>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</si>
  <si>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</si>
  <si>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</si>
  <si>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</si>
  <si>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</si>
  <si>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</si>
  <si>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</si>
  <si>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</si>
  <si>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</si>
  <si>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</si>
  <si>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</si>
  <si>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</si>
  <si>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</si>
  <si>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</si>
  <si>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</si>
  <si>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</si>
  <si>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</si>
  <si>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</si>
  <si>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</si>
  <si>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</si>
  <si>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</si>
  <si>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</si>
  <si>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</si>
  <si>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</si>
  <si>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</si>
  <si>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</si>
  <si>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</si>
  <si>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</si>
  <si>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</si>
  <si>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</si>
  <si>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</si>
  <si>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</si>
  <si>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</si>
  <si>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</si>
  <si>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</si>
  <si>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ÖSSZEVONT ELŐIRÁNYZATOK (ÖNKORMÁNYZAT ÉS KÖLTSÉGVETÉSI SZERVEI ÖSSZESEN)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</si>
  <si>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</si>
  <si>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</si>
  <si>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</si>
  <si>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</si>
  <si>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</si>
  <si>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</si>
  <si>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</si>
  <si>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</si>
  <si>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</si>
  <si>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</si>
  <si>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</si>
  <si>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</si>
  <si>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</si>
  <si>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</si>
  <si>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</si>
  <si>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</si>
  <si>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</si>
  <si>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</si>
  <si>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</si>
  <si>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</si>
  <si>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</si>
  <si>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</si>
  <si>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</si>
  <si>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</si>
  <si>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2018. évi előirányzat</t>
  </si>
  <si>
    <t>Fizetési kötelezettségek</t>
  </si>
  <si>
    <t>Saját bevételek</t>
  </si>
  <si>
    <t>B6-B7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</si>
  <si>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</si>
  <si>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</si>
  <si>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</si>
  <si>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</si>
  <si>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</si>
  <si>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</si>
  <si>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</si>
  <si>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</si>
  <si>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</si>
  <si>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</si>
  <si>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</si>
  <si>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</si>
  <si>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</si>
  <si>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</si>
  <si>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</si>
  <si>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</si>
  <si>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</si>
  <si>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</si>
  <si>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</si>
  <si>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</si>
  <si>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</si>
  <si>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</si>
  <si>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</si>
  <si>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</si>
  <si>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</si>
  <si>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</si>
  <si>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</si>
  <si>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</si>
  <si>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</si>
  <si>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</si>
  <si>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</si>
  <si>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</si>
  <si>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</si>
  <si>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</si>
  <si>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</si>
  <si>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</si>
  <si>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</si>
  <si>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</si>
  <si>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</si>
  <si>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</si>
  <si>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</si>
  <si>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</si>
  <si>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</si>
  <si>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</si>
  <si>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</si>
  <si>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</si>
  <si>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</si>
  <si>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</si>
  <si>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</si>
  <si>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</si>
  <si>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</si>
  <si>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</si>
  <si>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</si>
  <si>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</si>
  <si>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</si>
  <si>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</si>
  <si>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</si>
  <si>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</si>
  <si>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</si>
  <si>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</si>
  <si>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</si>
  <si>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</si>
  <si>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</si>
  <si>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</si>
  <si>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</si>
  <si>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</si>
  <si>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</si>
  <si>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</si>
  <si>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</si>
  <si>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</si>
  <si>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</si>
  <si>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</si>
  <si>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</si>
  <si>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</si>
  <si>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</si>
  <si>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</si>
  <si>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</si>
  <si>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</si>
  <si>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</si>
  <si>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</si>
  <si>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</si>
  <si>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</si>
  <si>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</si>
  <si>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</si>
  <si>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</si>
  <si>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</si>
  <si>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</si>
  <si>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</si>
  <si>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</si>
  <si>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</si>
  <si>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</si>
  <si>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</si>
  <si>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</si>
  <si>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</si>
  <si>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</si>
  <si>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</si>
  <si>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</si>
  <si>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</si>
  <si>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</si>
  <si>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</si>
  <si>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</si>
  <si>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</si>
  <si>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</si>
  <si>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</si>
  <si>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</si>
  <si>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</si>
  <si>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</si>
  <si>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</si>
  <si>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</si>
  <si>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</si>
  <si>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</si>
  <si>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</si>
  <si>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</si>
  <si>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</si>
  <si>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</si>
  <si>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</si>
  <si>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</si>
  <si>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</si>
  <si>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</si>
  <si>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</si>
  <si>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</si>
  <si>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</si>
  <si>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</si>
  <si>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</si>
  <si>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</si>
  <si>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</si>
  <si>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</si>
  <si>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</si>
  <si>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</si>
  <si>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</si>
  <si>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</si>
  <si>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</si>
  <si>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</si>
  <si>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</si>
  <si>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</si>
  <si>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</si>
  <si>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</si>
  <si>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</si>
  <si>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</si>
  <si>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</si>
  <si>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</si>
  <si>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</si>
  <si>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</si>
  <si>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</si>
  <si>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</si>
  <si>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</si>
  <si>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</si>
  <si>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</si>
  <si>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</si>
  <si>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</si>
  <si>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</si>
  <si>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</si>
  <si>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</si>
  <si>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</si>
  <si>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</si>
  <si>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</si>
  <si>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</si>
  <si>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</si>
  <si>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</si>
  <si>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</si>
  <si>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</si>
  <si>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</si>
  <si>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</si>
  <si>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</si>
  <si>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</si>
  <si>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</si>
  <si>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</si>
  <si>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</si>
  <si>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</si>
  <si>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</si>
  <si>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</si>
  <si>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</si>
  <si>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</si>
  <si>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</si>
  <si>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</si>
  <si>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</si>
  <si>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</si>
  <si>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</si>
  <si>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</si>
  <si>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</si>
  <si>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</si>
  <si>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</si>
  <si>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</si>
  <si>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</si>
  <si>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</si>
  <si>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</si>
  <si>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</si>
  <si>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</si>
  <si>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</si>
  <si>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</si>
  <si>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</si>
  <si>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</si>
  <si>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</si>
  <si>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</si>
  <si>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</si>
  <si>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</si>
  <si>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</si>
  <si>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</si>
  <si>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</si>
  <si>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</si>
  <si>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</si>
  <si>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</si>
  <si>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</si>
  <si>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</si>
  <si>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</si>
  <si>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</si>
  <si>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</si>
  <si>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</si>
  <si>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</si>
  <si>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</si>
  <si>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</si>
  <si>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</si>
  <si>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</si>
  <si>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</si>
  <si>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</si>
  <si>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</si>
  <si>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</si>
  <si>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</si>
  <si>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</si>
  <si>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</si>
  <si>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</si>
  <si>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</si>
  <si>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</si>
  <si>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</si>
  <si>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</si>
  <si>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</si>
  <si>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</si>
  <si>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</si>
  <si>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</si>
  <si>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</si>
  <si>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</si>
  <si>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</si>
  <si>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</si>
  <si>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</si>
  <si>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</si>
  <si>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</si>
  <si>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</si>
  <si>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</si>
  <si>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</si>
  <si>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</si>
  <si>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</si>
  <si>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</si>
  <si>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</si>
  <si>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</si>
  <si>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</si>
  <si>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</si>
  <si>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</si>
  <si>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</si>
  <si>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</si>
  <si>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</si>
  <si>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</si>
  <si>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</si>
  <si>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</si>
  <si>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</si>
  <si>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</si>
  <si>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</si>
  <si>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</si>
  <si>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</si>
  <si>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</si>
  <si>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</si>
  <si>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</si>
  <si>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</si>
  <si>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</si>
  <si>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</si>
  <si>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</si>
  <si>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</si>
  <si>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</si>
  <si>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</si>
  <si>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</si>
  <si>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</si>
  <si>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</si>
  <si>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</si>
  <si>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</si>
  <si>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</si>
  <si>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</si>
  <si>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</si>
  <si>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</si>
  <si>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</si>
  <si>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</si>
  <si>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</si>
  <si>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</si>
  <si>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</si>
  <si>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</si>
  <si>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</si>
  <si>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</si>
  <si>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</si>
  <si>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</si>
  <si>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</si>
  <si>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</si>
  <si>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</si>
  <si>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</si>
  <si>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</si>
  <si>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</si>
  <si>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</si>
  <si>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</si>
  <si>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</si>
  <si>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</si>
  <si>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</si>
  <si>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</si>
  <si>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</si>
  <si>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</si>
  <si>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</si>
  <si>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</si>
  <si>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</si>
  <si>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</si>
  <si>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</si>
  <si>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</si>
  <si>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</si>
  <si>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</si>
  <si>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</si>
  <si>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</si>
  <si>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</si>
  <si>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</si>
  <si>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</si>
  <si>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</si>
  <si>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</si>
  <si>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</si>
  <si>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</si>
  <si>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</si>
  <si>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</si>
  <si>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</si>
  <si>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</si>
  <si>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</si>
  <si>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</si>
  <si>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</si>
  <si>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</si>
  <si>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</si>
  <si>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</si>
  <si>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</si>
  <si>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</si>
  <si>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</si>
  <si>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</si>
  <si>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</si>
  <si>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</si>
  <si>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</si>
  <si>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</si>
  <si>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</si>
  <si>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</si>
  <si>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</si>
  <si>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</si>
  <si>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</si>
  <si>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</si>
  <si>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</si>
  <si>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</si>
  <si>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</si>
  <si>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</si>
  <si>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</si>
  <si>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</si>
  <si>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</si>
  <si>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</si>
  <si>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</si>
  <si>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</si>
  <si>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</si>
  <si>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</si>
  <si>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</si>
  <si>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</si>
  <si>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</si>
  <si>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</si>
  <si>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</si>
  <si>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</si>
  <si>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</si>
  <si>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</si>
  <si>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</si>
  <si>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</si>
  <si>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</si>
  <si>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</si>
  <si>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</si>
  <si>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</si>
  <si>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</si>
  <si>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</si>
  <si>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</si>
  <si>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</si>
  <si>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</si>
  <si>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</si>
  <si>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</si>
  <si>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</si>
  <si>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</si>
  <si>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</si>
  <si>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</si>
  <si>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</si>
  <si>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</si>
  <si>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</si>
  <si>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</si>
  <si>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</si>
  <si>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</si>
  <si>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</si>
  <si>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</si>
  <si>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</si>
  <si>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</si>
  <si>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</si>
  <si>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</si>
  <si>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</si>
  <si>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</si>
  <si>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</si>
  <si>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</si>
  <si>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</si>
  <si>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</si>
  <si>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</si>
  <si>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</si>
  <si>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</si>
  <si>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</si>
  <si>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</si>
  <si>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</si>
  <si>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</si>
  <si>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</si>
  <si>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</si>
  <si>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</si>
  <si>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</si>
  <si>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</si>
  <si>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</si>
  <si>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</si>
  <si>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</si>
  <si>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</si>
  <si>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</si>
  <si>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</si>
  <si>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</si>
  <si>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</si>
  <si>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</si>
  <si>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</si>
  <si>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</si>
  <si>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</si>
  <si>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</si>
  <si>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</si>
  <si>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</si>
  <si>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</si>
  <si>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</si>
  <si>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</si>
  <si>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</si>
  <si>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</si>
  <si>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</si>
  <si>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</si>
  <si>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</si>
  <si>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</si>
  <si>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</si>
  <si>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</si>
  <si>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</si>
  <si>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</si>
  <si>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</si>
  <si>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</si>
  <si>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</si>
  <si>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</si>
  <si>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</si>
  <si>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</si>
  <si>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</si>
  <si>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</si>
  <si>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</si>
  <si>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</si>
  <si>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</si>
  <si>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</si>
  <si>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</si>
  <si>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</si>
  <si>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</si>
  <si>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</si>
  <si>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</si>
  <si>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</si>
  <si>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</si>
  <si>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</si>
  <si>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</si>
  <si>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</si>
  <si>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</si>
  <si>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</si>
  <si>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</si>
  <si>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</si>
  <si>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</si>
  <si>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</si>
  <si>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</si>
  <si>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</si>
  <si>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</si>
  <si>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</si>
  <si>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</si>
  <si>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</si>
  <si>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</si>
  <si>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</si>
  <si>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</si>
  <si>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</si>
  <si>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</si>
  <si>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</si>
  <si>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</si>
  <si>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</si>
  <si>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</si>
  <si>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</si>
  <si>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</si>
  <si>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</si>
  <si>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</si>
  <si>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</si>
  <si>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</si>
  <si>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</si>
  <si>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</si>
  <si>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</si>
  <si>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</si>
  <si>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</si>
  <si>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</si>
  <si>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</si>
  <si>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</si>
  <si>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</si>
  <si>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</si>
  <si>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</si>
  <si>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</si>
  <si>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</si>
  <si>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</si>
  <si>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</si>
  <si>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</si>
  <si>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</si>
  <si>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</si>
  <si>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</si>
  <si>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</si>
  <si>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</si>
  <si>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</si>
  <si>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</si>
  <si>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</si>
  <si>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</si>
  <si>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</si>
  <si>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</si>
  <si>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</si>
  <si>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</si>
  <si>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</si>
  <si>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</si>
  <si>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</si>
  <si>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</si>
  <si>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</si>
  <si>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</si>
  <si>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</si>
  <si>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</si>
  <si>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</si>
  <si>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</si>
  <si>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</si>
  <si>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</si>
  <si>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</si>
  <si>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</si>
  <si>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</si>
  <si>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</si>
  <si>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</si>
  <si>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</si>
  <si>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</si>
  <si>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</si>
  <si>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</si>
  <si>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</si>
  <si>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</si>
  <si>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</si>
  <si>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</si>
  <si>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</si>
  <si>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</si>
  <si>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</si>
  <si>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</si>
  <si>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</si>
  <si>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</si>
  <si>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</si>
  <si>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</si>
  <si>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</si>
  <si>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</si>
  <si>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</si>
  <si>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</si>
  <si>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</si>
  <si>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</si>
  <si>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</si>
  <si>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</si>
  <si>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</si>
  <si>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</si>
  <si>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</si>
  <si>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</si>
  <si>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</si>
  <si>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</si>
  <si>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</si>
  <si>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</si>
  <si>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</si>
  <si>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</si>
  <si>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</si>
  <si>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</si>
  <si>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</si>
  <si>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</si>
  <si>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</si>
  <si>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</si>
  <si>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</si>
  <si>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</si>
  <si>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</si>
  <si>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</si>
  <si>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</si>
  <si>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</si>
  <si>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</si>
  <si>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</si>
  <si>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</si>
  <si>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</si>
  <si>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</si>
  <si>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</si>
  <si>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</si>
  <si>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</si>
  <si>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</si>
  <si>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</si>
  <si>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</si>
  <si>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</si>
  <si>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</si>
  <si>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</si>
  <si>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</si>
  <si>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</si>
  <si>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17. melléklet</t>
  </si>
  <si>
    <t>18. melléklet</t>
  </si>
  <si>
    <t>20. melléklet</t>
  </si>
  <si>
    <t>21. melléklet</t>
  </si>
  <si>
    <t>19. melléklet</t>
  </si>
  <si>
    <t>B74</t>
  </si>
  <si>
    <t>2019.</t>
  </si>
  <si>
    <t>16.2. melléklet</t>
  </si>
  <si>
    <t>16.1. melléklet</t>
  </si>
  <si>
    <t>2019. évi előirányzat</t>
  </si>
  <si>
    <t>saját bevételek 2019.</t>
  </si>
  <si>
    <t>Röjtökmuzsaj Község Önkormányzatának tervezett egyéb működési kiadásai és pénzeszköz átadásai</t>
  </si>
  <si>
    <t>Működési célú pénzeszköz átadás államháztartáson belülre</t>
  </si>
  <si>
    <t>Orvosi ügyeleti hj. Pereszteg</t>
  </si>
  <si>
    <t>Fogorvosi ügyeleti tám.</t>
  </si>
  <si>
    <t>Családsegítő társulási hj.</t>
  </si>
  <si>
    <t>Védőnői szolgálat</t>
  </si>
  <si>
    <t>KÖH működési támogatás</t>
  </si>
  <si>
    <t>Töosz tagdíj</t>
  </si>
  <si>
    <t>Leader tagdíj</t>
  </si>
  <si>
    <t>Hulladék gazdálkodási tagdíj</t>
  </si>
  <si>
    <t>Napnyugat turisztikai Egyesület</t>
  </si>
  <si>
    <t>Egyéb tagdíjak</t>
  </si>
  <si>
    <t>Működési célú pénzeszközátadások államháztartáson kívülre</t>
  </si>
  <si>
    <t>Röjtökmuzsaj Községért Közalapítvány</t>
  </si>
  <si>
    <t>Civil szervezetek támogatása</t>
  </si>
  <si>
    <t>Sportegyesület támogatása</t>
  </si>
  <si>
    <t>Vöröskereszt támogatása</t>
  </si>
  <si>
    <t>Települési támogatások:</t>
  </si>
  <si>
    <t>Újszülött támogatás</t>
  </si>
  <si>
    <t>Temetési segély</t>
  </si>
  <si>
    <t>K513</t>
  </si>
  <si>
    <t>B64</t>
  </si>
  <si>
    <t>Az egységes rovatrend szerint a kiemelt kiadási és bevételi jogcímek</t>
  </si>
  <si>
    <t>I. melléklet</t>
  </si>
  <si>
    <t>Önkormányzat</t>
  </si>
  <si>
    <t>Akácvirág Óvoda</t>
  </si>
  <si>
    <t>K5.1. ebből Tartalék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</si>
  <si>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</si>
  <si>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</si>
  <si>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</si>
  <si>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</si>
  <si>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</si>
  <si>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</si>
  <si>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</si>
  <si>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</si>
  <si>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</si>
  <si>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</si>
  <si>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B8.1. Elözőévi maradvány igénybevétele</t>
  </si>
  <si>
    <t>B8.2. Központi irányitó szervi támogatás</t>
  </si>
  <si>
    <t>B8. Finanszírozási bevételek</t>
  </si>
  <si>
    <t>1. melléklet</t>
  </si>
  <si>
    <t>kötelező feladatok</t>
  </si>
  <si>
    <t>önként vállalt feladatok</t>
  </si>
  <si>
    <t>ÖNKORMÁNYZAT</t>
  </si>
  <si>
    <t>AKÁCVIRÁG  ÓVODA ÖSSZESEN</t>
  </si>
  <si>
    <t>1.1. melléklet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</si>
  <si>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</si>
  <si>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</si>
  <si>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</si>
  <si>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052020 Szennyvíz gyűjtése, tisztítása, elhelyezése</t>
  </si>
  <si>
    <t>063020 Víztermelés, -kezelés, -ellátás</t>
  </si>
  <si>
    <t>066020 Város-, községgazdálkodási egyéb szolgáltatások</t>
  </si>
  <si>
    <t>074031 Család és nővédelmi egészségügyi gondozás</t>
  </si>
  <si>
    <t>900020 Önkormányzatok funkcióira nem sorolható bevételei államháztartáson kívülről</t>
  </si>
  <si>
    <t>900060 Forgatási és befektetési célú finanszírozási műveletek</t>
  </si>
  <si>
    <t>Települési önkormányzatok szociális gyermekjóléti és gyermekétkeztetési feladatainak támogatása</t>
  </si>
  <si>
    <t>Önkormányzatok működési támogatásai (=01+…+06)</t>
  </si>
  <si>
    <t>Működési célú támogatások államháztartáson belülről (=07+…+12)</t>
  </si>
  <si>
    <t>Felhalmozási célú támogatások államháztartáson belülről (=14+…+18)</t>
  </si>
  <si>
    <t xml:space="preserve">Termékek és szolgáltatások adói (=26+…+30) </t>
  </si>
  <si>
    <t>Közhatalmi bevételek (=22+...+25+31+32)</t>
  </si>
  <si>
    <t>Egyéb kapott (járó) kamatok és kamatjellegű bevételek</t>
  </si>
  <si>
    <t>Kamatbevételek és más nyereségjellegű bevételek (=41+42)</t>
  </si>
  <si>
    <t>Működési bevételek (=34+…+40+43+46+...+48)</t>
  </si>
  <si>
    <t>Felhalmozási célú átvett pénzeszközök (=62+…+66)</t>
  </si>
  <si>
    <t>Költségvetési bevételek (=13+19+33+49+55+61+67)</t>
  </si>
  <si>
    <t>Bevételek (Ft)</t>
  </si>
  <si>
    <t>091140 Óvodai nevelés, ellátás működtetési feladatai</t>
  </si>
  <si>
    <t>096015 Gyermekétkeztetés köznevelési intézményben</t>
  </si>
  <si>
    <t>096025 Munkahelyi étkeztetés köznevelési intézményben</t>
  </si>
  <si>
    <t>107051 Szociális étkeztetés</t>
  </si>
  <si>
    <t>2.3. melléklet</t>
  </si>
  <si>
    <t>018030 Támogatási célú finanszírozási műveletek</t>
  </si>
  <si>
    <t>Előző év költségvetési maradványának igénybevétele</t>
  </si>
  <si>
    <t>Maradvány igénybevétele (=10+11)</t>
  </si>
  <si>
    <t>Belföldi finanszírozás bevételei (=04+09+12+…+17+20)</t>
  </si>
  <si>
    <t>Finanszírozási bevételek (=21+27+28+29)</t>
  </si>
  <si>
    <t>2. melléklet</t>
  </si>
  <si>
    <t>ÖNKORMÁNYZAT ÖSSZESEN</t>
  </si>
  <si>
    <t xml:space="preserve"> ÖSSZESEN</t>
  </si>
  <si>
    <t>Működési költségvetés előirányzat csoport</t>
  </si>
  <si>
    <t xml:space="preserve">Felhalmozási költségvetés előirányzat csoport </t>
  </si>
  <si>
    <t>2.1. melléklet</t>
  </si>
  <si>
    <t>045160 Közutak, hidak, alagutak üzemeltetése, fenntartása</t>
  </si>
  <si>
    <t>064010 Közvilágítás</t>
  </si>
  <si>
    <t>066010 Zöldterület-kezelés</t>
  </si>
  <si>
    <t>072112 Háziorvosi ügyeleti ellátás</t>
  </si>
  <si>
    <t>072312 Fogorvosi ügyeleti ellátás</t>
  </si>
  <si>
    <t>082091 Közművelődés – közösségi és társadalmi részvétel fejlesztése</t>
  </si>
  <si>
    <t>084031 Civil szervezetek működési támogatása</t>
  </si>
  <si>
    <t>084060 Érdekképviseleti, szakszervezeti tevékenységek támogatása</t>
  </si>
  <si>
    <t>107060 Egyéb szociális pénzbeli és természetbeni ellátások, támogatások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</si>
  <si>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</si>
  <si>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</si>
  <si>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</si>
  <si>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</si>
  <si>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</si>
  <si>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</si>
  <si>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Kiküldetések, reklám- és propagandakiadások (=36+37)</t>
  </si>
  <si>
    <t>Különféle befizetések és egyéb dologi kiadások (=39+…+43)</t>
  </si>
  <si>
    <t>Dologi kiadások (=24+27+35+38+44)</t>
  </si>
  <si>
    <t>Ellátottak pénzbeli juttatásai (=46+...+53)</t>
  </si>
  <si>
    <t>Tartalékok</t>
  </si>
  <si>
    <t>Egyéb működési célú kiadások (=55+59+…+70)</t>
  </si>
  <si>
    <t>Felújítások (=80+...+83)</t>
  </si>
  <si>
    <t>Egyéb felhalmozási célú kiadások (=85+…+93)</t>
  </si>
  <si>
    <t>Költségvetési kiadások (=19+20+45+54+71+79+84+94)</t>
  </si>
  <si>
    <t>Kiadások (Ft)</t>
  </si>
  <si>
    <t>091110 Óvodai nevelés, ellátás szakmai feladatai</t>
  </si>
  <si>
    <t>Beruházások (=72+…+78)</t>
  </si>
  <si>
    <t>Belföldi finanszírozás kiadásai (=04+11+…+17+20)</t>
  </si>
  <si>
    <t>Finanszírozási kiadások (=21+27+28+29)</t>
  </si>
  <si>
    <t xml:space="preserve">KÖZALKALMAZOTTAK ÖSSZESEN </t>
  </si>
  <si>
    <t>Önkormányzati előirányzat</t>
  </si>
  <si>
    <t>Röjtökmuzsaji Akácvirág Óvoda</t>
  </si>
  <si>
    <t>Informatikai eszközök beszerzése, létesítése (nyomtató)</t>
  </si>
  <si>
    <t>Ingatlanok felújítása (Vízmű Felújítás)</t>
  </si>
  <si>
    <t xml:space="preserve"> Forintban !</t>
  </si>
  <si>
    <t>Általános- és céltartalékok (Ft)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</si>
  <si>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</si>
  <si>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</si>
  <si>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(Ft)</t>
  </si>
  <si>
    <t>Lakosságnak juttatott támogatások, szociális, rászorultsági jellegű ellátások (Ft)</t>
  </si>
  <si>
    <t>Támogatások, kölcsönök bevételei (Ft)</t>
  </si>
  <si>
    <t>Óvoda</t>
  </si>
  <si>
    <t>A többéves kihatással járó döntések számszerűsítése évenkénti bontásban és összesítve (Ft)</t>
  </si>
  <si>
    <t>A közvetett támogatások (Ft)</t>
  </si>
  <si>
    <t>2020.</t>
  </si>
  <si>
    <t>Előirányzat felhasználási terv (Ft)</t>
  </si>
  <si>
    <t>A helyi önkormányzat költségvetési mérlege közgazdasági tagolásban ( Ft)</t>
  </si>
  <si>
    <t>Előirányzat felhasználási terv ( 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</si>
  <si>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</si>
  <si>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 Ft)</t>
  </si>
  <si>
    <t>Támogatások, kölcsönök nyújtása és törlesztése (Ft)</t>
  </si>
  <si>
    <t>Helyi adó és egyéb közhatalmi bevételek (Ft)</t>
  </si>
  <si>
    <t>Röjtökmuzsaji Akácvirág Óvoda 2018. évi költségvetése</t>
  </si>
  <si>
    <t>Működési kiadás Ft</t>
  </si>
  <si>
    <t>Sorszám</t>
  </si>
  <si>
    <t>Finanszirozási bev.</t>
  </si>
  <si>
    <t>1.4. melléklet</t>
  </si>
  <si>
    <t>051040 Nem veszélyes hulladék kezelése, ártalmatlanítása</t>
  </si>
  <si>
    <t>045120 Út, autópálya építése</t>
  </si>
  <si>
    <t>Röjtökmuzsaj Község Önkormányzat 2018. évi költségvetése</t>
  </si>
  <si>
    <t>Finaszirozási bevétel Ft</t>
  </si>
  <si>
    <t>1.3. melléklet</t>
  </si>
  <si>
    <t>Röjtökmuzsaj Község Önkormányzat, és  Röjtökmuzsaji Akácvirág Óvoda 2018. évi költségvetése</t>
  </si>
  <si>
    <t>Finanszirozási kiadás Ft</t>
  </si>
  <si>
    <t>2.2. mellélet</t>
  </si>
  <si>
    <t>Faluház felújítás</t>
  </si>
  <si>
    <t>Óvoda felújitás</t>
  </si>
  <si>
    <t>Konyha felújítá</t>
  </si>
  <si>
    <t>Út felújitás</t>
  </si>
  <si>
    <t>Összesen:</t>
  </si>
  <si>
    <t>Működési bevétel Ft</t>
  </si>
  <si>
    <t>013350 Az önkormányzati vagyonnal való gazdálkodással kapcsolatos feladatok</t>
  </si>
  <si>
    <t>Működési bevételek</t>
  </si>
  <si>
    <t>1.2. melléklet</t>
  </si>
  <si>
    <t>Röjtökmuzsaj Község Önkormányzat, és  Röjtökmuzsji Akácvirág Óvoda 2018. évi költségvetése</t>
  </si>
  <si>
    <t>saját bevételek 2020.</t>
  </si>
  <si>
    <t>saját bevételek 2021.</t>
  </si>
  <si>
    <t xml:space="preserve"> Röjtökmuzsaj Önkormányzat 2018. évi költségvetése</t>
  </si>
  <si>
    <t>Önkormányzat 2018. évi költségvetése</t>
  </si>
  <si>
    <t>2018. eredeti előirányzat</t>
  </si>
  <si>
    <t>Egyéb települési támogatások (iskola kezdési támogatás, fűtési támogatás)</t>
  </si>
  <si>
    <t>Bursa ösztöndíj</t>
  </si>
  <si>
    <t>2016. évi teljesítés</t>
  </si>
  <si>
    <t>2017. évi várható (teljesítés)</t>
  </si>
  <si>
    <t>2018. évi eredeti ei.</t>
  </si>
  <si>
    <t>Tárgyévi kifizetés (2018. évi ei.)</t>
  </si>
  <si>
    <t>2019. évi kifizetés</t>
  </si>
  <si>
    <t>2020. évi kifizetés</t>
  </si>
  <si>
    <t>2021. évi kifizetés</t>
  </si>
  <si>
    <t>2022. év utáni kifizetések</t>
  </si>
  <si>
    <t>2021.</t>
  </si>
  <si>
    <t>2020. évi előirányzat</t>
  </si>
  <si>
    <t>2021. évi előirányzat</t>
  </si>
  <si>
    <t>Középtávú tervezés -Röjtökmuzsaj  Önkormányzat 2018. évi költségvetése</t>
  </si>
  <si>
    <t xml:space="preserve"> Röjtökmuzsaji Akácvirág Óvoda 2018. évi költségvetése</t>
  </si>
  <si>
    <t>2018. év</t>
  </si>
  <si>
    <t>TOP-3.2.1-15-GM1-2016-00044 Önkormányzati épületek energtikai korszerűsítése</t>
  </si>
  <si>
    <t>TOP-4.2.1-15-GM1-2016-00002 GONDOSKODÓ FALU- a megnövekedett igények érdekében tett közétkeztetés fejlesztése Röjtökmuzsajon</t>
  </si>
  <si>
    <t>TOP-1.4.1-15-GM1-2016-00010 "Esély- avagy a korszerű casaládmodell segítése óvodafejlesztéssel " Röjtökmuzsajon</t>
  </si>
  <si>
    <t xml:space="preserve"> 2018. éviEredeti ei.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</si>
</sst>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0"/>
    </font>
    <font>
      <b/>
      <i/>
      <sz val="10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Bookman Old Style"/>
      <family val="1"/>
    </font>
    <font>
      <b/>
      <sz val="11"/>
      <color rgb="FF000000"/>
      <name val="Bookman Old Style"/>
      <family val="1"/>
    </font>
    <font>
      <sz val="10"/>
      <color theme="1"/>
      <name val="Calibri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1" fillId="21" borderId="7" applyNumberFormat="0" applyFont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90" fillId="28" borderId="0" applyNumberFormat="0" applyBorder="0" applyAlignment="0" applyProtection="0"/>
    <xf numFmtId="0" fontId="91" fillId="29" borderId="8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30" borderId="0" applyNumberFormat="0" applyBorder="0" applyAlignment="0" applyProtection="0"/>
    <xf numFmtId="0" fontId="96" fillId="31" borderId="0" applyNumberFormat="0" applyBorder="0" applyAlignment="0" applyProtection="0"/>
    <xf numFmtId="0" fontId="97" fillId="29" borderId="1" applyNumberFormat="0" applyAlignment="0" applyProtection="0"/>
    <xf numFmtId="9" fontId="1" fillId="0" borderId="0" applyFont="0" applyFill="0" applyBorder="0" applyAlignment="0" applyProtection="0"/>
  </cellStyleXfs>
  <cellXfs count="42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70" applyFont="1" applyFill="1" applyBorder="1" applyAlignment="1">
      <alignment horizontal="left" vertical="center" wrapText="1"/>
      <protection/>
    </xf>
    <xf numFmtId="0" fontId="8" fillId="0" borderId="10" xfId="70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71" fontId="15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36" fillId="0" borderId="0" xfId="44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35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62">
      <alignment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6" fillId="1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9" fillId="10" borderId="10" xfId="62" applyFont="1" applyFill="1" applyBorder="1" applyAlignment="1">
      <alignment horizontal="left" vertical="center"/>
      <protection/>
    </xf>
    <xf numFmtId="0" fontId="6" fillId="10" borderId="10" xfId="62" applyFont="1" applyFill="1" applyBorder="1" applyAlignment="1">
      <alignment horizontal="left" vertical="center" wrapText="1"/>
      <protection/>
    </xf>
    <xf numFmtId="0" fontId="6" fillId="34" borderId="10" xfId="62" applyFont="1" applyFill="1" applyBorder="1">
      <alignment/>
      <protection/>
    </xf>
    <xf numFmtId="0" fontId="24" fillId="34" borderId="10" xfId="62" applyFont="1" applyFill="1" applyBorder="1">
      <alignment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left" vertical="center"/>
      <protection/>
    </xf>
    <xf numFmtId="0" fontId="9" fillId="10" borderId="10" xfId="62" applyFont="1" applyFill="1" applyBorder="1" applyAlignment="1">
      <alignment horizontal="left" vertical="center" wrapText="1"/>
      <protection/>
    </xf>
    <xf numFmtId="0" fontId="6" fillId="5" borderId="10" xfId="62" applyFont="1" applyFill="1" applyBorder="1">
      <alignment/>
      <protection/>
    </xf>
    <xf numFmtId="0" fontId="6" fillId="5" borderId="10" xfId="62" applyFont="1" applyFill="1" applyBorder="1" applyAlignment="1">
      <alignment horizontal="left" vertical="center"/>
      <protection/>
    </xf>
    <xf numFmtId="0" fontId="9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/>
    </xf>
    <xf numFmtId="3" fontId="15" fillId="0" borderId="10" xfId="0" applyNumberFormat="1" applyFont="1" applyBorder="1" applyAlignment="1">
      <alignment/>
    </xf>
    <xf numFmtId="3" fontId="15" fillId="0" borderId="10" xfId="62" applyNumberFormat="1" applyFont="1" applyBorder="1">
      <alignment/>
      <protection/>
    </xf>
    <xf numFmtId="3" fontId="8" fillId="0" borderId="10" xfId="62" applyNumberFormat="1" applyFont="1" applyFill="1" applyBorder="1" applyAlignment="1">
      <alignment horizontal="right" vertical="center" wrapText="1"/>
      <protection/>
    </xf>
    <xf numFmtId="3" fontId="7" fillId="0" borderId="10" xfId="62" applyNumberFormat="1" applyFont="1" applyFill="1" applyBorder="1" applyAlignment="1">
      <alignment horizontal="right" vertical="center" wrapText="1"/>
      <protection/>
    </xf>
    <xf numFmtId="3" fontId="8" fillId="0" borderId="10" xfId="62" applyNumberFormat="1" applyFont="1" applyFill="1" applyBorder="1" applyAlignment="1">
      <alignment horizontal="right" vertical="center"/>
      <protection/>
    </xf>
    <xf numFmtId="3" fontId="7" fillId="0" borderId="10" xfId="62" applyNumberFormat="1" applyFont="1" applyFill="1" applyBorder="1" applyAlignment="1">
      <alignment horizontal="right" vertical="center"/>
      <protection/>
    </xf>
    <xf numFmtId="3" fontId="0" fillId="0" borderId="0" xfId="62" applyNumberFormat="1">
      <alignment/>
      <protection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94" fillId="0" borderId="0" xfId="62" applyFont="1" applyAlignment="1">
      <alignment horizontal="center"/>
      <protection/>
    </xf>
    <xf numFmtId="0" fontId="34" fillId="38" borderId="0" xfId="0" applyFont="1" applyFill="1" applyAlignment="1">
      <alignment horizontal="justify" vertical="center"/>
    </xf>
    <xf numFmtId="0" fontId="35" fillId="38" borderId="0" xfId="0" applyFont="1" applyFill="1" applyAlignment="1">
      <alignment horizontal="justify" vertical="center"/>
    </xf>
    <xf numFmtId="0" fontId="21" fillId="38" borderId="0" xfId="0" applyFont="1" applyFill="1" applyAlignment="1">
      <alignment horizontal="justify" vertical="center"/>
    </xf>
    <xf numFmtId="0" fontId="0" fillId="38" borderId="0" xfId="0" applyFill="1" applyAlignment="1">
      <alignment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0" xfId="62" applyNumberFormat="1" applyFont="1" applyBorder="1" applyAlignment="1">
      <alignment horizontal="center" vertical="center" wrapText="1"/>
      <protection/>
    </xf>
    <xf numFmtId="3" fontId="0" fillId="0" borderId="0" xfId="62" applyNumberFormat="1" applyBorder="1">
      <alignment/>
      <protection/>
    </xf>
    <xf numFmtId="0" fontId="5" fillId="0" borderId="10" xfId="0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/>
    </xf>
    <xf numFmtId="3" fontId="0" fillId="0" borderId="10" xfId="62" applyNumberFormat="1" applyBorder="1">
      <alignment/>
      <protection/>
    </xf>
    <xf numFmtId="0" fontId="94" fillId="0" borderId="0" xfId="62" applyFont="1" applyAlignment="1">
      <alignment horizontal="right"/>
      <protection/>
    </xf>
    <xf numFmtId="3" fontId="0" fillId="37" borderId="10" xfId="0" applyNumberFormat="1" applyFill="1" applyBorder="1" applyAlignment="1">
      <alignment/>
    </xf>
    <xf numFmtId="3" fontId="45" fillId="0" borderId="0" xfId="0" applyNumberFormat="1" applyFont="1" applyAlignment="1">
      <alignment/>
    </xf>
    <xf numFmtId="3" fontId="45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Border="1" applyAlignment="1">
      <alignment vertical="center" wrapText="1"/>
    </xf>
    <xf numFmtId="0" fontId="48" fillId="0" borderId="0" xfId="0" applyFont="1" applyBorder="1" applyAlignment="1">
      <alignment horizontal="right"/>
    </xf>
    <xf numFmtId="174" fontId="49" fillId="0" borderId="12" xfId="0" applyNumberFormat="1" applyFont="1" applyFill="1" applyBorder="1" applyAlignment="1" applyProtection="1">
      <alignment horizontal="center" vertical="center" wrapText="1"/>
      <protection/>
    </xf>
    <xf numFmtId="174" fontId="49" fillId="0" borderId="13" xfId="0" applyNumberFormat="1" applyFont="1" applyFill="1" applyBorder="1" applyAlignment="1" applyProtection="1">
      <alignment horizontal="center" vertical="center" wrapText="1"/>
      <protection/>
    </xf>
    <xf numFmtId="174" fontId="50" fillId="0" borderId="0" xfId="0" applyNumberFormat="1" applyFont="1" applyFill="1" applyAlignment="1">
      <alignment horizontal="center" vertical="center" wrapText="1"/>
    </xf>
    <xf numFmtId="174" fontId="5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4" fontId="5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50" fillId="0" borderId="16" xfId="0" applyNumberFormat="1" applyFont="1" applyFill="1" applyBorder="1" applyAlignment="1" applyProtection="1">
      <alignment vertical="center" wrapText="1"/>
      <protection locked="0"/>
    </xf>
    <xf numFmtId="174" fontId="5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51" fillId="38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43" fillId="0" borderId="18" xfId="0" applyNumberFormat="1" applyFont="1" applyFill="1" applyBorder="1" applyAlignment="1" applyProtection="1">
      <alignment vertical="center" wrapText="1"/>
      <protection locked="0"/>
    </xf>
    <xf numFmtId="174" fontId="5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5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4" fontId="43" fillId="0" borderId="20" xfId="0" applyNumberFormat="1" applyFont="1" applyFill="1" applyBorder="1" applyAlignment="1" applyProtection="1">
      <alignment vertical="center" wrapText="1"/>
      <protection locked="0"/>
    </xf>
    <xf numFmtId="174" fontId="43" fillId="0" borderId="0" xfId="0" applyNumberFormat="1" applyFont="1" applyFill="1" applyAlignment="1">
      <alignment vertical="center" wrapText="1"/>
    </xf>
    <xf numFmtId="174" fontId="5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5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4" fontId="5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4" fontId="5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4" fontId="43" fillId="0" borderId="13" xfId="0" applyNumberFormat="1" applyFont="1" applyFill="1" applyBorder="1" applyAlignment="1" applyProtection="1">
      <alignment vertical="center" wrapText="1"/>
      <protection locked="0"/>
    </xf>
    <xf numFmtId="174" fontId="50" fillId="0" borderId="0" xfId="0" applyNumberFormat="1" applyFont="1" applyFill="1" applyAlignment="1">
      <alignment vertical="center" wrapText="1"/>
    </xf>
    <xf numFmtId="174" fontId="5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5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5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5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4" fontId="52" fillId="0" borderId="20" xfId="0" applyNumberFormat="1" applyFont="1" applyFill="1" applyBorder="1" applyAlignment="1" applyProtection="1">
      <alignment vertical="center" wrapText="1"/>
      <protection locked="0"/>
    </xf>
    <xf numFmtId="174" fontId="51" fillId="0" borderId="10" xfId="0" applyNumberFormat="1" applyFont="1" applyFill="1" applyBorder="1" applyAlignment="1" applyProtection="1">
      <alignment horizontal="right" vertical="center" wrapText="1"/>
      <protection locked="0"/>
    </xf>
    <xf numFmtId="174" fontId="5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4" fontId="51" fillId="0" borderId="22" xfId="0" applyNumberFormat="1" applyFont="1" applyFill="1" applyBorder="1" applyAlignment="1" applyProtection="1">
      <alignment horizontal="right" vertical="center" wrapText="1"/>
      <protection locked="0"/>
    </xf>
    <xf numFmtId="174" fontId="49" fillId="0" borderId="16" xfId="0" applyNumberFormat="1" applyFont="1" applyFill="1" applyBorder="1" applyAlignment="1" applyProtection="1">
      <alignment vertical="center" wrapText="1"/>
      <protection locked="0"/>
    </xf>
    <xf numFmtId="174" fontId="51" fillId="0" borderId="23" xfId="0" applyNumberFormat="1" applyFont="1" applyFill="1" applyBorder="1" applyAlignment="1" applyProtection="1">
      <alignment horizontal="left" vertical="center" wrapText="1" indent="7"/>
      <protection locked="0"/>
    </xf>
    <xf numFmtId="174" fontId="51" fillId="0" borderId="18" xfId="0" applyNumberFormat="1" applyFont="1" applyFill="1" applyBorder="1" applyAlignment="1" applyProtection="1">
      <alignment horizontal="left" vertical="center" wrapText="1" indent="7"/>
      <protection locked="0"/>
    </xf>
    <xf numFmtId="174" fontId="0" fillId="0" borderId="24" xfId="0" applyNumberFormat="1" applyFont="1" applyFill="1" applyBorder="1" applyAlignment="1" applyProtection="1">
      <alignment vertical="center" wrapText="1"/>
      <protection locked="0"/>
    </xf>
    <xf numFmtId="174" fontId="51" fillId="0" borderId="21" xfId="0" applyNumberFormat="1" applyFont="1" applyFill="1" applyBorder="1" applyAlignment="1" applyProtection="1">
      <alignment horizontal="left" vertical="center" wrapText="1" indent="7"/>
      <protection locked="0"/>
    </xf>
    <xf numFmtId="174" fontId="51" fillId="0" borderId="20" xfId="0" applyNumberFormat="1" applyFont="1" applyFill="1" applyBorder="1" applyAlignment="1" applyProtection="1">
      <alignment horizontal="left" vertical="center" wrapText="1" indent="7"/>
      <protection locked="0"/>
    </xf>
    <xf numFmtId="174" fontId="0" fillId="0" borderId="13" xfId="0" applyNumberFormat="1" applyFont="1" applyFill="1" applyBorder="1" applyAlignment="1" applyProtection="1">
      <alignment vertical="center" wrapText="1"/>
      <protection locked="0"/>
    </xf>
    <xf numFmtId="174" fontId="51" fillId="0" borderId="25" xfId="0" applyNumberFormat="1" applyFont="1" applyFill="1" applyBorder="1" applyAlignment="1" applyProtection="1">
      <alignment horizontal="left" vertical="center" wrapText="1" indent="7"/>
      <protection locked="0"/>
    </xf>
    <xf numFmtId="174" fontId="0" fillId="0" borderId="20" xfId="0" applyNumberFormat="1" applyFont="1" applyFill="1" applyBorder="1" applyAlignment="1" applyProtection="1">
      <alignment vertical="center" wrapText="1"/>
      <protection locked="0"/>
    </xf>
    <xf numFmtId="174" fontId="51" fillId="0" borderId="26" xfId="0" applyNumberFormat="1" applyFont="1" applyFill="1" applyBorder="1" applyAlignment="1" applyProtection="1">
      <alignment horizontal="left" vertical="center" wrapText="1" indent="7"/>
      <protection locked="0"/>
    </xf>
    <xf numFmtId="3" fontId="0" fillId="0" borderId="10" xfId="0" applyNumberFormat="1" applyBorder="1" applyAlignment="1">
      <alignment horizontal="center"/>
    </xf>
    <xf numFmtId="0" fontId="99" fillId="0" borderId="0" xfId="0" applyFont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94" fillId="0" borderId="0" xfId="62" applyNumberFormat="1" applyFont="1" applyAlignment="1">
      <alignment horizontal="center"/>
      <protection/>
    </xf>
    <xf numFmtId="0" fontId="5" fillId="38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62" applyFont="1" applyAlignment="1">
      <alignment/>
      <protection/>
    </xf>
    <xf numFmtId="0" fontId="12" fillId="0" borderId="0" xfId="62" applyFont="1" applyAlignment="1">
      <alignment horizontal="center" wrapText="1"/>
      <protection/>
    </xf>
    <xf numFmtId="0" fontId="11" fillId="0" borderId="10" xfId="62" applyFont="1" applyBorder="1">
      <alignment/>
      <protection/>
    </xf>
    <xf numFmtId="0" fontId="15" fillId="0" borderId="0" xfId="62" applyFont="1">
      <alignment/>
      <protection/>
    </xf>
    <xf numFmtId="0" fontId="15" fillId="0" borderId="25" xfId="62" applyFont="1" applyBorder="1">
      <alignment/>
      <protection/>
    </xf>
    <xf numFmtId="0" fontId="31" fillId="0" borderId="25" xfId="62" applyFont="1" applyBorder="1">
      <alignment/>
      <protection/>
    </xf>
    <xf numFmtId="3" fontId="31" fillId="0" borderId="10" xfId="62" applyNumberFormat="1" applyFont="1" applyBorder="1">
      <alignment/>
      <protection/>
    </xf>
    <xf numFmtId="0" fontId="11" fillId="0" borderId="25" xfId="62" applyFont="1" applyBorder="1">
      <alignment/>
      <protection/>
    </xf>
    <xf numFmtId="0" fontId="11" fillId="34" borderId="25" xfId="62" applyFont="1" applyFill="1" applyBorder="1">
      <alignment/>
      <protection/>
    </xf>
    <xf numFmtId="3" fontId="11" fillId="34" borderId="25" xfId="62" applyNumberFormat="1" applyFont="1" applyFill="1" applyBorder="1">
      <alignment/>
      <protection/>
    </xf>
    <xf numFmtId="0" fontId="0" fillId="0" borderId="0" xfId="62" applyFont="1">
      <alignment/>
      <protection/>
    </xf>
    <xf numFmtId="0" fontId="11" fillId="34" borderId="12" xfId="62" applyFont="1" applyFill="1" applyBorder="1">
      <alignment/>
      <protection/>
    </xf>
    <xf numFmtId="3" fontId="11" fillId="34" borderId="12" xfId="62" applyNumberFormat="1" applyFont="1" applyFill="1" applyBorder="1">
      <alignment/>
      <protection/>
    </xf>
    <xf numFmtId="0" fontId="15" fillId="0" borderId="0" xfId="62" applyFont="1" applyBorder="1">
      <alignment/>
      <protection/>
    </xf>
    <xf numFmtId="0" fontId="12" fillId="0" borderId="0" xfId="62" applyFont="1">
      <alignment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0" fillId="0" borderId="0" xfId="62" applyAlignment="1">
      <alignment horizontal="center" vertical="center"/>
      <protection/>
    </xf>
    <xf numFmtId="3" fontId="76" fillId="10" borderId="10" xfId="62" applyNumberFormat="1" applyFont="1" applyFill="1" applyBorder="1" applyAlignment="1">
      <alignment horizontal="right" wrapText="1"/>
      <protection/>
    </xf>
    <xf numFmtId="3" fontId="77" fillId="34" borderId="10" xfId="62" applyNumberFormat="1" applyFont="1" applyFill="1" applyBorder="1" applyAlignment="1">
      <alignment horizontal="right"/>
      <protection/>
    </xf>
    <xf numFmtId="3" fontId="76" fillId="34" borderId="10" xfId="62" applyNumberFormat="1" applyFont="1" applyFill="1" applyBorder="1" applyAlignment="1">
      <alignment horizontal="right"/>
      <protection/>
    </xf>
    <xf numFmtId="0" fontId="0" fillId="0" borderId="0" xfId="62" applyAlignment="1">
      <alignment horizontal="center" wrapText="1"/>
      <protection/>
    </xf>
    <xf numFmtId="0" fontId="0" fillId="0" borderId="0" xfId="62" applyAlignment="1">
      <alignment wrapText="1"/>
      <protection/>
    </xf>
    <xf numFmtId="0" fontId="0" fillId="0" borderId="18" xfId="62" applyBorder="1">
      <alignment/>
      <protection/>
    </xf>
    <xf numFmtId="0" fontId="4" fillId="0" borderId="10" xfId="62" applyFont="1" applyFill="1" applyBorder="1" applyAlignment="1">
      <alignment/>
      <protection/>
    </xf>
    <xf numFmtId="0" fontId="4" fillId="0" borderId="10" xfId="62" applyFont="1" applyFill="1" applyBorder="1" applyAlignment="1">
      <alignment wrapText="1"/>
      <protection/>
    </xf>
    <xf numFmtId="0" fontId="5" fillId="0" borderId="10" xfId="62" applyFont="1" applyBorder="1" applyAlignment="1">
      <alignment wrapText="1"/>
      <protection/>
    </xf>
    <xf numFmtId="0" fontId="5" fillId="0" borderId="10" xfId="62" applyFont="1" applyFill="1" applyBorder="1" applyAlignment="1">
      <alignment wrapText="1"/>
      <protection/>
    </xf>
    <xf numFmtId="0" fontId="0" fillId="0" borderId="0" xfId="62" applyAlignment="1">
      <alignment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10" xfId="62" applyNumberFormat="1" applyFont="1" applyFill="1" applyBorder="1" applyAlignment="1">
      <alignment vertical="center"/>
      <protection/>
    </xf>
    <xf numFmtId="165" fontId="5" fillId="0" borderId="10" xfId="62" applyNumberFormat="1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vertical="center" wrapText="1"/>
      <protection/>
    </xf>
    <xf numFmtId="165" fontId="4" fillId="0" borderId="10" xfId="62" applyNumberFormat="1" applyFont="1" applyFill="1" applyBorder="1" applyAlignment="1">
      <alignment vertical="center"/>
      <protection/>
    </xf>
    <xf numFmtId="0" fontId="11" fillId="0" borderId="10" xfId="62" applyFont="1" applyFill="1" applyBorder="1" applyAlignment="1">
      <alignment vertical="center" wrapText="1"/>
      <protection/>
    </xf>
    <xf numFmtId="165" fontId="11" fillId="0" borderId="10" xfId="62" applyNumberFormat="1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horizontal="left" vertical="center" wrapText="1"/>
      <protection/>
    </xf>
    <xf numFmtId="0" fontId="8" fillId="33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vertical="center"/>
      <protection/>
    </xf>
    <xf numFmtId="0" fontId="27" fillId="35" borderId="10" xfId="62" applyFont="1" applyFill="1" applyBorder="1">
      <alignment/>
      <protection/>
    </xf>
    <xf numFmtId="164" fontId="5" fillId="0" borderId="10" xfId="62" applyNumberFormat="1" applyFont="1" applyFill="1" applyBorder="1" applyAlignment="1">
      <alignment horizontal="left" vertical="center"/>
      <protection/>
    </xf>
    <xf numFmtId="165" fontId="6" fillId="10" borderId="10" xfId="62" applyNumberFormat="1" applyFont="1" applyFill="1" applyBorder="1" applyAlignment="1">
      <alignment vertical="center"/>
      <protection/>
    </xf>
    <xf numFmtId="3" fontId="8" fillId="0" borderId="10" xfId="62" applyNumberFormat="1" applyFont="1" applyFill="1" applyBorder="1" applyAlignment="1">
      <alignment horizontal="left" vertical="center" wrapText="1"/>
      <protection/>
    </xf>
    <xf numFmtId="0" fontId="2" fillId="0" borderId="0" xfId="62" applyFont="1" applyFill="1" applyBorder="1" applyAlignment="1">
      <alignment horizontal="left" vertical="center" wrapText="1"/>
      <protection/>
    </xf>
    <xf numFmtId="0" fontId="0" fillId="0" borderId="0" xfId="62" applyBorder="1">
      <alignment/>
      <protection/>
    </xf>
    <xf numFmtId="3" fontId="7" fillId="0" borderId="10" xfId="62" applyNumberFormat="1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3" fontId="8" fillId="0" borderId="10" xfId="62" applyNumberFormat="1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3" fontId="7" fillId="0" borderId="10" xfId="62" applyNumberFormat="1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10" fillId="0" borderId="10" xfId="62" applyFont="1" applyFill="1" applyBorder="1" applyAlignment="1">
      <alignment horizontal="left" vertical="center"/>
      <protection/>
    </xf>
    <xf numFmtId="3" fontId="9" fillId="10" borderId="10" xfId="62" applyNumberFormat="1" applyFont="1" applyFill="1" applyBorder="1" applyAlignment="1">
      <alignment horizontal="right"/>
      <protection/>
    </xf>
    <xf numFmtId="3" fontId="6" fillId="34" borderId="10" xfId="62" applyNumberFormat="1" applyFont="1" applyFill="1" applyBorder="1" applyAlignment="1">
      <alignment horizontal="right"/>
      <protection/>
    </xf>
    <xf numFmtId="0" fontId="0" fillId="0" borderId="27" xfId="62" applyBorder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10" xfId="0" applyFon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3" fontId="15" fillId="0" borderId="10" xfId="0" applyNumberFormat="1" applyFont="1" applyBorder="1" applyAlignment="1">
      <alignment horizontal="right"/>
    </xf>
    <xf numFmtId="3" fontId="11" fillId="35" borderId="10" xfId="0" applyNumberFormat="1" applyFont="1" applyFill="1" applyBorder="1" applyAlignment="1">
      <alignment horizontal="right" vertical="center"/>
    </xf>
    <xf numFmtId="3" fontId="6" fillId="10" borderId="10" xfId="0" applyNumberFormat="1" applyFont="1" applyFill="1" applyBorder="1" applyAlignment="1">
      <alignment horizontal="right" vertical="center"/>
    </xf>
    <xf numFmtId="3" fontId="6" fillId="10" borderId="10" xfId="0" applyNumberFormat="1" applyFont="1" applyFill="1" applyBorder="1" applyAlignment="1">
      <alignment horizontal="right" vertical="center" wrapText="1"/>
    </xf>
    <xf numFmtId="3" fontId="24" fillId="34" borderId="10" xfId="0" applyNumberFormat="1" applyFont="1" applyFill="1" applyBorder="1" applyAlignment="1">
      <alignment horizontal="right"/>
    </xf>
    <xf numFmtId="3" fontId="0" fillId="38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5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center"/>
    </xf>
    <xf numFmtId="3" fontId="9" fillId="38" borderId="10" xfId="62" applyNumberFormat="1" applyFont="1" applyFill="1" applyBorder="1" applyAlignment="1">
      <alignment horizontal="left" vertical="center" wrapText="1"/>
      <protection/>
    </xf>
    <xf numFmtId="3" fontId="78" fillId="38" borderId="10" xfId="62" applyNumberFormat="1" applyFont="1" applyFill="1" applyBorder="1" applyAlignment="1">
      <alignment horizontal="left" vertical="center" wrapText="1"/>
      <protection/>
    </xf>
    <xf numFmtId="3" fontId="9" fillId="10" borderId="10" xfId="62" applyNumberFormat="1" applyFont="1" applyFill="1" applyBorder="1" applyAlignment="1">
      <alignment horizontal="right" wrapText="1"/>
      <protection/>
    </xf>
    <xf numFmtId="3" fontId="15" fillId="0" borderId="10" xfId="62" applyNumberFormat="1" applyFont="1" applyBorder="1" applyAlignment="1">
      <alignment horizontal="right"/>
      <protection/>
    </xf>
    <xf numFmtId="3" fontId="27" fillId="35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3" fontId="6" fillId="10" borderId="10" xfId="0" applyNumberFormat="1" applyFont="1" applyFill="1" applyBorder="1" applyAlignment="1">
      <alignment horizontal="right"/>
    </xf>
    <xf numFmtId="3" fontId="9" fillId="10" borderId="10" xfId="0" applyNumberFormat="1" applyFont="1" applyFill="1" applyBorder="1" applyAlignment="1">
      <alignment horizontal="right"/>
    </xf>
    <xf numFmtId="0" fontId="100" fillId="0" borderId="0" xfId="0" applyFont="1" applyAlignment="1">
      <alignment/>
    </xf>
    <xf numFmtId="0" fontId="4" fillId="0" borderId="10" xfId="62" applyFont="1" applyFill="1" applyBorder="1" applyAlignment="1">
      <alignment horizontal="right" wrapText="1"/>
      <protection/>
    </xf>
    <xf numFmtId="0" fontId="5" fillId="0" borderId="10" xfId="62" applyFont="1" applyFill="1" applyBorder="1" applyAlignment="1">
      <alignment horizontal="right" wrapText="1"/>
      <protection/>
    </xf>
    <xf numFmtId="3" fontId="4" fillId="0" borderId="10" xfId="62" applyNumberFormat="1" applyFont="1" applyFill="1" applyBorder="1" applyAlignment="1">
      <alignment horizontal="right" wrapText="1"/>
      <protection/>
    </xf>
    <xf numFmtId="3" fontId="6" fillId="10" borderId="10" xfId="62" applyNumberFormat="1" applyFont="1" applyFill="1" applyBorder="1" applyAlignment="1">
      <alignment horizontal="right"/>
      <protection/>
    </xf>
    <xf numFmtId="3" fontId="6" fillId="5" borderId="10" xfId="62" applyNumberFormat="1" applyFont="1" applyFill="1" applyBorder="1" applyAlignment="1">
      <alignment horizontal="right"/>
      <protection/>
    </xf>
    <xf numFmtId="3" fontId="5" fillId="0" borderId="10" xfId="62" applyNumberFormat="1" applyFont="1" applyFill="1" applyBorder="1" applyAlignment="1">
      <alignment horizontal="right" wrapText="1"/>
      <protection/>
    </xf>
    <xf numFmtId="3" fontId="6" fillId="10" borderId="10" xfId="62" applyNumberFormat="1" applyFont="1" applyFill="1" applyBorder="1" applyAlignment="1">
      <alignment horizontal="right" wrapText="1"/>
      <protection/>
    </xf>
    <xf numFmtId="3" fontId="24" fillId="34" borderId="10" xfId="62" applyNumberFormat="1" applyFont="1" applyFill="1" applyBorder="1" applyAlignment="1">
      <alignment horizontal="right"/>
      <protection/>
    </xf>
    <xf numFmtId="3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38" borderId="10" xfId="62" applyFont="1" applyFill="1" applyBorder="1" applyAlignment="1">
      <alignment horizontal="left" vertical="center"/>
      <protection/>
    </xf>
    <xf numFmtId="3" fontId="6" fillId="10" borderId="10" xfId="0" applyNumberFormat="1" applyFont="1" applyFill="1" applyBorder="1" applyAlignment="1">
      <alignment horizontal="left" vertical="center" wrapText="1"/>
    </xf>
    <xf numFmtId="3" fontId="24" fillId="34" borderId="10" xfId="0" applyNumberFormat="1" applyFont="1" applyFill="1" applyBorder="1" applyAlignment="1">
      <alignment/>
    </xf>
    <xf numFmtId="3" fontId="6" fillId="10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right"/>
    </xf>
    <xf numFmtId="3" fontId="0" fillId="0" borderId="10" xfId="0" applyNumberFormat="1" applyBorder="1" applyAlignment="1">
      <alignment wrapText="1"/>
    </xf>
    <xf numFmtId="0" fontId="56" fillId="0" borderId="0" xfId="68" applyFont="1" applyAlignment="1">
      <alignment horizontal="center" vertical="center" wrapText="1"/>
      <protection/>
    </xf>
    <xf numFmtId="0" fontId="56" fillId="0" borderId="0" xfId="68" applyFont="1" applyAlignment="1">
      <alignment wrapText="1"/>
      <protection/>
    </xf>
    <xf numFmtId="0" fontId="56" fillId="0" borderId="10" xfId="68" applyFont="1" applyBorder="1" applyAlignment="1">
      <alignment horizontal="center" vertical="center" wrapText="1"/>
      <protection/>
    </xf>
    <xf numFmtId="0" fontId="53" fillId="0" borderId="10" xfId="68" applyFont="1" applyBorder="1" applyAlignment="1">
      <alignment wrapText="1"/>
      <protection/>
    </xf>
    <xf numFmtId="0" fontId="53" fillId="0" borderId="10" xfId="68" applyFont="1" applyBorder="1" applyAlignment="1">
      <alignment/>
      <protection/>
    </xf>
    <xf numFmtId="3" fontId="53" fillId="0" borderId="10" xfId="68" applyNumberFormat="1" applyFont="1" applyBorder="1" applyAlignment="1">
      <alignment wrapText="1"/>
      <protection/>
    </xf>
    <xf numFmtId="0" fontId="57" fillId="0" borderId="0" xfId="68" applyFont="1" applyAlignment="1">
      <alignment wrapText="1"/>
      <protection/>
    </xf>
    <xf numFmtId="0" fontId="54" fillId="0" borderId="10" xfId="68" applyFont="1" applyBorder="1" applyAlignment="1">
      <alignment wrapText="1"/>
      <protection/>
    </xf>
    <xf numFmtId="0" fontId="54" fillId="0" borderId="10" xfId="68" applyFont="1" applyBorder="1" applyAlignment="1">
      <alignment/>
      <protection/>
    </xf>
    <xf numFmtId="3" fontId="54" fillId="0" borderId="10" xfId="68" applyNumberFormat="1" applyFont="1" applyBorder="1" applyAlignment="1">
      <alignment wrapText="1"/>
      <protection/>
    </xf>
    <xf numFmtId="0" fontId="53" fillId="0" borderId="0" xfId="68">
      <alignment/>
      <protection/>
    </xf>
    <xf numFmtId="0" fontId="54" fillId="0" borderId="0" xfId="68" applyFont="1">
      <alignment/>
      <protection/>
    </xf>
    <xf numFmtId="3" fontId="54" fillId="0" borderId="10" xfId="68" applyNumberFormat="1" applyFont="1" applyBorder="1">
      <alignment/>
      <protection/>
    </xf>
    <xf numFmtId="0" fontId="54" fillId="0" borderId="10" xfId="68" applyFont="1" applyBorder="1">
      <alignment/>
      <protection/>
    </xf>
    <xf numFmtId="3" fontId="53" fillId="0" borderId="10" xfId="68" applyNumberFormat="1" applyBorder="1">
      <alignment/>
      <protection/>
    </xf>
    <xf numFmtId="0" fontId="53" fillId="0" borderId="10" xfId="68" applyBorder="1">
      <alignment/>
      <protection/>
    </xf>
    <xf numFmtId="0" fontId="55" fillId="0" borderId="0" xfId="68" applyFont="1" applyAlignment="1">
      <alignment horizontal="center" vertical="center" wrapText="1"/>
      <protection/>
    </xf>
    <xf numFmtId="0" fontId="55" fillId="0" borderId="10" xfId="68" applyFont="1" applyBorder="1" applyAlignment="1">
      <alignment horizontal="center" vertical="center" wrapText="1"/>
      <protection/>
    </xf>
    <xf numFmtId="0" fontId="54" fillId="0" borderId="0" xfId="68" applyFont="1" applyAlignment="1">
      <alignment vertical="center" wrapText="1"/>
      <protection/>
    </xf>
    <xf numFmtId="0" fontId="54" fillId="0" borderId="0" xfId="68" applyFont="1" applyAlignment="1">
      <alignment wrapText="1"/>
      <protection/>
    </xf>
    <xf numFmtId="0" fontId="53" fillId="0" borderId="0" xfId="68" applyAlignment="1">
      <alignment wrapText="1"/>
      <protection/>
    </xf>
    <xf numFmtId="3" fontId="53" fillId="0" borderId="10" xfId="68" applyNumberFormat="1" applyBorder="1" applyAlignment="1">
      <alignment wrapText="1"/>
      <protection/>
    </xf>
    <xf numFmtId="0" fontId="53" fillId="0" borderId="10" xfId="68" applyBorder="1" applyAlignment="1">
      <alignment wrapText="1"/>
      <protection/>
    </xf>
    <xf numFmtId="0" fontId="57" fillId="0" borderId="0" xfId="68" applyFont="1" applyAlignment="1">
      <alignment horizontal="center" vertical="center" wrapText="1"/>
      <protection/>
    </xf>
    <xf numFmtId="0" fontId="57" fillId="0" borderId="10" xfId="68" applyFont="1" applyBorder="1" applyAlignment="1">
      <alignment horizontal="center" vertical="center" wrapText="1"/>
      <protection/>
    </xf>
    <xf numFmtId="0" fontId="101" fillId="0" borderId="0" xfId="66" applyFont="1" applyAlignment="1">
      <alignment horizontal="center" vertical="center"/>
      <protection/>
    </xf>
    <xf numFmtId="0" fontId="102" fillId="0" borderId="0" xfId="66" applyFont="1" applyAlignment="1">
      <alignment horizontal="center" vertical="center"/>
      <protection/>
    </xf>
    <xf numFmtId="0" fontId="102" fillId="0" borderId="0" xfId="66" applyFont="1" applyAlignment="1">
      <alignment vertical="center"/>
      <protection/>
    </xf>
    <xf numFmtId="0" fontId="53" fillId="0" borderId="0" xfId="60">
      <alignment/>
      <protection/>
    </xf>
    <xf numFmtId="0" fontId="54" fillId="0" borderId="10" xfId="60" applyFont="1" applyBorder="1" applyAlignment="1">
      <alignment horizontal="center" vertical="center" wrapText="1"/>
      <protection/>
    </xf>
    <xf numFmtId="0" fontId="53" fillId="0" borderId="0" xfId="60" applyAlignment="1">
      <alignment horizontal="center" vertical="center" wrapText="1"/>
      <protection/>
    </xf>
    <xf numFmtId="0" fontId="53" fillId="0" borderId="10" xfId="60" applyBorder="1" applyAlignment="1">
      <alignment wrapText="1"/>
      <protection/>
    </xf>
    <xf numFmtId="3" fontId="53" fillId="0" borderId="10" xfId="60" applyNumberFormat="1" applyBorder="1" applyAlignment="1">
      <alignment wrapText="1"/>
      <protection/>
    </xf>
    <xf numFmtId="0" fontId="53" fillId="0" borderId="0" xfId="60" applyAlignment="1">
      <alignment wrapText="1"/>
      <protection/>
    </xf>
    <xf numFmtId="0" fontId="54" fillId="0" borderId="10" xfId="60" applyFont="1" applyBorder="1" applyAlignment="1">
      <alignment wrapText="1"/>
      <protection/>
    </xf>
    <xf numFmtId="3" fontId="54" fillId="0" borderId="10" xfId="60" applyNumberFormat="1" applyFont="1" applyBorder="1" applyAlignment="1">
      <alignment wrapText="1"/>
      <protection/>
    </xf>
    <xf numFmtId="0" fontId="54" fillId="0" borderId="0" xfId="60" applyFont="1" applyAlignment="1">
      <alignment wrapText="1"/>
      <protection/>
    </xf>
    <xf numFmtId="0" fontId="53" fillId="0" borderId="0" xfId="60" applyAlignment="1">
      <alignment horizontal="right"/>
      <protection/>
    </xf>
    <xf numFmtId="0" fontId="53" fillId="0" borderId="0" xfId="68" applyAlignment="1">
      <alignment horizontal="right"/>
      <protection/>
    </xf>
    <xf numFmtId="0" fontId="56" fillId="0" borderId="0" xfId="68" applyFont="1" applyAlignment="1">
      <alignment horizontal="right" wrapText="1"/>
      <protection/>
    </xf>
    <xf numFmtId="0" fontId="55" fillId="0" borderId="0" xfId="68" applyFont="1" applyAlignment="1">
      <alignment horizontal="center" vertical="center"/>
      <protection/>
    </xf>
    <xf numFmtId="3" fontId="54" fillId="0" borderId="0" xfId="68" applyNumberFormat="1" applyFont="1" applyAlignment="1">
      <alignment wrapText="1"/>
      <protection/>
    </xf>
    <xf numFmtId="3" fontId="11" fillId="0" borderId="10" xfId="0" applyNumberFormat="1" applyFont="1" applyFill="1" applyBorder="1" applyAlignment="1">
      <alignment horizontal="left" vertical="center" wrapText="1"/>
    </xf>
    <xf numFmtId="3" fontId="4" fillId="37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38" borderId="10" xfId="0" applyNumberFormat="1" applyFont="1" applyFill="1" applyBorder="1" applyAlignment="1">
      <alignment horizontal="center" vertical="center" wrapText="1"/>
    </xf>
    <xf numFmtId="3" fontId="6" fillId="10" borderId="10" xfId="62" applyNumberFormat="1" applyFont="1" applyFill="1" applyBorder="1" applyAlignment="1">
      <alignment horizontal="right" vertical="center"/>
      <protection/>
    </xf>
    <xf numFmtId="3" fontId="27" fillId="35" borderId="10" xfId="0" applyNumberFormat="1" applyFont="1" applyFill="1" applyBorder="1" applyAlignment="1">
      <alignment/>
    </xf>
    <xf numFmtId="0" fontId="98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5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03" fillId="0" borderId="0" xfId="0" applyFont="1" applyAlignment="1">
      <alignment horizontal="justify"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0" fontId="12" fillId="0" borderId="0" xfId="62" applyFont="1" applyAlignment="1">
      <alignment horizontal="center" wrapText="1"/>
      <protection/>
    </xf>
    <xf numFmtId="0" fontId="98" fillId="0" borderId="0" xfId="0" applyFont="1" applyAlignment="1">
      <alignment horizontal="center"/>
    </xf>
    <xf numFmtId="0" fontId="0" fillId="0" borderId="0" xfId="62" applyAlignment="1">
      <alignment horizontal="center" wrapText="1"/>
      <protection/>
    </xf>
    <xf numFmtId="0" fontId="0" fillId="0" borderId="0" xfId="62" applyAlignment="1">
      <alignment wrapText="1"/>
      <protection/>
    </xf>
    <xf numFmtId="0" fontId="102" fillId="0" borderId="0" xfId="66" applyFont="1" applyAlignment="1">
      <alignment horizontal="center" vertical="center"/>
      <protection/>
    </xf>
    <xf numFmtId="0" fontId="54" fillId="0" borderId="0" xfId="68" applyFont="1" applyAlignment="1">
      <alignment horizontal="center" vertical="center" wrapText="1"/>
      <protection/>
    </xf>
    <xf numFmtId="0" fontId="54" fillId="0" borderId="0" xfId="68" applyFont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5" fillId="0" borderId="25" xfId="62" applyFont="1" applyFill="1" applyBorder="1" applyAlignment="1">
      <alignment horizontal="center" wrapText="1"/>
      <protection/>
    </xf>
    <xf numFmtId="0" fontId="5" fillId="0" borderId="26" xfId="62" applyFont="1" applyFill="1" applyBorder="1" applyAlignment="1">
      <alignment horizontal="center" wrapText="1"/>
      <protection/>
    </xf>
    <xf numFmtId="0" fontId="5" fillId="0" borderId="20" xfId="62" applyFont="1" applyFill="1" applyBorder="1" applyAlignment="1">
      <alignment horizontal="center" wrapText="1"/>
      <protection/>
    </xf>
    <xf numFmtId="0" fontId="29" fillId="0" borderId="28" xfId="62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16" fillId="0" borderId="25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 3" xfId="60"/>
    <cellStyle name="Normál 2_kozlo_2013e_0_08_Fertőszentmiklós" xfId="61"/>
    <cellStyle name="Normál 3" xfId="62"/>
    <cellStyle name="Normál 4" xfId="63"/>
    <cellStyle name="Normál 5" xfId="64"/>
    <cellStyle name="Normál 6" xfId="65"/>
    <cellStyle name="Normál 7" xfId="66"/>
    <cellStyle name="Normál 8" xfId="67"/>
    <cellStyle name="Normál 9" xfId="68"/>
    <cellStyle name="Normal_ered1021" xfId="69"/>
    <cellStyle name="Normal_KTRSZJ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tv%20rend%20indokl&#225;s%20t&#225;bl&#225;zatai%20%20RM%202015.%20&#225;ti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Kormányzati funkciók szerint"/>
      <sheetName val="Kormámnyzati funkciók szerint2."/>
      <sheetName val="Bevételek"/>
      <sheetName val="Kormányzati funkciók szerint3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4">
      <selection activeCell="A2" sqref="A2:D2"/>
    </sheetView>
  </sheetViews>
  <sheetFormatPr defaultColWidth="9.140625" defaultRowHeight="15"/>
  <cols>
    <col min="1" max="1" width="74.28125" style="127" customWidth="1"/>
    <col min="2" max="2" width="18.8515625" style="127" customWidth="1"/>
    <col min="3" max="3" width="25.8515625" style="127" customWidth="1"/>
    <col min="4" max="4" width="15.57421875" style="127" customWidth="1"/>
    <col min="5" max="16384" width="9.140625" style="127" customWidth="1"/>
  </cols>
  <sheetData>
    <row r="1" spans="1:4" ht="18">
      <c r="A1" s="233" t="s">
        <v>845</v>
      </c>
      <c r="B1" s="233"/>
      <c r="C1" s="233"/>
      <c r="D1" s="233"/>
    </row>
    <row r="2" spans="1:4" ht="50.25" customHeight="1">
      <c r="A2" s="389" t="s">
        <v>722</v>
      </c>
      <c r="B2" s="389"/>
      <c r="C2" s="389"/>
      <c r="D2" s="389"/>
    </row>
    <row r="3" spans="1:4" ht="50.25" customHeight="1">
      <c r="A3" s="234"/>
      <c r="B3" s="234"/>
      <c r="C3" s="234"/>
      <c r="D3" s="234" t="s">
        <v>723</v>
      </c>
    </row>
    <row r="5" spans="2:8" ht="14.25">
      <c r="B5" s="235" t="s">
        <v>724</v>
      </c>
      <c r="C5" s="235" t="s">
        <v>725</v>
      </c>
      <c r="D5" s="235" t="s">
        <v>53</v>
      </c>
      <c r="E5" s="236"/>
      <c r="F5" s="236"/>
      <c r="G5" s="236"/>
      <c r="H5" s="236"/>
    </row>
    <row r="6" spans="1:8" ht="14.25">
      <c r="A6" s="237" t="s">
        <v>95</v>
      </c>
      <c r="B6" s="155">
        <f>'2.m. Kiadások'!E24</f>
        <v>5943400</v>
      </c>
      <c r="C6" s="155">
        <f>'2.m. Kiadások'!H24</f>
        <v>14400200</v>
      </c>
      <c r="D6" s="155">
        <f aca="true" t="shared" si="0" ref="D6:D28">SUM(B6:C6)</f>
        <v>20343600</v>
      </c>
      <c r="E6" s="236"/>
      <c r="F6" s="236"/>
      <c r="G6" s="236"/>
      <c r="H6" s="236"/>
    </row>
    <row r="7" spans="1:8" ht="14.25">
      <c r="A7" s="237" t="s">
        <v>96</v>
      </c>
      <c r="B7" s="155">
        <f>'2.m. Kiadások'!E25</f>
        <v>1409000</v>
      </c>
      <c r="C7" s="155">
        <f>'2.m. Kiadások'!H25</f>
        <v>2887080</v>
      </c>
      <c r="D7" s="155">
        <f t="shared" si="0"/>
        <v>4296080</v>
      </c>
      <c r="E7" s="236"/>
      <c r="F7" s="236"/>
      <c r="G7" s="236"/>
      <c r="H7" s="236"/>
    </row>
    <row r="8" spans="1:8" ht="14.25">
      <c r="A8" s="237" t="s">
        <v>97</v>
      </c>
      <c r="B8" s="155">
        <f>'2.m. Kiadások'!E50+'I. Kiemelt előir.'!B50</f>
        <v>16605620</v>
      </c>
      <c r="C8" s="155">
        <f>'2.m. Kiadások'!H50</f>
        <v>10201000</v>
      </c>
      <c r="D8" s="155">
        <f t="shared" si="0"/>
        <v>26806620</v>
      </c>
      <c r="E8" s="236"/>
      <c r="F8" s="236"/>
      <c r="G8" s="236"/>
      <c r="H8" s="236"/>
    </row>
    <row r="9" spans="1:8" ht="14.25">
      <c r="A9" s="237" t="s">
        <v>98</v>
      </c>
      <c r="B9" s="155">
        <f>'2.m. Kiadások'!E59</f>
        <v>2510000</v>
      </c>
      <c r="C9" s="155"/>
      <c r="D9" s="155">
        <f t="shared" si="0"/>
        <v>2510000</v>
      </c>
      <c r="E9" s="236"/>
      <c r="F9" s="236"/>
      <c r="G9" s="236"/>
      <c r="H9" s="236"/>
    </row>
    <row r="10" spans="1:8" ht="14.25">
      <c r="A10" s="237" t="s">
        <v>99</v>
      </c>
      <c r="B10" s="155">
        <f>'2.m. Kiadások'!E73</f>
        <v>3845000</v>
      </c>
      <c r="C10" s="155"/>
      <c r="D10" s="155">
        <f t="shared" si="0"/>
        <v>3845000</v>
      </c>
      <c r="E10" s="236"/>
      <c r="F10" s="236"/>
      <c r="G10" s="236"/>
      <c r="H10" s="236"/>
    </row>
    <row r="11" spans="1:8" ht="14.25">
      <c r="A11" s="238" t="s">
        <v>726</v>
      </c>
      <c r="B11" s="239">
        <f>'2.m. Kiadások'!I71</f>
        <v>1000000</v>
      </c>
      <c r="C11" s="155"/>
      <c r="D11" s="239">
        <f t="shared" si="0"/>
        <v>1000000</v>
      </c>
      <c r="E11" s="236"/>
      <c r="F11" s="236"/>
      <c r="G11" s="236"/>
      <c r="H11" s="236"/>
    </row>
    <row r="12" spans="1:8" ht="14.25">
      <c r="A12" s="237" t="s">
        <v>100</v>
      </c>
      <c r="B12" s="155">
        <f>'2.m. Kiadások'!E82</f>
        <v>0</v>
      </c>
      <c r="C12" s="155">
        <f>'2.m. Kiadások'!H82</f>
        <v>50800</v>
      </c>
      <c r="D12" s="155">
        <f t="shared" si="0"/>
        <v>50800</v>
      </c>
      <c r="E12" s="236"/>
      <c r="F12" s="236"/>
      <c r="G12" s="236"/>
      <c r="H12" s="236"/>
    </row>
    <row r="13" spans="1:8" ht="14.25">
      <c r="A13" s="237" t="s">
        <v>101</v>
      </c>
      <c r="B13" s="155">
        <f>'2.m. Kiadások'!E87</f>
        <v>109964392</v>
      </c>
      <c r="C13" s="155"/>
      <c r="D13" s="155">
        <f t="shared" si="0"/>
        <v>109964392</v>
      </c>
      <c r="E13" s="236"/>
      <c r="F13" s="236"/>
      <c r="G13" s="236"/>
      <c r="H13" s="236"/>
    </row>
    <row r="14" spans="1:8" ht="14.25">
      <c r="A14" s="237" t="s">
        <v>102</v>
      </c>
      <c r="B14" s="155">
        <f>'2.m. Kiadások'!E96</f>
        <v>400000</v>
      </c>
      <c r="C14" s="155"/>
      <c r="D14" s="155">
        <f t="shared" si="0"/>
        <v>400000</v>
      </c>
      <c r="E14" s="236"/>
      <c r="F14" s="236"/>
      <c r="G14" s="236"/>
      <c r="H14" s="236"/>
    </row>
    <row r="15" spans="1:8" ht="14.25">
      <c r="A15" s="240" t="s">
        <v>727</v>
      </c>
      <c r="B15" s="155">
        <f>SUM(B6:B14)-B11</f>
        <v>140677412</v>
      </c>
      <c r="C15" s="155">
        <f>SUM(C6:C14)</f>
        <v>27539080</v>
      </c>
      <c r="D15" s="155">
        <f t="shared" si="0"/>
        <v>168216492</v>
      </c>
      <c r="E15" s="236"/>
      <c r="F15" s="236"/>
      <c r="G15" s="236"/>
      <c r="H15" s="236"/>
    </row>
    <row r="16" spans="1:8" ht="14.25">
      <c r="A16" s="240" t="s">
        <v>728</v>
      </c>
      <c r="B16" s="155">
        <f>'2.m. Kiadások'!E121</f>
        <v>20150213</v>
      </c>
      <c r="C16" s="155"/>
      <c r="D16" s="155">
        <f t="shared" si="0"/>
        <v>20150213</v>
      </c>
      <c r="E16" s="236"/>
      <c r="F16" s="236"/>
      <c r="G16" s="236"/>
      <c r="H16" s="236"/>
    </row>
    <row r="17" spans="1:8" ht="14.25">
      <c r="A17" s="241" t="s">
        <v>537</v>
      </c>
      <c r="B17" s="242">
        <f>SUM(B15:B16)</f>
        <v>160827625</v>
      </c>
      <c r="C17" s="242">
        <f>SUM(C15:C16)</f>
        <v>27539080</v>
      </c>
      <c r="D17" s="242">
        <f>SUM(B17:C17)</f>
        <v>188366705</v>
      </c>
      <c r="E17" s="236"/>
      <c r="F17" s="236"/>
      <c r="G17" s="236"/>
      <c r="H17" s="236"/>
    </row>
    <row r="18" spans="1:8" ht="14.25">
      <c r="A18" s="237" t="s">
        <v>729</v>
      </c>
      <c r="B18" s="155">
        <f>'1.m. Bevételek'!E18</f>
        <v>36859675</v>
      </c>
      <c r="C18" s="155"/>
      <c r="D18" s="155">
        <f t="shared" si="0"/>
        <v>36859675</v>
      </c>
      <c r="E18" s="236"/>
      <c r="F18" s="236"/>
      <c r="G18" s="236"/>
      <c r="H18" s="236"/>
    </row>
    <row r="19" spans="1:8" ht="14.25">
      <c r="A19" s="237" t="s">
        <v>730</v>
      </c>
      <c r="B19" s="155">
        <f>'1.m. Bevételek'!E24</f>
        <v>15192000</v>
      </c>
      <c r="C19" s="155"/>
      <c r="D19" s="155">
        <f t="shared" si="0"/>
        <v>15192000</v>
      </c>
      <c r="E19" s="236"/>
      <c r="F19" s="236"/>
      <c r="G19" s="236"/>
      <c r="H19" s="236"/>
    </row>
    <row r="20" spans="1:8" ht="14.25">
      <c r="A20" s="237" t="s">
        <v>731</v>
      </c>
      <c r="B20" s="155">
        <f>'1.m. Bevételek'!E38</f>
        <v>16600000</v>
      </c>
      <c r="C20" s="155"/>
      <c r="D20" s="155">
        <f t="shared" si="0"/>
        <v>16600000</v>
      </c>
      <c r="E20" s="236"/>
      <c r="F20" s="236"/>
      <c r="G20" s="236"/>
      <c r="H20" s="236"/>
    </row>
    <row r="21" spans="1:8" ht="14.25">
      <c r="A21" s="237" t="s">
        <v>732</v>
      </c>
      <c r="B21" s="155">
        <f>'1.m. Bevételek'!E49</f>
        <v>11352000</v>
      </c>
      <c r="C21" s="155">
        <f>'1.m. Bevételek'!H49</f>
        <v>8520000</v>
      </c>
      <c r="D21" s="155">
        <f t="shared" si="0"/>
        <v>19872000</v>
      </c>
      <c r="E21" s="236"/>
      <c r="F21" s="236"/>
      <c r="G21" s="236"/>
      <c r="H21" s="236"/>
    </row>
    <row r="22" spans="1:8" ht="14.25">
      <c r="A22" s="237" t="s">
        <v>733</v>
      </c>
      <c r="B22" s="155">
        <f>'1.m. Bevételek'!C55</f>
        <v>0</v>
      </c>
      <c r="C22" s="155"/>
      <c r="D22" s="155">
        <f t="shared" si="0"/>
        <v>0</v>
      </c>
      <c r="E22" s="236"/>
      <c r="F22" s="236"/>
      <c r="G22" s="236"/>
      <c r="H22" s="236"/>
    </row>
    <row r="23" spans="1:8" ht="14.25">
      <c r="A23" s="237" t="s">
        <v>734</v>
      </c>
      <c r="B23" s="155"/>
      <c r="C23" s="155"/>
      <c r="D23" s="155">
        <f t="shared" si="0"/>
        <v>0</v>
      </c>
      <c r="E23" s="236"/>
      <c r="F23" s="236"/>
      <c r="G23" s="236"/>
      <c r="H23" s="236"/>
    </row>
    <row r="24" spans="1:8" ht="14.25">
      <c r="A24" s="237" t="s">
        <v>735</v>
      </c>
      <c r="B24" s="155">
        <f>'1.m. Bevételek'!E63</f>
        <v>400000</v>
      </c>
      <c r="C24" s="155"/>
      <c r="D24" s="155">
        <f t="shared" si="0"/>
        <v>400000</v>
      </c>
      <c r="E24" s="236"/>
      <c r="F24" s="236"/>
      <c r="G24" s="236"/>
      <c r="H24" s="236"/>
    </row>
    <row r="25" spans="1:8" ht="14.25">
      <c r="A25" s="240" t="s">
        <v>736</v>
      </c>
      <c r="B25" s="155">
        <f>SUM(B18:B24)</f>
        <v>80403675</v>
      </c>
      <c r="C25" s="155">
        <f>SUM(C18:C24)</f>
        <v>8520000</v>
      </c>
      <c r="D25" s="155">
        <f t="shared" si="0"/>
        <v>88923675</v>
      </c>
      <c r="E25" s="236"/>
      <c r="F25" s="236"/>
      <c r="G25" s="236"/>
      <c r="H25" s="236"/>
    </row>
    <row r="26" spans="1:8" s="243" customFormat="1" ht="14.25">
      <c r="A26" s="237" t="s">
        <v>737</v>
      </c>
      <c r="B26" s="155">
        <f>'1.m. Bevételek'!C84</f>
        <v>80423950</v>
      </c>
      <c r="C26" s="155">
        <f>'1.m. Bevételek'!H78</f>
        <v>183997</v>
      </c>
      <c r="D26" s="155">
        <f t="shared" si="0"/>
        <v>80607947</v>
      </c>
      <c r="E26" s="236"/>
      <c r="F26" s="236"/>
      <c r="G26" s="236"/>
      <c r="H26" s="236"/>
    </row>
    <row r="27" spans="1:8" s="243" customFormat="1" ht="14.25">
      <c r="A27" s="237" t="s">
        <v>738</v>
      </c>
      <c r="B27" s="155"/>
      <c r="C27" s="155">
        <f>'1.m. Bevételek'!H84</f>
        <v>18835083</v>
      </c>
      <c r="D27" s="155">
        <f t="shared" si="0"/>
        <v>18835083</v>
      </c>
      <c r="E27" s="236"/>
      <c r="F27" s="236"/>
      <c r="G27" s="236"/>
      <c r="H27" s="236"/>
    </row>
    <row r="28" spans="1:8" ht="14.25">
      <c r="A28" s="240" t="s">
        <v>739</v>
      </c>
      <c r="B28" s="155">
        <f>SUM(B26:B27)</f>
        <v>80423950</v>
      </c>
      <c r="C28" s="155">
        <f>SUM(C26:C27)</f>
        <v>19019080</v>
      </c>
      <c r="D28" s="155">
        <f t="shared" si="0"/>
        <v>99443030</v>
      </c>
      <c r="E28" s="236"/>
      <c r="F28" s="236"/>
      <c r="G28" s="236"/>
      <c r="H28" s="236"/>
    </row>
    <row r="29" spans="1:8" ht="14.25">
      <c r="A29" s="244" t="s">
        <v>538</v>
      </c>
      <c r="B29" s="245">
        <f>B25+B28</f>
        <v>160827625</v>
      </c>
      <c r="C29" s="245">
        <f>C25+C28</f>
        <v>27539080</v>
      </c>
      <c r="D29" s="245">
        <f>SUM(B29:C29)</f>
        <v>188366705</v>
      </c>
      <c r="E29" s="236"/>
      <c r="F29" s="236"/>
      <c r="G29" s="236"/>
      <c r="H29" s="236"/>
    </row>
    <row r="30" spans="1:8" ht="14.25">
      <c r="A30" s="246"/>
      <c r="C30" s="236"/>
      <c r="D30" s="236"/>
      <c r="E30" s="236"/>
      <c r="F30" s="236"/>
      <c r="G30" s="236"/>
      <c r="H30" s="236"/>
    </row>
    <row r="31" spans="1:8" ht="14.25">
      <c r="A31" s="246"/>
      <c r="B31" s="236"/>
      <c r="C31" s="236"/>
      <c r="D31" s="236"/>
      <c r="E31" s="236"/>
      <c r="F31" s="236"/>
      <c r="G31" s="236"/>
      <c r="H31" s="236"/>
    </row>
    <row r="32" spans="1:8" ht="14.25">
      <c r="A32" s="246"/>
      <c r="B32" s="236"/>
      <c r="C32" s="236"/>
      <c r="D32" s="236"/>
      <c r="E32" s="236"/>
      <c r="F32" s="236"/>
      <c r="G32" s="236"/>
      <c r="H32" s="236"/>
    </row>
    <row r="33" spans="1:8" ht="14.25">
      <c r="A33" s="246"/>
      <c r="B33" s="236"/>
      <c r="C33" s="236"/>
      <c r="D33" s="236"/>
      <c r="E33" s="236"/>
      <c r="F33" s="236"/>
      <c r="G33" s="236"/>
      <c r="H33" s="236"/>
    </row>
    <row r="34" spans="1:8" ht="14.25">
      <c r="A34" s="246"/>
      <c r="B34" s="236"/>
      <c r="C34" s="236"/>
      <c r="D34" s="236"/>
      <c r="E34" s="236"/>
      <c r="F34" s="236"/>
      <c r="G34" s="236"/>
      <c r="H34" s="236"/>
    </row>
    <row r="35" spans="1:8" ht="14.25">
      <c r="A35" s="246"/>
      <c r="B35" s="236"/>
      <c r="C35" s="236"/>
      <c r="D35" s="236"/>
      <c r="E35" s="236"/>
      <c r="F35" s="236"/>
      <c r="G35" s="236"/>
      <c r="H35" s="236"/>
    </row>
    <row r="36" spans="1:8" ht="14.25">
      <c r="A36" s="246"/>
      <c r="B36" s="236"/>
      <c r="C36" s="236"/>
      <c r="D36" s="236"/>
      <c r="E36" s="236"/>
      <c r="F36" s="236"/>
      <c r="G36" s="236"/>
      <c r="H36" s="236"/>
    </row>
    <row r="37" ht="14.25">
      <c r="A37" s="246"/>
    </row>
    <row r="38" ht="14.25">
      <c r="A38" s="246"/>
    </row>
    <row r="39" ht="14.25">
      <c r="A39" s="246"/>
    </row>
    <row r="40" ht="14.25">
      <c r="A40" s="246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8.8515625" style="341" customWidth="1"/>
    <col min="2" max="2" width="55.00390625" style="341" customWidth="1"/>
    <col min="3" max="5" width="20.7109375" style="341" customWidth="1"/>
    <col min="6" max="16384" width="9.140625" style="341" customWidth="1"/>
  </cols>
  <sheetData>
    <row r="1" spans="1:12" ht="15">
      <c r="A1" s="393" t="s">
        <v>842</v>
      </c>
      <c r="B1" s="393"/>
      <c r="C1" s="393"/>
      <c r="D1" s="393"/>
      <c r="E1" s="393"/>
      <c r="F1" s="358"/>
      <c r="G1" s="358"/>
      <c r="H1" s="358"/>
      <c r="I1" s="358"/>
      <c r="J1" s="358"/>
      <c r="K1" s="358"/>
      <c r="L1" s="358"/>
    </row>
    <row r="2" spans="1:12" ht="15">
      <c r="A2" s="393" t="s">
        <v>846</v>
      </c>
      <c r="B2" s="393"/>
      <c r="C2" s="393"/>
      <c r="D2" s="393"/>
      <c r="E2" s="393"/>
      <c r="F2" s="358"/>
      <c r="G2" s="358"/>
      <c r="H2" s="358"/>
      <c r="I2" s="358"/>
      <c r="J2" s="358"/>
      <c r="K2" s="358"/>
      <c r="L2" s="358"/>
    </row>
    <row r="3" spans="1:12" ht="15">
      <c r="A3" s="357"/>
      <c r="B3" s="357"/>
      <c r="C3" s="357"/>
      <c r="D3" s="357"/>
      <c r="E3" s="357"/>
      <c r="F3" s="358"/>
      <c r="G3" s="358"/>
      <c r="H3" s="358"/>
      <c r="I3" s="358"/>
      <c r="J3" s="358"/>
      <c r="K3" s="358"/>
      <c r="L3" s="358"/>
    </row>
    <row r="4" ht="12.75">
      <c r="E4" s="369" t="s">
        <v>771</v>
      </c>
    </row>
    <row r="5" spans="1:5" s="354" customFormat="1" ht="90" customHeight="1">
      <c r="A5" s="355" t="s">
        <v>837</v>
      </c>
      <c r="B5" s="355" t="s">
        <v>665</v>
      </c>
      <c r="C5" s="355" t="s">
        <v>53</v>
      </c>
      <c r="D5" s="355" t="s">
        <v>748</v>
      </c>
      <c r="E5" s="355" t="s">
        <v>772</v>
      </c>
    </row>
    <row r="6" spans="1:5" ht="24.75" customHeight="1">
      <c r="A6" s="346">
        <v>13</v>
      </c>
      <c r="B6" s="346" t="s">
        <v>259</v>
      </c>
      <c r="C6" s="345">
        <v>1315130</v>
      </c>
      <c r="D6" s="345">
        <v>1315130</v>
      </c>
      <c r="E6" s="345">
        <v>0</v>
      </c>
    </row>
    <row r="7" spans="1:5" ht="24.75" customHeight="1">
      <c r="A7" s="346">
        <v>14</v>
      </c>
      <c r="B7" s="346" t="s">
        <v>261</v>
      </c>
      <c r="C7" s="345">
        <v>18835083</v>
      </c>
      <c r="D7" s="345">
        <v>0</v>
      </c>
      <c r="E7" s="345">
        <v>18835083</v>
      </c>
    </row>
    <row r="8" spans="1:5" s="342" customFormat="1" ht="24.75" customHeight="1">
      <c r="A8" s="344">
        <v>21</v>
      </c>
      <c r="B8" s="344" t="s">
        <v>810</v>
      </c>
      <c r="C8" s="343">
        <v>20150213</v>
      </c>
      <c r="D8" s="343">
        <v>1315130</v>
      </c>
      <c r="E8" s="343">
        <v>18835083</v>
      </c>
    </row>
    <row r="9" spans="1:5" s="342" customFormat="1" ht="24.75" customHeight="1">
      <c r="A9" s="344">
        <v>30</v>
      </c>
      <c r="B9" s="344" t="s">
        <v>811</v>
      </c>
      <c r="C9" s="343">
        <v>20150213</v>
      </c>
      <c r="D9" s="343">
        <v>1315130</v>
      </c>
      <c r="E9" s="343">
        <v>18835083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390" t="s">
        <v>857</v>
      </c>
      <c r="B1" s="390"/>
      <c r="C1" s="390"/>
      <c r="D1" s="151"/>
    </row>
    <row r="2" spans="1:4" ht="23.25" customHeight="1">
      <c r="A2" s="401" t="s">
        <v>609</v>
      </c>
      <c r="B2" s="402"/>
      <c r="C2" s="402"/>
      <c r="D2" s="402"/>
    </row>
    <row r="3" ht="14.25">
      <c r="A3" s="1"/>
    </row>
    <row r="4" spans="1:4" ht="14.25">
      <c r="A4" s="1"/>
      <c r="D4" s="164" t="s">
        <v>676</v>
      </c>
    </row>
    <row r="5" spans="1:4" ht="51" customHeight="1">
      <c r="A5" s="59" t="s">
        <v>608</v>
      </c>
      <c r="B5" s="60" t="s">
        <v>653</v>
      </c>
      <c r="C5" s="60" t="s">
        <v>654</v>
      </c>
      <c r="D5" s="124" t="s">
        <v>3</v>
      </c>
    </row>
    <row r="6" spans="1:4" ht="15" customHeight="1">
      <c r="A6" s="60" t="s">
        <v>583</v>
      </c>
      <c r="B6" s="61"/>
      <c r="C6" s="61"/>
      <c r="D6" s="29"/>
    </row>
    <row r="7" spans="1:4" ht="15" customHeight="1">
      <c r="A7" s="60" t="s">
        <v>584</v>
      </c>
      <c r="B7" s="61"/>
      <c r="C7" s="61"/>
      <c r="D7" s="29"/>
    </row>
    <row r="8" spans="1:4" ht="15" customHeight="1">
      <c r="A8" s="60" t="s">
        <v>585</v>
      </c>
      <c r="B8" s="61"/>
      <c r="C8" s="61"/>
      <c r="D8" s="29"/>
    </row>
    <row r="9" spans="1:4" ht="15" customHeight="1">
      <c r="A9" s="60" t="s">
        <v>586</v>
      </c>
      <c r="B9" s="61"/>
      <c r="C9" s="61"/>
      <c r="D9" s="29"/>
    </row>
    <row r="10" spans="1:4" ht="15" customHeight="1">
      <c r="A10" s="59" t="s">
        <v>604</v>
      </c>
      <c r="B10" s="61"/>
      <c r="C10" s="61"/>
      <c r="D10" s="29"/>
    </row>
    <row r="11" spans="1:4" ht="15" customHeight="1">
      <c r="A11" s="60" t="s">
        <v>587</v>
      </c>
      <c r="B11" s="61"/>
      <c r="C11" s="61"/>
      <c r="D11" s="29"/>
    </row>
    <row r="12" spans="1:4" ht="33" customHeight="1">
      <c r="A12" s="60" t="s">
        <v>588</v>
      </c>
      <c r="B12" s="61"/>
      <c r="C12" s="61"/>
      <c r="D12" s="29"/>
    </row>
    <row r="13" spans="1:4" ht="15" customHeight="1">
      <c r="A13" s="60" t="s">
        <v>589</v>
      </c>
      <c r="B13" s="61"/>
      <c r="C13" s="61"/>
      <c r="D13" s="29"/>
    </row>
    <row r="14" spans="1:4" ht="15" customHeight="1">
      <c r="A14" s="60" t="s">
        <v>590</v>
      </c>
      <c r="B14" s="61"/>
      <c r="C14" s="61"/>
      <c r="D14" s="29"/>
    </row>
    <row r="15" spans="1:4" ht="15" customHeight="1">
      <c r="A15" s="60" t="s">
        <v>591</v>
      </c>
      <c r="B15" s="61"/>
      <c r="C15" s="61">
        <v>3</v>
      </c>
      <c r="D15" s="152">
        <f>SUM(B15:C15)</f>
        <v>3</v>
      </c>
    </row>
    <row r="16" spans="1:4" ht="15" customHeight="1">
      <c r="A16" s="60" t="s">
        <v>592</v>
      </c>
      <c r="B16" s="61"/>
      <c r="C16" s="61">
        <v>2</v>
      </c>
      <c r="D16" s="152">
        <f>SUM(B16:C16)</f>
        <v>2</v>
      </c>
    </row>
    <row r="17" spans="1:4" ht="15" customHeight="1">
      <c r="A17" s="60" t="s">
        <v>593</v>
      </c>
      <c r="B17" s="61"/>
      <c r="C17" s="61"/>
      <c r="D17" s="152"/>
    </row>
    <row r="18" spans="1:4" ht="15" customHeight="1">
      <c r="A18" s="59" t="s">
        <v>812</v>
      </c>
      <c r="B18" s="61"/>
      <c r="C18" s="61">
        <f>SUM(C15:C17)</f>
        <v>5</v>
      </c>
      <c r="D18" s="152">
        <f>SUM(B18:C18)</f>
        <v>5</v>
      </c>
    </row>
    <row r="19" spans="1:4" ht="24.75" customHeight="1">
      <c r="A19" s="60" t="s">
        <v>594</v>
      </c>
      <c r="B19" s="61">
        <v>1</v>
      </c>
      <c r="C19" s="61"/>
      <c r="D19" s="152">
        <v>1</v>
      </c>
    </row>
    <row r="20" spans="1:4" ht="15" customHeight="1">
      <c r="A20" s="60" t="s">
        <v>595</v>
      </c>
      <c r="B20" s="61"/>
      <c r="C20" s="61"/>
      <c r="D20" s="152"/>
    </row>
    <row r="21" spans="1:4" ht="15" customHeight="1">
      <c r="A21" s="60" t="s">
        <v>596</v>
      </c>
      <c r="B21" s="61"/>
      <c r="C21" s="61"/>
      <c r="D21" s="152"/>
    </row>
    <row r="22" spans="1:4" ht="15" customHeight="1">
      <c r="A22" s="59" t="s">
        <v>605</v>
      </c>
      <c r="B22" s="61">
        <v>1</v>
      </c>
      <c r="C22" s="61"/>
      <c r="D22" s="152">
        <f aca="true" t="shared" si="0" ref="D22:D27">SUM(B22:C22)</f>
        <v>1</v>
      </c>
    </row>
    <row r="23" spans="1:4" ht="15" customHeight="1">
      <c r="A23" s="60" t="s">
        <v>597</v>
      </c>
      <c r="B23" s="61">
        <v>1</v>
      </c>
      <c r="C23" s="61"/>
      <c r="D23" s="152">
        <f t="shared" si="0"/>
        <v>1</v>
      </c>
    </row>
    <row r="24" spans="1:4" ht="15" customHeight="1">
      <c r="A24" s="60" t="s">
        <v>598</v>
      </c>
      <c r="B24" s="61">
        <v>3</v>
      </c>
      <c r="C24" s="61"/>
      <c r="D24" s="152">
        <f t="shared" si="0"/>
        <v>3</v>
      </c>
    </row>
    <row r="25" spans="1:4" ht="15" customHeight="1">
      <c r="A25" s="60" t="s">
        <v>599</v>
      </c>
      <c r="B25" s="61">
        <v>1</v>
      </c>
      <c r="C25" s="61"/>
      <c r="D25" s="152">
        <f t="shared" si="0"/>
        <v>1</v>
      </c>
    </row>
    <row r="26" spans="1:4" ht="15" customHeight="1">
      <c r="A26" s="59" t="s">
        <v>606</v>
      </c>
      <c r="B26" s="61">
        <v>5</v>
      </c>
      <c r="C26" s="61"/>
      <c r="D26" s="152">
        <f t="shared" si="0"/>
        <v>5</v>
      </c>
    </row>
    <row r="27" spans="1:4" ht="37.5" customHeight="1">
      <c r="A27" s="59" t="s">
        <v>607</v>
      </c>
      <c r="B27" s="123">
        <v>2</v>
      </c>
      <c r="C27" s="289">
        <v>5</v>
      </c>
      <c r="D27" s="152">
        <f t="shared" si="0"/>
        <v>7</v>
      </c>
    </row>
    <row r="28" spans="1:4" ht="30" customHeight="1">
      <c r="A28" s="60" t="s">
        <v>600</v>
      </c>
      <c r="B28" s="61"/>
      <c r="C28" s="61"/>
      <c r="D28" s="29"/>
    </row>
    <row r="29" spans="1:4" ht="32.25" customHeight="1">
      <c r="A29" s="60" t="s">
        <v>601</v>
      </c>
      <c r="B29" s="61"/>
      <c r="C29" s="61"/>
      <c r="D29" s="29"/>
    </row>
    <row r="30" spans="1:4" ht="33.75" customHeight="1">
      <c r="A30" s="60" t="s">
        <v>602</v>
      </c>
      <c r="B30" s="61"/>
      <c r="C30" s="61"/>
      <c r="D30" s="29"/>
    </row>
    <row r="31" spans="1:4" ht="18.75" customHeight="1">
      <c r="A31" s="60" t="s">
        <v>603</v>
      </c>
      <c r="B31" s="61"/>
      <c r="C31" s="61"/>
      <c r="D31" s="29"/>
    </row>
    <row r="32" spans="1:4" ht="33" customHeight="1">
      <c r="A32" s="59" t="s">
        <v>73</v>
      </c>
      <c r="B32" s="61"/>
      <c r="C32" s="61"/>
      <c r="D32" s="29"/>
    </row>
    <row r="33" spans="1:3" ht="14.25">
      <c r="A33" s="403"/>
      <c r="B33" s="404"/>
      <c r="C33" s="404"/>
    </row>
    <row r="34" spans="1:3" ht="14.25">
      <c r="A34" s="405"/>
      <c r="B34" s="404"/>
      <c r="C34" s="404"/>
    </row>
  </sheetData>
  <sheetProtection/>
  <mergeCells count="4">
    <mergeCell ref="A1:C1"/>
    <mergeCell ref="A2:D2"/>
    <mergeCell ref="A33:C33"/>
    <mergeCell ref="A34:C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zoomScalePageLayoutView="0" workbookViewId="0" topLeftCell="A22">
      <selection activeCell="E37" sqref="E37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0" customWidth="1"/>
    <col min="5" max="5" width="18.7109375" style="0" customWidth="1"/>
  </cols>
  <sheetData>
    <row r="1" spans="1:5" ht="21.75" customHeight="1">
      <c r="A1" s="379" t="s">
        <v>857</v>
      </c>
      <c r="B1" s="379"/>
      <c r="C1" s="379"/>
      <c r="D1" s="380"/>
      <c r="E1" s="381"/>
    </row>
    <row r="2" ht="26.25" customHeight="1">
      <c r="E2" s="164" t="s">
        <v>677</v>
      </c>
    </row>
    <row r="3" spans="1:5" ht="27">
      <c r="A3" s="2" t="s">
        <v>103</v>
      </c>
      <c r="B3" s="3" t="s">
        <v>104</v>
      </c>
      <c r="C3" s="125" t="s">
        <v>813</v>
      </c>
      <c r="D3" s="125" t="s">
        <v>814</v>
      </c>
      <c r="E3" s="124" t="s">
        <v>3</v>
      </c>
    </row>
    <row r="4" spans="1:5" ht="14.25">
      <c r="A4" s="29"/>
      <c r="B4" s="29"/>
      <c r="C4" s="29"/>
      <c r="D4" s="29"/>
      <c r="E4" s="29"/>
    </row>
    <row r="5" spans="1:5" ht="14.25">
      <c r="A5" s="29"/>
      <c r="B5" s="29"/>
      <c r="C5" s="29"/>
      <c r="D5" s="29"/>
      <c r="E5" s="29"/>
    </row>
    <row r="6" spans="1:5" ht="14.25">
      <c r="A6" s="29"/>
      <c r="B6" s="29"/>
      <c r="C6" s="162"/>
      <c r="D6" s="162"/>
      <c r="E6" s="162"/>
    </row>
    <row r="7" spans="1:5" ht="14.25">
      <c r="A7" s="29"/>
      <c r="B7" s="29"/>
      <c r="C7" s="162"/>
      <c r="D7" s="162"/>
      <c r="E7" s="162"/>
    </row>
    <row r="8" spans="1:5" ht="14.25">
      <c r="A8" s="13" t="s">
        <v>206</v>
      </c>
      <c r="B8" s="6" t="s">
        <v>207</v>
      </c>
      <c r="C8" s="162"/>
      <c r="D8" s="162"/>
      <c r="E8" s="162"/>
    </row>
    <row r="9" spans="1:5" ht="14.25">
      <c r="A9" s="13"/>
      <c r="B9" s="6"/>
      <c r="C9" s="162"/>
      <c r="D9" s="162"/>
      <c r="E9" s="162"/>
    </row>
    <row r="10" spans="1:5" ht="14.25">
      <c r="A10" s="13"/>
      <c r="B10" s="6"/>
      <c r="C10" s="162"/>
      <c r="D10" s="162"/>
      <c r="E10" s="162"/>
    </row>
    <row r="11" spans="1:5" ht="14.25">
      <c r="A11" s="13"/>
      <c r="B11" s="6"/>
      <c r="C11" s="162"/>
      <c r="D11" s="162"/>
      <c r="E11" s="162"/>
    </row>
    <row r="12" spans="1:5" ht="14.25">
      <c r="A12" s="13"/>
      <c r="B12" s="6"/>
      <c r="C12" s="162"/>
      <c r="D12" s="162"/>
      <c r="E12" s="162"/>
    </row>
    <row r="13" spans="1:5" ht="14.25">
      <c r="A13" s="13" t="s">
        <v>449</v>
      </c>
      <c r="B13" s="6" t="s">
        <v>208</v>
      </c>
      <c r="C13" s="162"/>
      <c r="D13" s="162"/>
      <c r="E13" s="162"/>
    </row>
    <row r="14" spans="1:5" ht="14.25">
      <c r="A14" s="13"/>
      <c r="B14" s="6"/>
      <c r="C14" s="162"/>
      <c r="D14" s="162"/>
      <c r="E14" s="162"/>
    </row>
    <row r="15" spans="1:5" ht="14.25">
      <c r="A15" s="13"/>
      <c r="B15" s="6"/>
      <c r="C15" s="162"/>
      <c r="D15" s="162"/>
      <c r="E15" s="162"/>
    </row>
    <row r="16" spans="1:5" ht="14.25">
      <c r="A16" s="13"/>
      <c r="B16" s="6"/>
      <c r="C16" s="162"/>
      <c r="D16" s="162"/>
      <c r="E16" s="162"/>
    </row>
    <row r="17" spans="1:5" ht="14.25">
      <c r="A17" s="13"/>
      <c r="B17" s="6"/>
      <c r="C17" s="162"/>
      <c r="D17" s="162"/>
      <c r="E17" s="162"/>
    </row>
    <row r="18" spans="1:5" ht="14.25">
      <c r="A18" s="5" t="s">
        <v>815</v>
      </c>
      <c r="B18" s="6" t="s">
        <v>210</v>
      </c>
      <c r="C18" s="162"/>
      <c r="D18" s="162">
        <v>40000</v>
      </c>
      <c r="E18" s="162">
        <f>SUM(C18:D18)</f>
        <v>40000</v>
      </c>
    </row>
    <row r="19" spans="1:5" ht="14.25">
      <c r="A19" s="5"/>
      <c r="B19" s="6"/>
      <c r="C19" s="162"/>
      <c r="D19" s="162"/>
      <c r="E19" s="162">
        <f aca="true" t="shared" si="0" ref="E19:E29">SUM(C19:D19)</f>
        <v>0</v>
      </c>
    </row>
    <row r="20" spans="1:5" ht="14.25">
      <c r="A20" s="5"/>
      <c r="B20" s="6"/>
      <c r="C20" s="162"/>
      <c r="D20" s="162"/>
      <c r="E20" s="162">
        <f t="shared" si="0"/>
        <v>0</v>
      </c>
    </row>
    <row r="21" spans="1:5" ht="14.25">
      <c r="A21" s="13" t="s">
        <v>211</v>
      </c>
      <c r="B21" s="6" t="s">
        <v>212</v>
      </c>
      <c r="C21" s="162"/>
      <c r="D21" s="162"/>
      <c r="E21" s="162">
        <f t="shared" si="0"/>
        <v>0</v>
      </c>
    </row>
    <row r="22" spans="1:5" ht="14.25">
      <c r="A22" s="13"/>
      <c r="B22" s="6"/>
      <c r="C22" s="162"/>
      <c r="D22" s="162"/>
      <c r="E22" s="162">
        <f t="shared" si="0"/>
        <v>0</v>
      </c>
    </row>
    <row r="23" spans="1:5" ht="14.25">
      <c r="A23" s="13"/>
      <c r="B23" s="6"/>
      <c r="C23" s="162"/>
      <c r="D23" s="162"/>
      <c r="E23" s="162">
        <f t="shared" si="0"/>
        <v>0</v>
      </c>
    </row>
    <row r="24" spans="1:5" ht="14.25">
      <c r="A24" s="13" t="s">
        <v>213</v>
      </c>
      <c r="B24" s="6" t="s">
        <v>214</v>
      </c>
      <c r="C24" s="162"/>
      <c r="D24" s="162"/>
      <c r="E24" s="162">
        <f t="shared" si="0"/>
        <v>0</v>
      </c>
    </row>
    <row r="25" spans="1:5" ht="14.25">
      <c r="A25" s="13"/>
      <c r="B25" s="6"/>
      <c r="C25" s="162"/>
      <c r="D25" s="162"/>
      <c r="E25" s="162">
        <f t="shared" si="0"/>
        <v>0</v>
      </c>
    </row>
    <row r="26" spans="1:5" ht="14.25">
      <c r="A26" s="13"/>
      <c r="B26" s="6"/>
      <c r="C26" s="162"/>
      <c r="D26" s="162"/>
      <c r="E26" s="162">
        <f t="shared" si="0"/>
        <v>0</v>
      </c>
    </row>
    <row r="27" spans="1:5" ht="14.25">
      <c r="A27" s="5" t="s">
        <v>215</v>
      </c>
      <c r="B27" s="6" t="s">
        <v>216</v>
      </c>
      <c r="C27" s="162"/>
      <c r="D27" s="162"/>
      <c r="E27" s="162">
        <f t="shared" si="0"/>
        <v>0</v>
      </c>
    </row>
    <row r="28" spans="1:5" ht="14.25">
      <c r="A28" s="5" t="s">
        <v>217</v>
      </c>
      <c r="B28" s="6" t="s">
        <v>218</v>
      </c>
      <c r="C28" s="162"/>
      <c r="D28" s="162">
        <v>10800</v>
      </c>
      <c r="E28" s="162">
        <f t="shared" si="0"/>
        <v>10800</v>
      </c>
    </row>
    <row r="29" spans="1:5" ht="15">
      <c r="A29" s="20" t="s">
        <v>450</v>
      </c>
      <c r="B29" s="153" t="s">
        <v>219</v>
      </c>
      <c r="C29" s="178"/>
      <c r="D29" s="178">
        <f>SUM(D18:D28)</f>
        <v>50800</v>
      </c>
      <c r="E29" s="178">
        <f t="shared" si="0"/>
        <v>50800</v>
      </c>
    </row>
    <row r="30" spans="1:5" ht="15">
      <c r="A30" s="23"/>
      <c r="B30" s="8"/>
      <c r="C30" s="162"/>
      <c r="D30" s="162"/>
      <c r="E30" s="162"/>
    </row>
    <row r="31" spans="1:5" ht="15">
      <c r="A31" s="23"/>
      <c r="B31" s="8"/>
      <c r="C31" s="162"/>
      <c r="D31" s="162"/>
      <c r="E31" s="162"/>
    </row>
    <row r="32" spans="1:5" ht="15">
      <c r="A32" s="23"/>
      <c r="B32" s="8"/>
      <c r="C32" s="162"/>
      <c r="D32" s="162"/>
      <c r="E32" s="162"/>
    </row>
    <row r="33" spans="1:5" ht="15">
      <c r="A33" s="23"/>
      <c r="B33" s="8"/>
      <c r="C33" s="162"/>
      <c r="D33" s="162"/>
      <c r="E33" s="162"/>
    </row>
    <row r="34" spans="1:5" ht="14.25">
      <c r="A34" s="13" t="s">
        <v>816</v>
      </c>
      <c r="B34" s="6" t="s">
        <v>221</v>
      </c>
      <c r="C34" s="162">
        <v>7828000</v>
      </c>
      <c r="D34" s="162"/>
      <c r="E34" s="162">
        <f aca="true" t="shared" si="1" ref="E34:E39">SUM(C34:D34)</f>
        <v>7828000</v>
      </c>
    </row>
    <row r="35" spans="1:5" ht="14.25">
      <c r="A35" s="13" t="s">
        <v>848</v>
      </c>
      <c r="B35" s="6"/>
      <c r="C35" s="162">
        <v>18815475</v>
      </c>
      <c r="D35" s="162"/>
      <c r="E35" s="162">
        <f t="shared" si="1"/>
        <v>18815475</v>
      </c>
    </row>
    <row r="36" spans="1:5" ht="14.25">
      <c r="A36" s="13" t="s">
        <v>849</v>
      </c>
      <c r="B36" s="6"/>
      <c r="C36" s="162">
        <v>26189000</v>
      </c>
      <c r="D36" s="162"/>
      <c r="E36" s="162">
        <f t="shared" si="1"/>
        <v>26189000</v>
      </c>
    </row>
    <row r="37" spans="1:5" ht="14.25">
      <c r="A37" s="13" t="s">
        <v>850</v>
      </c>
      <c r="B37" s="6"/>
      <c r="C37" s="162">
        <v>24595000</v>
      </c>
      <c r="D37" s="162"/>
      <c r="E37" s="162">
        <f t="shared" si="1"/>
        <v>24595000</v>
      </c>
    </row>
    <row r="38" spans="1:5" ht="14.25">
      <c r="A38" s="13" t="s">
        <v>851</v>
      </c>
      <c r="B38" s="6"/>
      <c r="C38" s="162">
        <v>9791000</v>
      </c>
      <c r="D38" s="162"/>
      <c r="E38" s="162">
        <f t="shared" si="1"/>
        <v>9791000</v>
      </c>
    </row>
    <row r="39" spans="1:5" ht="14.25">
      <c r="A39" s="13" t="s">
        <v>852</v>
      </c>
      <c r="B39" s="6" t="s">
        <v>221</v>
      </c>
      <c r="C39" s="162">
        <f>SUM(C34:C38)</f>
        <v>87218475</v>
      </c>
      <c r="D39" s="162"/>
      <c r="E39" s="162">
        <f t="shared" si="1"/>
        <v>87218475</v>
      </c>
    </row>
    <row r="40" spans="1:5" ht="14.25">
      <c r="A40" s="13" t="s">
        <v>222</v>
      </c>
      <c r="B40" s="6" t="s">
        <v>223</v>
      </c>
      <c r="C40" s="162"/>
      <c r="D40" s="162"/>
      <c r="E40" s="162"/>
    </row>
    <row r="41" spans="1:5" ht="14.25">
      <c r="A41" s="13"/>
      <c r="B41" s="6"/>
      <c r="C41" s="162"/>
      <c r="D41" s="162"/>
      <c r="E41" s="162"/>
    </row>
    <row r="42" spans="1:5" ht="14.25">
      <c r="A42" s="13"/>
      <c r="B42" s="6"/>
      <c r="C42" s="162"/>
      <c r="D42" s="162"/>
      <c r="E42" s="162"/>
    </row>
    <row r="43" spans="1:5" ht="14.25">
      <c r="A43" s="13"/>
      <c r="B43" s="6"/>
      <c r="C43" s="162"/>
      <c r="D43" s="162"/>
      <c r="E43" s="162"/>
    </row>
    <row r="44" spans="1:5" ht="14.25">
      <c r="A44" s="13"/>
      <c r="B44" s="6"/>
      <c r="C44" s="162"/>
      <c r="D44" s="162"/>
      <c r="E44" s="162"/>
    </row>
    <row r="45" spans="1:5" ht="14.25">
      <c r="A45" s="13" t="s">
        <v>224</v>
      </c>
      <c r="B45" s="6" t="s">
        <v>225</v>
      </c>
      <c r="C45" s="162"/>
      <c r="D45" s="162"/>
      <c r="E45" s="162"/>
    </row>
    <row r="46" spans="1:5" ht="14.25">
      <c r="A46" s="13" t="s">
        <v>226</v>
      </c>
      <c r="B46" s="6" t="s">
        <v>227</v>
      </c>
      <c r="C46" s="162">
        <v>22745917</v>
      </c>
      <c r="D46" s="162"/>
      <c r="E46" s="162">
        <f>SUM(C46:D46)</f>
        <v>22745917</v>
      </c>
    </row>
    <row r="47" spans="1:5" ht="15">
      <c r="A47" s="20" t="s">
        <v>451</v>
      </c>
      <c r="B47" s="9" t="s">
        <v>228</v>
      </c>
      <c r="C47" s="178">
        <f>SUM(C39:C46)</f>
        <v>109964392</v>
      </c>
      <c r="D47" s="178"/>
      <c r="E47" s="178">
        <f>SUM(C47:D47)</f>
        <v>109964392</v>
      </c>
    </row>
    <row r="48" spans="3:5" ht="14.25">
      <c r="C48" s="161"/>
      <c r="D48" s="161"/>
      <c r="E48" s="161"/>
    </row>
    <row r="50" spans="1:4" ht="14.25">
      <c r="A50" s="290"/>
      <c r="B50" s="290"/>
      <c r="C50" s="290"/>
      <c r="D50" s="290"/>
    </row>
    <row r="51" spans="1:4" ht="14.25">
      <c r="A51" s="290"/>
      <c r="B51" s="290"/>
      <c r="C51" s="290"/>
      <c r="D51" s="290"/>
    </row>
    <row r="52" spans="1:4" ht="14.25">
      <c r="A52" s="290"/>
      <c r="B52" s="290"/>
      <c r="C52" s="290"/>
      <c r="D52" s="290"/>
    </row>
    <row r="53" spans="1:4" ht="14.25">
      <c r="A53" s="290"/>
      <c r="B53" s="290"/>
      <c r="C53" s="290"/>
      <c r="D53" s="290"/>
    </row>
    <row r="54" spans="1:4" ht="14.25">
      <c r="A54" s="290"/>
      <c r="B54" s="290"/>
      <c r="C54" s="290"/>
      <c r="D54" s="290"/>
    </row>
    <row r="55" spans="1:4" ht="14.25">
      <c r="A55" s="290"/>
      <c r="B55" s="290"/>
      <c r="C55" s="290"/>
      <c r="D55" s="290"/>
    </row>
    <row r="56" spans="1:4" ht="14.25">
      <c r="A56" s="290"/>
      <c r="B56" s="290"/>
      <c r="C56" s="290"/>
      <c r="D56" s="290"/>
    </row>
    <row r="57" spans="1:4" ht="14.25">
      <c r="A57" s="290"/>
      <c r="B57" s="290"/>
      <c r="C57" s="290"/>
      <c r="D57" s="290"/>
    </row>
    <row r="58" spans="1:4" ht="14.25">
      <c r="A58" s="290"/>
      <c r="B58" s="290"/>
      <c r="C58" s="290"/>
      <c r="D58" s="290"/>
    </row>
    <row r="59" spans="1:4" ht="14.25">
      <c r="A59" s="290"/>
      <c r="B59" s="290"/>
      <c r="C59" s="290"/>
      <c r="D59" s="290"/>
    </row>
    <row r="60" spans="1:4" ht="14.25">
      <c r="A60" s="290"/>
      <c r="B60" s="290"/>
      <c r="C60" s="290"/>
      <c r="D60" s="290"/>
    </row>
    <row r="61" spans="1:4" ht="14.25">
      <c r="A61" s="290"/>
      <c r="B61" s="290"/>
      <c r="C61" s="290"/>
      <c r="D61" s="290"/>
    </row>
    <row r="62" spans="1:4" ht="14.25">
      <c r="A62" s="290"/>
      <c r="B62" s="290"/>
      <c r="C62" s="290"/>
      <c r="D62" s="290"/>
    </row>
    <row r="63" spans="1:4" ht="14.25">
      <c r="A63" s="290"/>
      <c r="B63" s="290"/>
      <c r="C63" s="290"/>
      <c r="D63" s="290"/>
    </row>
    <row r="64" spans="1:4" ht="14.25">
      <c r="A64" s="290"/>
      <c r="B64" s="290"/>
      <c r="C64" s="290"/>
      <c r="D64" s="290"/>
    </row>
    <row r="65" spans="1:4" ht="14.25">
      <c r="A65" s="290"/>
      <c r="B65" s="290"/>
      <c r="C65" s="290"/>
      <c r="D65" s="290"/>
    </row>
    <row r="66" spans="1:4" ht="14.25">
      <c r="A66" s="290"/>
      <c r="B66" s="290"/>
      <c r="C66" s="290"/>
      <c r="D66" s="290"/>
    </row>
    <row r="67" spans="1:4" ht="14.25">
      <c r="A67" s="290"/>
      <c r="B67" s="290"/>
      <c r="C67" s="290"/>
      <c r="D67" s="290"/>
    </row>
    <row r="68" spans="1:4" ht="14.25">
      <c r="A68" s="290"/>
      <c r="B68" s="290"/>
      <c r="C68" s="290"/>
      <c r="D68" s="290"/>
    </row>
    <row r="69" spans="1:4" ht="14.25">
      <c r="A69" s="290"/>
      <c r="B69" s="290"/>
      <c r="C69" s="290"/>
      <c r="D69" s="290"/>
    </row>
    <row r="70" spans="1:4" ht="14.25">
      <c r="A70" s="290"/>
      <c r="B70" s="290"/>
      <c r="C70" s="290"/>
      <c r="D70" s="290"/>
    </row>
    <row r="71" spans="1:4" ht="14.25">
      <c r="A71" s="290"/>
      <c r="B71" s="290"/>
      <c r="C71" s="290"/>
      <c r="D71" s="290"/>
    </row>
    <row r="72" spans="1:4" ht="14.25">
      <c r="A72" s="290"/>
      <c r="B72" s="290"/>
      <c r="C72" s="290"/>
      <c r="D72" s="290"/>
    </row>
    <row r="73" spans="1:4" ht="14.25">
      <c r="A73" s="290"/>
      <c r="B73" s="290"/>
      <c r="C73" s="290"/>
      <c r="D73" s="290"/>
    </row>
    <row r="74" spans="1:4" ht="14.25">
      <c r="A74" s="290"/>
      <c r="B74" s="290"/>
      <c r="C74" s="290"/>
      <c r="D74" s="290"/>
    </row>
    <row r="75" spans="1:4" ht="14.25">
      <c r="A75" s="290"/>
      <c r="B75" s="290"/>
      <c r="C75" s="290"/>
      <c r="D75" s="290"/>
    </row>
    <row r="76" spans="1:4" ht="14.25">
      <c r="A76" s="290"/>
      <c r="B76" s="290"/>
      <c r="C76" s="290"/>
      <c r="D76" s="290"/>
    </row>
    <row r="77" spans="1:4" ht="14.25">
      <c r="A77" s="290"/>
      <c r="B77" s="290"/>
      <c r="C77" s="290"/>
      <c r="D77" s="290"/>
    </row>
    <row r="78" spans="1:4" ht="14.25">
      <c r="A78" s="290"/>
      <c r="B78" s="290"/>
      <c r="C78" s="290"/>
      <c r="D78" s="290"/>
    </row>
    <row r="79" spans="1:4" ht="14.25">
      <c r="A79" s="290"/>
      <c r="B79" s="290"/>
      <c r="C79" s="290"/>
      <c r="D79" s="290"/>
    </row>
    <row r="80" spans="1:4" ht="14.25">
      <c r="A80" s="290"/>
      <c r="B80" s="290"/>
      <c r="C80" s="290"/>
      <c r="D80" s="290"/>
    </row>
    <row r="81" spans="1:4" ht="14.25">
      <c r="A81" s="290"/>
      <c r="B81" s="290"/>
      <c r="C81" s="290"/>
      <c r="D81" s="290"/>
    </row>
    <row r="82" spans="1:4" ht="14.25">
      <c r="A82" s="290"/>
      <c r="B82" s="290"/>
      <c r="C82" s="290"/>
      <c r="D82" s="290"/>
    </row>
    <row r="83" spans="1:4" ht="14.25">
      <c r="A83" s="290"/>
      <c r="B83" s="290"/>
      <c r="C83" s="290"/>
      <c r="D83" s="290"/>
    </row>
    <row r="84" spans="1:4" ht="14.25">
      <c r="A84" s="290"/>
      <c r="B84" s="290"/>
      <c r="C84" s="290"/>
      <c r="D84" s="290"/>
    </row>
    <row r="85" spans="1:4" ht="14.25">
      <c r="A85" s="290"/>
      <c r="B85" s="290"/>
      <c r="C85" s="290"/>
      <c r="D85" s="290"/>
    </row>
    <row r="86" spans="1:4" ht="14.25">
      <c r="A86" s="290"/>
      <c r="B86" s="290"/>
      <c r="C86" s="290"/>
      <c r="D86" s="290"/>
    </row>
    <row r="87" spans="1:4" ht="14.25">
      <c r="A87" s="290"/>
      <c r="B87" s="290"/>
      <c r="C87" s="290"/>
      <c r="D87" s="290"/>
    </row>
    <row r="88" spans="1:4" ht="14.25">
      <c r="A88" s="290"/>
      <c r="B88" s="290"/>
      <c r="C88" s="290"/>
      <c r="D88" s="290"/>
    </row>
    <row r="89" spans="1:4" ht="14.25">
      <c r="A89" s="290"/>
      <c r="B89" s="290"/>
      <c r="C89" s="290"/>
      <c r="D89" s="290"/>
    </row>
    <row r="90" spans="1:4" ht="14.25">
      <c r="A90" s="290"/>
      <c r="B90" s="290"/>
      <c r="C90" s="290"/>
      <c r="D90" s="290"/>
    </row>
    <row r="91" spans="1:4" ht="14.25">
      <c r="A91" s="290"/>
      <c r="B91" s="290"/>
      <c r="C91" s="290"/>
      <c r="D91" s="29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ht="24" customHeight="1">
      <c r="A1" s="223" t="s">
        <v>857</v>
      </c>
      <c r="B1" s="223"/>
      <c r="C1" s="223"/>
      <c r="D1" s="223"/>
      <c r="E1" s="223"/>
    </row>
    <row r="2" spans="1:5" ht="23.25" customHeight="1">
      <c r="A2" s="401" t="s">
        <v>818</v>
      </c>
      <c r="B2" s="406"/>
      <c r="C2" s="406"/>
      <c r="D2" s="406"/>
      <c r="E2" s="406"/>
    </row>
    <row r="3" ht="18">
      <c r="A3" s="51"/>
    </row>
    <row r="4" ht="14.25">
      <c r="E4" s="164" t="s">
        <v>678</v>
      </c>
    </row>
    <row r="5" spans="1:5" ht="27">
      <c r="A5" s="2" t="s">
        <v>103</v>
      </c>
      <c r="B5" s="3" t="s">
        <v>104</v>
      </c>
      <c r="C5" s="63" t="s">
        <v>1</v>
      </c>
      <c r="D5" s="63" t="s">
        <v>2</v>
      </c>
      <c r="E5" s="72" t="s">
        <v>3</v>
      </c>
    </row>
    <row r="6" spans="1:5" ht="14.25">
      <c r="A6" s="29"/>
      <c r="B6" s="29"/>
      <c r="C6" s="29"/>
      <c r="D6" s="29"/>
      <c r="E6" s="29"/>
    </row>
    <row r="7" spans="1:5" ht="14.25">
      <c r="A7" s="29"/>
      <c r="B7" s="29"/>
      <c r="C7" s="29"/>
      <c r="D7" s="29"/>
      <c r="E7" s="29"/>
    </row>
    <row r="8" spans="1:5" ht="14.25">
      <c r="A8" s="29"/>
      <c r="B8" s="29"/>
      <c r="C8" s="29"/>
      <c r="D8" s="29"/>
      <c r="E8" s="29"/>
    </row>
    <row r="9" spans="1:5" ht="14.25">
      <c r="A9" s="29"/>
      <c r="B9" s="29"/>
      <c r="C9" s="29"/>
      <c r="D9" s="29"/>
      <c r="E9" s="29"/>
    </row>
    <row r="10" spans="1:5" ht="14.25">
      <c r="A10" s="15" t="s">
        <v>664</v>
      </c>
      <c r="B10" s="8" t="s">
        <v>204</v>
      </c>
      <c r="C10" s="222">
        <v>1000000</v>
      </c>
      <c r="D10" s="162">
        <v>0</v>
      </c>
      <c r="E10" s="162">
        <f>SUM(C10:D10)</f>
        <v>1000000</v>
      </c>
    </row>
    <row r="11" spans="1:5" ht="14.25">
      <c r="A11" s="15"/>
      <c r="B11" s="8"/>
      <c r="C11" s="29"/>
      <c r="D11" s="29"/>
      <c r="E11" s="29"/>
    </row>
    <row r="12" spans="1:5" ht="14.25">
      <c r="A12" s="15"/>
      <c r="B12" s="8"/>
      <c r="C12" s="29"/>
      <c r="D12" s="29"/>
      <c r="E12" s="29"/>
    </row>
    <row r="13" spans="1:5" ht="14.25">
      <c r="A13" s="15"/>
      <c r="B13" s="8"/>
      <c r="C13" s="29"/>
      <c r="D13" s="29"/>
      <c r="E13" s="29"/>
    </row>
    <row r="14" spans="1:5" ht="14.25">
      <c r="A14" s="15"/>
      <c r="B14" s="8"/>
      <c r="C14" s="29"/>
      <c r="D14" s="29"/>
      <c r="E14" s="29"/>
    </row>
    <row r="15" spans="1:5" ht="14.25">
      <c r="A15" s="15" t="s">
        <v>663</v>
      </c>
      <c r="B15" s="8" t="s">
        <v>204</v>
      </c>
      <c r="C15" s="29">
        <v>0</v>
      </c>
      <c r="D15" s="29">
        <v>0</v>
      </c>
      <c r="E15" s="29">
        <v>0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B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90" t="s">
        <v>857</v>
      </c>
      <c r="B1" s="390"/>
      <c r="C1" s="390"/>
      <c r="D1" s="390"/>
      <c r="E1" s="390"/>
      <c r="F1" s="390"/>
      <c r="G1" s="390"/>
      <c r="H1" s="151"/>
      <c r="I1" s="151"/>
      <c r="J1" s="151"/>
    </row>
    <row r="2" spans="1:10" ht="46.5" customHeight="1">
      <c r="A2" s="401" t="s">
        <v>819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0" ht="16.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ht="14.25">
      <c r="A4" s="4" t="s">
        <v>1</v>
      </c>
      <c r="J4" s="164" t="s">
        <v>679</v>
      </c>
    </row>
    <row r="5" spans="1:10" ht="61.5" customHeight="1">
      <c r="A5" s="2" t="s">
        <v>103</v>
      </c>
      <c r="B5" s="3" t="s">
        <v>104</v>
      </c>
      <c r="C5" s="63" t="s">
        <v>666</v>
      </c>
      <c r="D5" s="63" t="s">
        <v>669</v>
      </c>
      <c r="E5" s="63" t="s">
        <v>670</v>
      </c>
      <c r="F5" s="63" t="s">
        <v>671</v>
      </c>
      <c r="G5" s="63" t="s">
        <v>674</v>
      </c>
      <c r="H5" s="63" t="s">
        <v>667</v>
      </c>
      <c r="I5" s="63" t="s">
        <v>668</v>
      </c>
      <c r="J5" s="63" t="s">
        <v>672</v>
      </c>
    </row>
    <row r="6" spans="1:10" ht="24">
      <c r="A6" s="44"/>
      <c r="B6" s="44"/>
      <c r="C6" s="44"/>
      <c r="D6" s="44"/>
      <c r="E6" s="44"/>
      <c r="F6" s="67" t="s">
        <v>675</v>
      </c>
      <c r="G6" s="66"/>
      <c r="H6" s="44"/>
      <c r="I6" s="44"/>
      <c r="J6" s="44"/>
    </row>
    <row r="7" spans="1:10" ht="14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4.2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4.2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ht="14.25">
      <c r="A10" s="13" t="s">
        <v>206</v>
      </c>
      <c r="B10" s="6" t="s">
        <v>207</v>
      </c>
      <c r="C10" s="44"/>
      <c r="D10" s="44"/>
      <c r="E10" s="44"/>
      <c r="F10" s="44"/>
      <c r="G10" s="44"/>
      <c r="H10" s="44"/>
      <c r="I10" s="44"/>
      <c r="J10" s="44"/>
    </row>
    <row r="11" spans="1:10" ht="14.25">
      <c r="A11" s="13"/>
      <c r="B11" s="6"/>
      <c r="C11" s="44"/>
      <c r="D11" s="44"/>
      <c r="E11" s="44"/>
      <c r="F11" s="44"/>
      <c r="G11" s="44"/>
      <c r="H11" s="44"/>
      <c r="I11" s="44"/>
      <c r="J11" s="44"/>
    </row>
    <row r="12" spans="1:10" ht="14.25">
      <c r="A12" s="13"/>
      <c r="B12" s="6"/>
      <c r="C12" s="44"/>
      <c r="D12" s="44"/>
      <c r="E12" s="44"/>
      <c r="F12" s="44"/>
      <c r="G12" s="44"/>
      <c r="H12" s="44"/>
      <c r="I12" s="44"/>
      <c r="J12" s="44"/>
    </row>
    <row r="13" spans="1:10" ht="14.25">
      <c r="A13" s="13"/>
      <c r="B13" s="6"/>
      <c r="C13" s="44"/>
      <c r="D13" s="44"/>
      <c r="E13" s="44"/>
      <c r="F13" s="44"/>
      <c r="G13" s="44"/>
      <c r="H13" s="44"/>
      <c r="I13" s="44"/>
      <c r="J13" s="44"/>
    </row>
    <row r="14" spans="1:10" ht="14.25">
      <c r="A14" s="13"/>
      <c r="B14" s="6"/>
      <c r="C14" s="44"/>
      <c r="D14" s="44"/>
      <c r="E14" s="44"/>
      <c r="F14" s="44"/>
      <c r="G14" s="44"/>
      <c r="H14" s="44"/>
      <c r="I14" s="44"/>
      <c r="J14" s="44"/>
    </row>
    <row r="15" spans="1:10" ht="14.25">
      <c r="A15" s="13" t="s">
        <v>449</v>
      </c>
      <c r="B15" s="6" t="s">
        <v>208</v>
      </c>
      <c r="C15" s="44"/>
      <c r="D15" s="44"/>
      <c r="E15" s="44"/>
      <c r="F15" s="44"/>
      <c r="G15" s="44"/>
      <c r="H15" s="44"/>
      <c r="I15" s="44"/>
      <c r="J15" s="44"/>
    </row>
    <row r="16" spans="1:10" ht="14.25">
      <c r="A16" s="13"/>
      <c r="B16" s="6"/>
      <c r="C16" s="44"/>
      <c r="D16" s="44"/>
      <c r="E16" s="44"/>
      <c r="F16" s="44"/>
      <c r="G16" s="44"/>
      <c r="H16" s="44"/>
      <c r="I16" s="44"/>
      <c r="J16" s="44"/>
    </row>
    <row r="17" spans="1:10" ht="14.25">
      <c r="A17" s="13"/>
      <c r="B17" s="6"/>
      <c r="C17" s="44"/>
      <c r="D17" s="44"/>
      <c r="E17" s="44"/>
      <c r="F17" s="44"/>
      <c r="G17" s="44"/>
      <c r="H17" s="44"/>
      <c r="I17" s="44"/>
      <c r="J17" s="44"/>
    </row>
    <row r="18" spans="1:10" ht="14.25">
      <c r="A18" s="13"/>
      <c r="B18" s="6"/>
      <c r="C18" s="44"/>
      <c r="D18" s="44"/>
      <c r="E18" s="44"/>
      <c r="F18" s="44"/>
      <c r="G18" s="44"/>
      <c r="H18" s="44"/>
      <c r="I18" s="44"/>
      <c r="J18" s="44"/>
    </row>
    <row r="19" spans="1:10" ht="14.25">
      <c r="A19" s="13"/>
      <c r="B19" s="6"/>
      <c r="C19" s="44"/>
      <c r="D19" s="44"/>
      <c r="E19" s="44"/>
      <c r="F19" s="44"/>
      <c r="G19" s="44"/>
      <c r="H19" s="44"/>
      <c r="I19" s="44"/>
      <c r="J19" s="44"/>
    </row>
    <row r="20" spans="1:10" ht="14.25">
      <c r="A20" s="5" t="s">
        <v>209</v>
      </c>
      <c r="B20" s="6" t="s">
        <v>210</v>
      </c>
      <c r="C20" s="44"/>
      <c r="D20" s="44"/>
      <c r="E20" s="44"/>
      <c r="F20" s="44"/>
      <c r="G20" s="44"/>
      <c r="H20" s="44"/>
      <c r="I20" s="44"/>
      <c r="J20" s="44"/>
    </row>
    <row r="21" spans="1:10" ht="14.25">
      <c r="A21" s="5"/>
      <c r="B21" s="6"/>
      <c r="C21" s="44"/>
      <c r="D21" s="44"/>
      <c r="E21" s="44"/>
      <c r="F21" s="44"/>
      <c r="G21" s="44"/>
      <c r="H21" s="44"/>
      <c r="I21" s="44"/>
      <c r="J21" s="44"/>
    </row>
    <row r="22" spans="1:10" ht="14.25">
      <c r="A22" s="5"/>
      <c r="B22" s="6"/>
      <c r="C22" s="44"/>
      <c r="D22" s="44"/>
      <c r="E22" s="44"/>
      <c r="F22" s="44"/>
      <c r="G22" s="44"/>
      <c r="H22" s="44"/>
      <c r="I22" s="44"/>
      <c r="J22" s="44"/>
    </row>
    <row r="23" spans="1:10" ht="14.25">
      <c r="A23" s="13" t="s">
        <v>211</v>
      </c>
      <c r="B23" s="6" t="s">
        <v>212</v>
      </c>
      <c r="C23" s="44"/>
      <c r="D23" s="44"/>
      <c r="E23" s="44"/>
      <c r="F23" s="44"/>
      <c r="G23" s="44"/>
      <c r="H23" s="44"/>
      <c r="I23" s="44"/>
      <c r="J23" s="44"/>
    </row>
    <row r="24" spans="1:10" ht="14.25">
      <c r="A24" s="13"/>
      <c r="B24" s="6"/>
      <c r="C24" s="44"/>
      <c r="D24" s="44"/>
      <c r="E24" s="44"/>
      <c r="F24" s="44"/>
      <c r="G24" s="44"/>
      <c r="H24" s="44"/>
      <c r="I24" s="44"/>
      <c r="J24" s="44"/>
    </row>
    <row r="25" spans="1:10" ht="14.25">
      <c r="A25" s="13"/>
      <c r="B25" s="6"/>
      <c r="C25" s="44"/>
      <c r="D25" s="44"/>
      <c r="E25" s="44"/>
      <c r="F25" s="44"/>
      <c r="G25" s="44"/>
      <c r="H25" s="44"/>
      <c r="I25" s="44"/>
      <c r="J25" s="44"/>
    </row>
    <row r="26" spans="1:10" ht="14.25">
      <c r="A26" s="13" t="s">
        <v>213</v>
      </c>
      <c r="B26" s="6" t="s">
        <v>214</v>
      </c>
      <c r="C26" s="44"/>
      <c r="D26" s="44"/>
      <c r="E26" s="44"/>
      <c r="F26" s="44"/>
      <c r="G26" s="44"/>
      <c r="H26" s="44"/>
      <c r="I26" s="44"/>
      <c r="J26" s="44"/>
    </row>
    <row r="27" spans="1:10" ht="14.25">
      <c r="A27" s="13"/>
      <c r="B27" s="6"/>
      <c r="C27" s="44"/>
      <c r="D27" s="44"/>
      <c r="E27" s="44"/>
      <c r="F27" s="44"/>
      <c r="G27" s="44"/>
      <c r="H27" s="44"/>
      <c r="I27" s="44"/>
      <c r="J27" s="44"/>
    </row>
    <row r="28" spans="1:10" ht="14.25">
      <c r="A28" s="13"/>
      <c r="B28" s="6"/>
      <c r="C28" s="44"/>
      <c r="D28" s="44"/>
      <c r="E28" s="44"/>
      <c r="F28" s="44"/>
      <c r="G28" s="44"/>
      <c r="H28" s="44"/>
      <c r="I28" s="44"/>
      <c r="J28" s="44"/>
    </row>
    <row r="29" spans="1:10" ht="14.25">
      <c r="A29" s="5" t="s">
        <v>215</v>
      </c>
      <c r="B29" s="6" t="s">
        <v>216</v>
      </c>
      <c r="C29" s="44"/>
      <c r="D29" s="44"/>
      <c r="E29" s="44"/>
      <c r="F29" s="44"/>
      <c r="G29" s="44"/>
      <c r="H29" s="44"/>
      <c r="I29" s="44"/>
      <c r="J29" s="44"/>
    </row>
    <row r="30" spans="1:10" ht="14.25">
      <c r="A30" s="5" t="s">
        <v>217</v>
      </c>
      <c r="B30" s="6" t="s">
        <v>218</v>
      </c>
      <c r="C30" s="44"/>
      <c r="D30" s="44"/>
      <c r="E30" s="44"/>
      <c r="F30" s="44"/>
      <c r="G30" s="44"/>
      <c r="H30" s="44"/>
      <c r="I30" s="44"/>
      <c r="J30" s="44"/>
    </row>
    <row r="31" spans="1:10" ht="15">
      <c r="A31" s="20" t="s">
        <v>450</v>
      </c>
      <c r="B31" s="9" t="s">
        <v>219</v>
      </c>
      <c r="C31" s="44"/>
      <c r="D31" s="44"/>
      <c r="E31" s="44"/>
      <c r="F31" s="44"/>
      <c r="G31" s="44"/>
      <c r="H31" s="44"/>
      <c r="I31" s="44"/>
      <c r="J31" s="44"/>
    </row>
    <row r="32" spans="1:10" ht="15">
      <c r="A32" s="23"/>
      <c r="B32" s="8"/>
      <c r="C32" s="44"/>
      <c r="D32" s="44"/>
      <c r="E32" s="44"/>
      <c r="F32" s="44"/>
      <c r="G32" s="44"/>
      <c r="H32" s="44"/>
      <c r="I32" s="44"/>
      <c r="J32" s="44"/>
    </row>
    <row r="33" spans="1:10" ht="15">
      <c r="A33" s="23"/>
      <c r="B33" s="8"/>
      <c r="C33" s="44"/>
      <c r="D33" s="44"/>
      <c r="E33" s="44"/>
      <c r="F33" s="44"/>
      <c r="G33" s="44"/>
      <c r="H33" s="44"/>
      <c r="I33" s="44"/>
      <c r="J33" s="44"/>
    </row>
    <row r="34" spans="1:10" ht="15">
      <c r="A34" s="23"/>
      <c r="B34" s="8"/>
      <c r="C34" s="44"/>
      <c r="D34" s="44"/>
      <c r="E34" s="44"/>
      <c r="F34" s="44"/>
      <c r="G34" s="44"/>
      <c r="H34" s="44"/>
      <c r="I34" s="44"/>
      <c r="J34" s="44"/>
    </row>
    <row r="35" spans="1:10" ht="15">
      <c r="A35" s="23"/>
      <c r="B35" s="8"/>
      <c r="C35" s="44"/>
      <c r="D35" s="44"/>
      <c r="E35" s="44"/>
      <c r="F35" s="44"/>
      <c r="G35" s="44"/>
      <c r="H35" s="44"/>
      <c r="I35" s="44"/>
      <c r="J35" s="44"/>
    </row>
    <row r="36" spans="1:10" ht="14.25">
      <c r="A36" s="13" t="s">
        <v>220</v>
      </c>
      <c r="B36" s="6" t="s">
        <v>221</v>
      </c>
      <c r="C36" s="44"/>
      <c r="D36" s="44"/>
      <c r="E36" s="44"/>
      <c r="F36" s="44"/>
      <c r="G36" s="44"/>
      <c r="H36" s="44"/>
      <c r="I36" s="44"/>
      <c r="J36" s="44"/>
    </row>
    <row r="37" spans="1:10" ht="14.25">
      <c r="A37" s="13"/>
      <c r="B37" s="6"/>
      <c r="C37" s="44"/>
      <c r="D37" s="44"/>
      <c r="E37" s="44"/>
      <c r="F37" s="44"/>
      <c r="G37" s="44"/>
      <c r="H37" s="44"/>
      <c r="I37" s="44"/>
      <c r="J37" s="44"/>
    </row>
    <row r="38" spans="1:10" ht="14.25">
      <c r="A38" s="13"/>
      <c r="B38" s="6"/>
      <c r="C38" s="44"/>
      <c r="D38" s="44"/>
      <c r="E38" s="44"/>
      <c r="F38" s="44"/>
      <c r="G38" s="44"/>
      <c r="H38" s="44"/>
      <c r="I38" s="44"/>
      <c r="J38" s="44"/>
    </row>
    <row r="39" spans="1:10" ht="14.25">
      <c r="A39" s="13"/>
      <c r="B39" s="6"/>
      <c r="C39" s="44"/>
      <c r="D39" s="44"/>
      <c r="E39" s="44"/>
      <c r="F39" s="44"/>
      <c r="G39" s="44"/>
      <c r="H39" s="44"/>
      <c r="I39" s="44"/>
      <c r="J39" s="44"/>
    </row>
    <row r="40" spans="1:10" ht="14.25">
      <c r="A40" s="13"/>
      <c r="B40" s="6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13" t="s">
        <v>222</v>
      </c>
      <c r="B41" s="6" t="s">
        <v>223</v>
      </c>
      <c r="C41" s="44"/>
      <c r="D41" s="44"/>
      <c r="E41" s="44"/>
      <c r="F41" s="44"/>
      <c r="G41" s="44"/>
      <c r="H41" s="44"/>
      <c r="I41" s="44"/>
      <c r="J41" s="44"/>
    </row>
    <row r="42" spans="1:10" ht="14.25">
      <c r="A42" s="13"/>
      <c r="B42" s="6"/>
      <c r="C42" s="44"/>
      <c r="D42" s="44"/>
      <c r="E42" s="44"/>
      <c r="F42" s="44"/>
      <c r="G42" s="44"/>
      <c r="H42" s="44"/>
      <c r="I42" s="44"/>
      <c r="J42" s="44"/>
    </row>
    <row r="43" spans="1:10" ht="14.25">
      <c r="A43" s="13"/>
      <c r="B43" s="6"/>
      <c r="C43" s="44"/>
      <c r="D43" s="44"/>
      <c r="E43" s="44"/>
      <c r="F43" s="44"/>
      <c r="G43" s="44"/>
      <c r="H43" s="44"/>
      <c r="I43" s="44"/>
      <c r="J43" s="44"/>
    </row>
    <row r="44" spans="1:10" ht="14.25">
      <c r="A44" s="13"/>
      <c r="B44" s="6"/>
      <c r="C44" s="44"/>
      <c r="D44" s="44"/>
      <c r="E44" s="44"/>
      <c r="F44" s="44"/>
      <c r="G44" s="44"/>
      <c r="H44" s="44"/>
      <c r="I44" s="44"/>
      <c r="J44" s="44"/>
    </row>
    <row r="45" spans="1:10" ht="14.25">
      <c r="A45" s="13"/>
      <c r="B45" s="6"/>
      <c r="C45" s="44"/>
      <c r="D45" s="44"/>
      <c r="E45" s="44"/>
      <c r="F45" s="44"/>
      <c r="G45" s="44"/>
      <c r="H45" s="44"/>
      <c r="I45" s="44"/>
      <c r="J45" s="44"/>
    </row>
    <row r="46" spans="1:10" ht="14.25">
      <c r="A46" s="13" t="s">
        <v>224</v>
      </c>
      <c r="B46" s="6" t="s">
        <v>225</v>
      </c>
      <c r="C46" s="44"/>
      <c r="D46" s="44"/>
      <c r="E46" s="44"/>
      <c r="F46" s="44"/>
      <c r="G46" s="44"/>
      <c r="H46" s="44"/>
      <c r="I46" s="44"/>
      <c r="J46" s="44"/>
    </row>
    <row r="47" spans="1:10" ht="14.25">
      <c r="A47" s="13" t="s">
        <v>226</v>
      </c>
      <c r="B47" s="6" t="s">
        <v>227</v>
      </c>
      <c r="C47" s="44"/>
      <c r="D47" s="44"/>
      <c r="E47" s="44"/>
      <c r="F47" s="44"/>
      <c r="G47" s="44"/>
      <c r="H47" s="44"/>
      <c r="I47" s="44"/>
      <c r="J47" s="44"/>
    </row>
    <row r="48" spans="1:10" ht="15">
      <c r="A48" s="20" t="s">
        <v>451</v>
      </c>
      <c r="B48" s="9" t="s">
        <v>228</v>
      </c>
      <c r="C48" s="44"/>
      <c r="D48" s="44"/>
      <c r="E48" s="44"/>
      <c r="F48" s="44"/>
      <c r="G48" s="44"/>
      <c r="H48" s="44"/>
      <c r="I48" s="44"/>
      <c r="J48" s="44"/>
    </row>
    <row r="49" spans="1:10" ht="62.25">
      <c r="A49" s="112" t="s">
        <v>80</v>
      </c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4.25">
      <c r="A50" s="63" t="s">
        <v>81</v>
      </c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4.25">
      <c r="A51" s="63" t="s">
        <v>81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4.25">
      <c r="A52" s="63" t="s">
        <v>81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4.2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4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ht="14.25">
      <c r="A55" s="108" t="s">
        <v>79</v>
      </c>
    </row>
    <row r="56" ht="14.25">
      <c r="A56" s="111"/>
    </row>
    <row r="57" ht="26.25">
      <c r="A57" s="109" t="s">
        <v>88</v>
      </c>
    </row>
    <row r="58" ht="52.5">
      <c r="A58" s="109" t="s">
        <v>74</v>
      </c>
    </row>
    <row r="59" ht="26.25">
      <c r="A59" s="109" t="s">
        <v>75</v>
      </c>
    </row>
    <row r="60" ht="26.25">
      <c r="A60" s="109" t="s">
        <v>76</v>
      </c>
    </row>
    <row r="61" ht="39">
      <c r="A61" s="109" t="s">
        <v>77</v>
      </c>
    </row>
    <row r="62" ht="26.25">
      <c r="A62" s="109" t="s">
        <v>78</v>
      </c>
    </row>
    <row r="63" ht="39">
      <c r="A63" s="109" t="s">
        <v>89</v>
      </c>
    </row>
    <row r="64" ht="52.5">
      <c r="A64" s="110" t="s">
        <v>90</v>
      </c>
    </row>
  </sheetData>
  <sheetProtection/>
  <mergeCells count="2">
    <mergeCell ref="A2:J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3">
      <selection activeCell="C31" sqref="C3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90" t="s">
        <v>857</v>
      </c>
      <c r="B1" s="390"/>
      <c r="C1" s="390"/>
      <c r="D1" s="390"/>
      <c r="E1" s="390"/>
      <c r="F1" s="390"/>
      <c r="G1" s="151"/>
      <c r="H1" s="151"/>
    </row>
    <row r="2" spans="1:8" ht="82.5" customHeight="1">
      <c r="A2" s="401" t="s">
        <v>820</v>
      </c>
      <c r="B2" s="407"/>
      <c r="C2" s="407"/>
      <c r="D2" s="407"/>
      <c r="E2" s="407"/>
      <c r="F2" s="407"/>
      <c r="G2" s="407"/>
      <c r="H2" s="407"/>
    </row>
    <row r="3" spans="1:8" ht="20.25" customHeight="1">
      <c r="A3" s="68"/>
      <c r="B3" s="69"/>
      <c r="C3" s="69"/>
      <c r="D3" s="69"/>
      <c r="E3" s="69"/>
      <c r="F3" s="69"/>
      <c r="G3" s="69"/>
      <c r="H3" s="69"/>
    </row>
    <row r="4" spans="1:5" ht="14.25">
      <c r="A4" s="4" t="s">
        <v>1</v>
      </c>
      <c r="E4" s="164" t="s">
        <v>680</v>
      </c>
    </row>
    <row r="5" spans="1:9" ht="86.25" customHeight="1">
      <c r="A5" s="2" t="s">
        <v>103</v>
      </c>
      <c r="B5" s="3" t="s">
        <v>104</v>
      </c>
      <c r="C5" s="63" t="s">
        <v>667</v>
      </c>
      <c r="D5" s="63" t="s">
        <v>668</v>
      </c>
      <c r="E5" s="63" t="s">
        <v>673</v>
      </c>
      <c r="F5" s="113"/>
      <c r="G5" s="114"/>
      <c r="H5" s="114"/>
      <c r="I5" s="114"/>
    </row>
    <row r="6" spans="1:9" ht="14.25">
      <c r="A6" s="21" t="s">
        <v>531</v>
      </c>
      <c r="B6" s="5" t="s">
        <v>369</v>
      </c>
      <c r="C6" s="44"/>
      <c r="D6" s="44"/>
      <c r="E6" s="66"/>
      <c r="F6" s="115"/>
      <c r="G6" s="116"/>
      <c r="H6" s="116"/>
      <c r="I6" s="116"/>
    </row>
    <row r="7" spans="1:9" ht="14.25">
      <c r="A7" s="56" t="s">
        <v>242</v>
      </c>
      <c r="B7" s="56" t="s">
        <v>369</v>
      </c>
      <c r="C7" s="44"/>
      <c r="D7" s="44"/>
      <c r="E7" s="44"/>
      <c r="F7" s="115"/>
      <c r="G7" s="116"/>
      <c r="H7" s="116"/>
      <c r="I7" s="116"/>
    </row>
    <row r="8" spans="1:9" ht="26.25">
      <c r="A8" s="12" t="s">
        <v>370</v>
      </c>
      <c r="B8" s="5" t="s">
        <v>371</v>
      </c>
      <c r="C8" s="44"/>
      <c r="D8" s="44"/>
      <c r="E8" s="44"/>
      <c r="F8" s="115"/>
      <c r="G8" s="116"/>
      <c r="H8" s="116"/>
      <c r="I8" s="116"/>
    </row>
    <row r="9" spans="1:9" ht="14.25">
      <c r="A9" s="21" t="s">
        <v>579</v>
      </c>
      <c r="B9" s="5" t="s">
        <v>372</v>
      </c>
      <c r="C9" s="44"/>
      <c r="D9" s="44"/>
      <c r="E9" s="44"/>
      <c r="F9" s="115"/>
      <c r="G9" s="116"/>
      <c r="H9" s="116"/>
      <c r="I9" s="116"/>
    </row>
    <row r="10" spans="1:9" ht="14.25">
      <c r="A10" s="56" t="s">
        <v>242</v>
      </c>
      <c r="B10" s="56" t="s">
        <v>372</v>
      </c>
      <c r="C10" s="44"/>
      <c r="D10" s="44"/>
      <c r="E10" s="44"/>
      <c r="F10" s="115"/>
      <c r="G10" s="116"/>
      <c r="H10" s="116"/>
      <c r="I10" s="116"/>
    </row>
    <row r="11" spans="1:9" ht="14.25">
      <c r="A11" s="11" t="s">
        <v>550</v>
      </c>
      <c r="B11" s="7" t="s">
        <v>373</v>
      </c>
      <c r="C11" s="44"/>
      <c r="D11" s="44"/>
      <c r="E11" s="44"/>
      <c r="F11" s="115"/>
      <c r="G11" s="116"/>
      <c r="H11" s="116"/>
      <c r="I11" s="116"/>
    </row>
    <row r="12" spans="1:9" ht="14.25">
      <c r="A12" s="12" t="s">
        <v>580</v>
      </c>
      <c r="B12" s="5" t="s">
        <v>374</v>
      </c>
      <c r="C12" s="44"/>
      <c r="D12" s="44"/>
      <c r="E12" s="44"/>
      <c r="F12" s="115"/>
      <c r="G12" s="116"/>
      <c r="H12" s="116"/>
      <c r="I12" s="116"/>
    </row>
    <row r="13" spans="1:9" ht="14.25">
      <c r="A13" s="56" t="s">
        <v>250</v>
      </c>
      <c r="B13" s="56" t="s">
        <v>374</v>
      </c>
      <c r="C13" s="44"/>
      <c r="D13" s="44"/>
      <c r="E13" s="44"/>
      <c r="F13" s="115"/>
      <c r="G13" s="116"/>
      <c r="H13" s="116"/>
      <c r="I13" s="116"/>
    </row>
    <row r="14" spans="1:9" ht="14.25">
      <c r="A14" s="21" t="s">
        <v>375</v>
      </c>
      <c r="B14" s="5" t="s">
        <v>376</v>
      </c>
      <c r="C14" s="44"/>
      <c r="D14" s="44"/>
      <c r="E14" s="44"/>
      <c r="F14" s="115"/>
      <c r="G14" s="116"/>
      <c r="H14" s="116"/>
      <c r="I14" s="116"/>
    </row>
    <row r="15" spans="1:9" ht="14.25">
      <c r="A15" s="13" t="s">
        <v>581</v>
      </c>
      <c r="B15" s="5" t="s">
        <v>377</v>
      </c>
      <c r="C15" s="29"/>
      <c r="D15" s="29"/>
      <c r="E15" s="29"/>
      <c r="F15" s="117"/>
      <c r="G15" s="25"/>
      <c r="H15" s="25"/>
      <c r="I15" s="25"/>
    </row>
    <row r="16" spans="1:9" ht="14.25">
      <c r="A16" s="56" t="s">
        <v>251</v>
      </c>
      <c r="B16" s="56" t="s">
        <v>377</v>
      </c>
      <c r="C16" s="29"/>
      <c r="D16" s="29"/>
      <c r="E16" s="29"/>
      <c r="F16" s="117"/>
      <c r="G16" s="25"/>
      <c r="H16" s="25"/>
      <c r="I16" s="25"/>
    </row>
    <row r="17" spans="1:9" ht="14.25">
      <c r="A17" s="21" t="s">
        <v>378</v>
      </c>
      <c r="B17" s="5" t="s">
        <v>379</v>
      </c>
      <c r="C17" s="29"/>
      <c r="D17" s="29"/>
      <c r="E17" s="29"/>
      <c r="F17" s="117"/>
      <c r="G17" s="25"/>
      <c r="H17" s="25"/>
      <c r="I17" s="25"/>
    </row>
    <row r="18" spans="1:9" ht="14.25">
      <c r="A18" s="22" t="s">
        <v>551</v>
      </c>
      <c r="B18" s="7" t="s">
        <v>380</v>
      </c>
      <c r="C18" s="29"/>
      <c r="D18" s="29"/>
      <c r="E18" s="29"/>
      <c r="F18" s="117"/>
      <c r="G18" s="25"/>
      <c r="H18" s="25"/>
      <c r="I18" s="25"/>
    </row>
    <row r="19" spans="1:9" ht="14.25">
      <c r="A19" s="12" t="s">
        <v>395</v>
      </c>
      <c r="B19" s="5" t="s">
        <v>396</v>
      </c>
      <c r="C19" s="29"/>
      <c r="D19" s="29"/>
      <c r="E19" s="29"/>
      <c r="F19" s="117"/>
      <c r="G19" s="25"/>
      <c r="H19" s="25"/>
      <c r="I19" s="25"/>
    </row>
    <row r="20" spans="1:9" ht="14.25">
      <c r="A20" s="13" t="s">
        <v>397</v>
      </c>
      <c r="B20" s="5" t="s">
        <v>398</v>
      </c>
      <c r="C20" s="29"/>
      <c r="D20" s="29"/>
      <c r="E20" s="29"/>
      <c r="F20" s="117"/>
      <c r="G20" s="25"/>
      <c r="H20" s="25"/>
      <c r="I20" s="25"/>
    </row>
    <row r="21" spans="1:9" ht="14.25">
      <c r="A21" s="21" t="s">
        <v>399</v>
      </c>
      <c r="B21" s="5" t="s">
        <v>400</v>
      </c>
      <c r="C21" s="29"/>
      <c r="D21" s="29"/>
      <c r="E21" s="29"/>
      <c r="F21" s="117"/>
      <c r="G21" s="25"/>
      <c r="H21" s="25"/>
      <c r="I21" s="25"/>
    </row>
    <row r="22" spans="1:9" ht="14.25">
      <c r="A22" s="21" t="s">
        <v>536</v>
      </c>
      <c r="B22" s="5" t="s">
        <v>401</v>
      </c>
      <c r="C22" s="29"/>
      <c r="D22" s="29"/>
      <c r="E22" s="29"/>
      <c r="F22" s="117"/>
      <c r="G22" s="25"/>
      <c r="H22" s="25"/>
      <c r="I22" s="25"/>
    </row>
    <row r="23" spans="1:9" ht="14.25">
      <c r="A23" s="56" t="s">
        <v>276</v>
      </c>
      <c r="B23" s="56" t="s">
        <v>401</v>
      </c>
      <c r="C23" s="29"/>
      <c r="D23" s="29"/>
      <c r="E23" s="29"/>
      <c r="F23" s="117"/>
      <c r="G23" s="25"/>
      <c r="H23" s="25"/>
      <c r="I23" s="25"/>
    </row>
    <row r="24" spans="1:9" ht="14.25">
      <c r="A24" s="56" t="s">
        <v>277</v>
      </c>
      <c r="B24" s="56" t="s">
        <v>401</v>
      </c>
      <c r="C24" s="29"/>
      <c r="D24" s="29"/>
      <c r="E24" s="29"/>
      <c r="F24" s="117"/>
      <c r="G24" s="25"/>
      <c r="H24" s="25"/>
      <c r="I24" s="25"/>
    </row>
    <row r="25" spans="1:9" ht="14.25">
      <c r="A25" s="57" t="s">
        <v>278</v>
      </c>
      <c r="B25" s="57" t="s">
        <v>401</v>
      </c>
      <c r="C25" s="29"/>
      <c r="D25" s="29"/>
      <c r="E25" s="29"/>
      <c r="F25" s="117"/>
      <c r="G25" s="25"/>
      <c r="H25" s="25"/>
      <c r="I25" s="25"/>
    </row>
    <row r="26" spans="1:9" ht="14.25">
      <c r="A26" s="58" t="s">
        <v>554</v>
      </c>
      <c r="B26" s="41" t="s">
        <v>402</v>
      </c>
      <c r="C26" s="29"/>
      <c r="D26" s="29"/>
      <c r="E26" s="29"/>
      <c r="F26" s="117"/>
      <c r="G26" s="25"/>
      <c r="H26" s="25"/>
      <c r="I26" s="25"/>
    </row>
    <row r="27" spans="1:2" ht="14.25">
      <c r="A27" s="104"/>
      <c r="B27" s="105"/>
    </row>
    <row r="28" spans="1:8" ht="47.25" customHeight="1">
      <c r="A28" s="2" t="s">
        <v>103</v>
      </c>
      <c r="B28" s="3" t="s">
        <v>104</v>
      </c>
      <c r="C28" s="125" t="s">
        <v>83</v>
      </c>
      <c r="D28" s="125" t="s">
        <v>699</v>
      </c>
      <c r="E28" s="125" t="s">
        <v>858</v>
      </c>
      <c r="F28" s="125" t="s">
        <v>859</v>
      </c>
      <c r="G28" s="29"/>
      <c r="H28" s="29"/>
    </row>
    <row r="29" spans="1:8" ht="27">
      <c r="A29" s="124" t="s">
        <v>65</v>
      </c>
      <c r="B29" s="373"/>
      <c r="C29" s="162"/>
      <c r="D29" s="162"/>
      <c r="E29" s="162"/>
      <c r="F29" s="162"/>
      <c r="G29" s="162"/>
      <c r="H29" s="162"/>
    </row>
    <row r="30" spans="1:8" ht="14.25">
      <c r="A30" s="125" t="s">
        <v>85</v>
      </c>
      <c r="B30" s="373"/>
      <c r="C30" s="162">
        <v>10200000</v>
      </c>
      <c r="D30" s="162"/>
      <c r="E30" s="162"/>
      <c r="F30" s="162"/>
      <c r="G30" s="162"/>
      <c r="H30" s="162"/>
    </row>
    <row r="31" spans="1:8" ht="39.75">
      <c r="A31" s="125" t="s">
        <v>60</v>
      </c>
      <c r="B31" s="373"/>
      <c r="C31" s="162"/>
      <c r="D31" s="162"/>
      <c r="E31" s="162"/>
      <c r="F31" s="162"/>
      <c r="G31" s="162"/>
      <c r="H31" s="162"/>
    </row>
    <row r="32" spans="1:8" ht="14.25">
      <c r="A32" s="125" t="s">
        <v>61</v>
      </c>
      <c r="B32" s="373"/>
      <c r="C32" s="162"/>
      <c r="D32" s="162"/>
      <c r="E32" s="162"/>
      <c r="F32" s="162"/>
      <c r="G32" s="162"/>
      <c r="H32" s="162"/>
    </row>
    <row r="33" spans="1:8" ht="30.75" customHeight="1">
      <c r="A33" s="125" t="s">
        <v>62</v>
      </c>
      <c r="B33" s="373"/>
      <c r="C33" s="162"/>
      <c r="D33" s="162"/>
      <c r="E33" s="162"/>
      <c r="F33" s="162"/>
      <c r="G33" s="162"/>
      <c r="H33" s="162"/>
    </row>
    <row r="34" spans="1:8" ht="14.25">
      <c r="A34" s="125" t="s">
        <v>86</v>
      </c>
      <c r="B34" s="373"/>
      <c r="C34" s="162"/>
      <c r="D34" s="162"/>
      <c r="E34" s="162"/>
      <c r="F34" s="162"/>
      <c r="G34" s="162"/>
      <c r="H34" s="162"/>
    </row>
    <row r="35" spans="1:8" ht="21" customHeight="1">
      <c r="A35" s="125" t="s">
        <v>84</v>
      </c>
      <c r="B35" s="373"/>
      <c r="C35" s="162"/>
      <c r="D35" s="162"/>
      <c r="E35" s="162"/>
      <c r="F35" s="162"/>
      <c r="G35" s="162"/>
      <c r="H35" s="162"/>
    </row>
    <row r="36" spans="1:8" ht="14.25">
      <c r="A36" s="22" t="s">
        <v>40</v>
      </c>
      <c r="B36" s="373"/>
      <c r="C36" s="162"/>
      <c r="D36" s="162"/>
      <c r="E36" s="162"/>
      <c r="F36" s="162"/>
      <c r="G36" s="162"/>
      <c r="H36" s="162"/>
    </row>
    <row r="37" spans="1:2" ht="14.25">
      <c r="A37" s="104"/>
      <c r="B37" s="105"/>
    </row>
    <row r="38" spans="1:2" ht="14.25">
      <c r="A38" s="104"/>
      <c r="B38" s="105"/>
    </row>
    <row r="39" spans="1:5" ht="14.25">
      <c r="A39" s="408" t="s">
        <v>82</v>
      </c>
      <c r="B39" s="408"/>
      <c r="C39" s="408"/>
      <c r="D39" s="408"/>
      <c r="E39" s="408"/>
    </row>
    <row r="40" spans="1:5" ht="14.25">
      <c r="A40" s="408"/>
      <c r="B40" s="408"/>
      <c r="C40" s="408"/>
      <c r="D40" s="408"/>
      <c r="E40" s="408"/>
    </row>
    <row r="41" spans="1:5" ht="27.75" customHeight="1">
      <c r="A41" s="408"/>
      <c r="B41" s="408"/>
      <c r="C41" s="408"/>
      <c r="D41" s="408"/>
      <c r="E41" s="408"/>
    </row>
    <row r="42" spans="1:2" ht="14.25">
      <c r="A42" s="104"/>
      <c r="B42" s="105"/>
    </row>
  </sheetData>
  <sheetProtection/>
  <mergeCells count="3">
    <mergeCell ref="A2:H2"/>
    <mergeCell ref="A39:E41"/>
    <mergeCell ref="A1:F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83.28125" style="0" customWidth="1"/>
    <col min="2" max="2" width="19.57421875" style="161" customWidth="1"/>
    <col min="7" max="7" width="11.421875" style="0" customWidth="1"/>
    <col min="9" max="9" width="9.8515625" style="0" bestFit="1" customWidth="1"/>
  </cols>
  <sheetData>
    <row r="1" spans="1:2" ht="27" customHeight="1">
      <c r="A1" s="409" t="s">
        <v>842</v>
      </c>
      <c r="B1" s="410"/>
    </row>
    <row r="2" spans="1:4" ht="71.25" customHeight="1">
      <c r="A2" s="421" t="s">
        <v>821</v>
      </c>
      <c r="B2" s="421"/>
      <c r="C2" s="74"/>
      <c r="D2" s="74"/>
    </row>
    <row r="3" spans="1:4" ht="24" customHeight="1">
      <c r="A3" s="70"/>
      <c r="B3" s="382"/>
      <c r="C3" s="74"/>
      <c r="D3" s="74"/>
    </row>
    <row r="4" spans="1:2" ht="22.5" customHeight="1">
      <c r="A4" s="4" t="s">
        <v>1</v>
      </c>
      <c r="B4" s="228" t="s">
        <v>681</v>
      </c>
    </row>
    <row r="5" spans="1:2" ht="39.75" customHeight="1">
      <c r="A5" s="385" t="s">
        <v>879</v>
      </c>
      <c r="B5" s="386" t="s">
        <v>882</v>
      </c>
    </row>
    <row r="6" spans="1:2" ht="14.25">
      <c r="A6" s="44" t="s">
        <v>95</v>
      </c>
      <c r="B6" s="154"/>
    </row>
    <row r="7" spans="1:2" ht="14.25">
      <c r="A7" s="75" t="s">
        <v>96</v>
      </c>
      <c r="B7" s="154"/>
    </row>
    <row r="8" spans="1:2" ht="14.25">
      <c r="A8" s="44" t="s">
        <v>97</v>
      </c>
      <c r="B8" s="154"/>
    </row>
    <row r="9" spans="1:7" ht="15">
      <c r="A9" s="44" t="s">
        <v>98</v>
      </c>
      <c r="B9" s="154"/>
      <c r="D9" s="387"/>
      <c r="E9" s="387"/>
      <c r="G9" s="387"/>
    </row>
    <row r="10" spans="1:10" ht="15">
      <c r="A10" s="44" t="s">
        <v>99</v>
      </c>
      <c r="B10" s="154"/>
      <c r="E10" s="387"/>
      <c r="F10" s="387"/>
      <c r="J10" s="387"/>
    </row>
    <row r="11" spans="1:7" ht="15">
      <c r="A11" s="44" t="s">
        <v>100</v>
      </c>
      <c r="B11" s="154"/>
      <c r="E11" s="387"/>
      <c r="G11" s="387"/>
    </row>
    <row r="12" spans="1:4" ht="15">
      <c r="A12" s="44" t="s">
        <v>101</v>
      </c>
      <c r="B12" s="154">
        <v>23089392</v>
      </c>
      <c r="D12" s="387"/>
    </row>
    <row r="13" spans="1:2" ht="14.25">
      <c r="A13" s="44" t="s">
        <v>102</v>
      </c>
      <c r="B13" s="154"/>
    </row>
    <row r="14" spans="1:2" ht="14.25">
      <c r="A14" s="73" t="s">
        <v>13</v>
      </c>
      <c r="B14" s="384">
        <f>SUM(B6:B13)</f>
        <v>23089392</v>
      </c>
    </row>
    <row r="15" spans="1:2" ht="27">
      <c r="A15" s="76" t="s">
        <v>5</v>
      </c>
      <c r="B15" s="154"/>
    </row>
    <row r="16" spans="1:2" ht="27">
      <c r="A16" s="76" t="s">
        <v>6</v>
      </c>
      <c r="B16" s="154">
        <v>22489940</v>
      </c>
    </row>
    <row r="17" spans="1:2" ht="14.25">
      <c r="A17" s="77" t="s">
        <v>7</v>
      </c>
      <c r="B17" s="154"/>
    </row>
    <row r="18" spans="1:2" ht="14.25">
      <c r="A18" s="77" t="s">
        <v>8</v>
      </c>
      <c r="B18" s="154"/>
    </row>
    <row r="19" spans="1:2" ht="14.25">
      <c r="A19" s="44" t="s">
        <v>11</v>
      </c>
      <c r="B19" s="154">
        <v>299726</v>
      </c>
    </row>
    <row r="20" spans="1:2" ht="14.25">
      <c r="A20" s="52" t="s">
        <v>9</v>
      </c>
      <c r="B20" s="154">
        <f>SUM(B15:B19)</f>
        <v>22789666</v>
      </c>
    </row>
    <row r="21" spans="1:2" ht="30.75">
      <c r="A21" s="78" t="s">
        <v>12</v>
      </c>
      <c r="B21" s="388"/>
    </row>
    <row r="22" spans="1:2" ht="15">
      <c r="A22" s="46" t="s">
        <v>582</v>
      </c>
      <c r="B22" s="327">
        <f>SUM(B19:B21)</f>
        <v>23089392</v>
      </c>
    </row>
    <row r="25" spans="1:2" ht="39.75" customHeight="1">
      <c r="A25" s="385" t="s">
        <v>881</v>
      </c>
      <c r="B25" s="383" t="s">
        <v>10</v>
      </c>
    </row>
    <row r="26" spans="1:2" ht="14.25">
      <c r="A26" s="44" t="s">
        <v>95</v>
      </c>
      <c r="B26" s="154"/>
    </row>
    <row r="27" spans="1:2" ht="14.25">
      <c r="A27" s="75" t="s">
        <v>96</v>
      </c>
      <c r="B27" s="154"/>
    </row>
    <row r="28" spans="1:2" ht="14.25">
      <c r="A28" s="44" t="s">
        <v>97</v>
      </c>
      <c r="B28" s="154"/>
    </row>
    <row r="29" spans="1:2" ht="14.25">
      <c r="A29" s="44" t="s">
        <v>98</v>
      </c>
      <c r="B29" s="154"/>
    </row>
    <row r="30" spans="1:2" ht="14.25">
      <c r="A30" s="44" t="s">
        <v>99</v>
      </c>
      <c r="B30" s="154"/>
    </row>
    <row r="31" spans="1:2" ht="14.25">
      <c r="A31" s="44" t="s">
        <v>100</v>
      </c>
      <c r="B31" s="154"/>
    </row>
    <row r="32" spans="1:2" ht="14.25">
      <c r="A32" s="44" t="s">
        <v>101</v>
      </c>
      <c r="B32" s="154">
        <v>33260000</v>
      </c>
    </row>
    <row r="33" spans="1:2" ht="14.25">
      <c r="A33" s="44" t="s">
        <v>102</v>
      </c>
      <c r="B33" s="154"/>
    </row>
    <row r="34" spans="1:2" ht="14.25">
      <c r="A34" s="73" t="s">
        <v>13</v>
      </c>
      <c r="B34" s="384">
        <f>SUM(B32:B33)</f>
        <v>33260000</v>
      </c>
    </row>
    <row r="35" spans="1:2" ht="27">
      <c r="A35" s="76" t="s">
        <v>5</v>
      </c>
      <c r="B35" s="154"/>
    </row>
    <row r="36" spans="1:2" ht="27">
      <c r="A36" s="76" t="s">
        <v>6</v>
      </c>
      <c r="B36" s="154">
        <v>24190158</v>
      </c>
    </row>
    <row r="37" spans="1:2" ht="14.25">
      <c r="A37" s="77" t="s">
        <v>7</v>
      </c>
      <c r="B37" s="154"/>
    </row>
    <row r="38" spans="1:2" ht="14.25">
      <c r="A38" s="77" t="s">
        <v>8</v>
      </c>
      <c r="B38" s="154"/>
    </row>
    <row r="39" spans="1:2" ht="14.25">
      <c r="A39" s="44" t="s">
        <v>11</v>
      </c>
      <c r="B39" s="154">
        <v>9069842</v>
      </c>
    </row>
    <row r="40" spans="1:2" ht="14.25">
      <c r="A40" s="52" t="s">
        <v>9</v>
      </c>
      <c r="B40" s="154">
        <f>SUM(B35:B39)</f>
        <v>33260000</v>
      </c>
    </row>
    <row r="41" spans="1:2" ht="30.75">
      <c r="A41" s="78" t="s">
        <v>12</v>
      </c>
      <c r="B41" s="388"/>
    </row>
    <row r="42" spans="1:2" ht="15">
      <c r="A42" s="46" t="s">
        <v>582</v>
      </c>
      <c r="B42" s="327">
        <f>SUM(B40:B41)</f>
        <v>33260000</v>
      </c>
    </row>
    <row r="45" spans="1:2" ht="39.75" customHeight="1">
      <c r="A45" s="385" t="s">
        <v>880</v>
      </c>
      <c r="B45" s="383" t="s">
        <v>10</v>
      </c>
    </row>
    <row r="46" spans="1:2" ht="14.25">
      <c r="A46" s="44" t="s">
        <v>95</v>
      </c>
      <c r="B46" s="154"/>
    </row>
    <row r="47" spans="1:2" ht="14.25">
      <c r="A47" s="75" t="s">
        <v>96</v>
      </c>
      <c r="B47" s="154"/>
    </row>
    <row r="48" spans="1:2" ht="14.25">
      <c r="A48" s="44" t="s">
        <v>97</v>
      </c>
      <c r="B48" s="154"/>
    </row>
    <row r="49" spans="1:2" ht="14.25">
      <c r="A49" s="44" t="s">
        <v>98</v>
      </c>
      <c r="B49" s="154"/>
    </row>
    <row r="50" spans="1:2" ht="14.25">
      <c r="A50" s="44" t="s">
        <v>99</v>
      </c>
      <c r="B50" s="154"/>
    </row>
    <row r="51" spans="1:2" ht="14.25">
      <c r="A51" s="44" t="s">
        <v>100</v>
      </c>
      <c r="B51" s="154"/>
    </row>
    <row r="52" spans="1:2" ht="14.25">
      <c r="A52" s="44" t="s">
        <v>101</v>
      </c>
      <c r="B52" s="154">
        <v>31661000</v>
      </c>
    </row>
    <row r="53" spans="1:2" ht="14.25">
      <c r="A53" s="44" t="s">
        <v>102</v>
      </c>
      <c r="B53" s="154"/>
    </row>
    <row r="54" spans="1:2" ht="14.25">
      <c r="A54" s="73" t="s">
        <v>13</v>
      </c>
      <c r="B54" s="384">
        <f>SUM(B52:B53)</f>
        <v>31661000</v>
      </c>
    </row>
    <row r="55" spans="1:9" ht="27">
      <c r="A55" s="76" t="s">
        <v>5</v>
      </c>
      <c r="B55" s="154"/>
      <c r="I55" s="161"/>
    </row>
    <row r="56" spans="1:2" ht="27">
      <c r="A56" s="76" t="s">
        <v>6</v>
      </c>
      <c r="B56" s="154">
        <v>18815475</v>
      </c>
    </row>
    <row r="57" spans="1:2" ht="14.25">
      <c r="A57" s="77" t="s">
        <v>7</v>
      </c>
      <c r="B57" s="154"/>
    </row>
    <row r="58" spans="1:2" ht="14.25">
      <c r="A58" s="77" t="s">
        <v>8</v>
      </c>
      <c r="B58" s="154"/>
    </row>
    <row r="59" spans="1:2" ht="14.25">
      <c r="A59" s="44" t="s">
        <v>11</v>
      </c>
      <c r="B59" s="154">
        <v>12845525</v>
      </c>
    </row>
    <row r="60" spans="1:2" ht="14.25">
      <c r="A60" s="52" t="s">
        <v>9</v>
      </c>
      <c r="B60" s="154">
        <f>SUM(B56:B59)</f>
        <v>31661000</v>
      </c>
    </row>
    <row r="61" spans="1:2" ht="30.75">
      <c r="A61" s="78" t="s">
        <v>12</v>
      </c>
      <c r="B61" s="388"/>
    </row>
    <row r="62" spans="1:2" ht="15">
      <c r="A62" s="46" t="s">
        <v>582</v>
      </c>
      <c r="B62" s="327">
        <f>SUM(B60:B61)</f>
        <v>31661000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3">
      <selection activeCell="C25" sqref="C2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409" t="s">
        <v>860</v>
      </c>
      <c r="B1" s="406"/>
      <c r="C1" s="406"/>
      <c r="D1" s="406"/>
    </row>
    <row r="2" spans="1:4" ht="48.75" customHeight="1">
      <c r="A2" s="401" t="s">
        <v>831</v>
      </c>
      <c r="B2" s="406"/>
      <c r="C2" s="406"/>
      <c r="D2" s="411"/>
    </row>
    <row r="3" spans="1:3" ht="21" customHeight="1">
      <c r="A3" s="70"/>
      <c r="B3" s="71"/>
      <c r="C3" s="71"/>
    </row>
    <row r="4" spans="1:4" ht="14.25">
      <c r="A4" s="4" t="s">
        <v>1</v>
      </c>
      <c r="D4" s="164" t="s">
        <v>682</v>
      </c>
    </row>
    <row r="5" spans="1:4" ht="26.25">
      <c r="A5" s="45" t="s">
        <v>665</v>
      </c>
      <c r="B5" s="3" t="s">
        <v>104</v>
      </c>
      <c r="C5" s="89" t="s">
        <v>42</v>
      </c>
      <c r="D5" s="89" t="s">
        <v>44</v>
      </c>
    </row>
    <row r="6" spans="1:4" ht="14.25">
      <c r="A6" s="12" t="s">
        <v>459</v>
      </c>
      <c r="B6" s="5" t="s">
        <v>241</v>
      </c>
      <c r="C6" s="29"/>
      <c r="D6" s="29"/>
    </row>
    <row r="7" spans="1:4" ht="14.25">
      <c r="A7" s="19" t="s">
        <v>242</v>
      </c>
      <c r="B7" s="19" t="s">
        <v>241</v>
      </c>
      <c r="C7" s="29"/>
      <c r="D7" s="29"/>
    </row>
    <row r="8" spans="1:4" ht="14.25">
      <c r="A8" s="19" t="s">
        <v>243</v>
      </c>
      <c r="B8" s="19" t="s">
        <v>241</v>
      </c>
      <c r="C8" s="29"/>
      <c r="D8" s="29"/>
    </row>
    <row r="9" spans="1:4" ht="26.25">
      <c r="A9" s="12" t="s">
        <v>244</v>
      </c>
      <c r="B9" s="5" t="s">
        <v>245</v>
      </c>
      <c r="C9" s="29"/>
      <c r="D9" s="29"/>
    </row>
    <row r="10" spans="1:4" ht="14.25">
      <c r="A10" s="12" t="s">
        <v>458</v>
      </c>
      <c r="B10" s="5" t="s">
        <v>246</v>
      </c>
      <c r="C10" s="29"/>
      <c r="D10" s="29"/>
    </row>
    <row r="11" spans="1:4" ht="14.25">
      <c r="A11" s="19" t="s">
        <v>242</v>
      </c>
      <c r="B11" s="19" t="s">
        <v>246</v>
      </c>
      <c r="C11" s="29"/>
      <c r="D11" s="29"/>
    </row>
    <row r="12" spans="1:4" ht="14.25">
      <c r="A12" s="19" t="s">
        <v>243</v>
      </c>
      <c r="B12" s="19" t="s">
        <v>247</v>
      </c>
      <c r="C12" s="29"/>
      <c r="D12" s="29"/>
    </row>
    <row r="13" spans="1:4" ht="14.25">
      <c r="A13" s="11" t="s">
        <v>457</v>
      </c>
      <c r="B13" s="7" t="s">
        <v>248</v>
      </c>
      <c r="C13" s="29"/>
      <c r="D13" s="29"/>
    </row>
    <row r="14" spans="1:4" ht="14.25">
      <c r="A14" s="21" t="s">
        <v>462</v>
      </c>
      <c r="B14" s="5" t="s">
        <v>249</v>
      </c>
      <c r="C14" s="29"/>
      <c r="D14" s="29"/>
    </row>
    <row r="15" spans="1:4" ht="14.25">
      <c r="A15" s="19" t="s">
        <v>250</v>
      </c>
      <c r="B15" s="19" t="s">
        <v>249</v>
      </c>
      <c r="C15" s="29"/>
      <c r="D15" s="29"/>
    </row>
    <row r="16" spans="1:4" ht="14.25">
      <c r="A16" s="19" t="s">
        <v>251</v>
      </c>
      <c r="B16" s="19" t="s">
        <v>249</v>
      </c>
      <c r="C16" s="29"/>
      <c r="D16" s="29"/>
    </row>
    <row r="17" spans="1:4" ht="14.25">
      <c r="A17" s="21" t="s">
        <v>463</v>
      </c>
      <c r="B17" s="5" t="s">
        <v>252</v>
      </c>
      <c r="C17" s="29"/>
      <c r="D17" s="29"/>
    </row>
    <row r="18" spans="1:4" ht="14.25">
      <c r="A18" s="19" t="s">
        <v>243</v>
      </c>
      <c r="B18" s="19" t="s">
        <v>252</v>
      </c>
      <c r="C18" s="29"/>
      <c r="D18" s="29"/>
    </row>
    <row r="19" spans="1:4" ht="14.25">
      <c r="A19" s="13" t="s">
        <v>253</v>
      </c>
      <c r="B19" s="5" t="s">
        <v>254</v>
      </c>
      <c r="C19" s="29"/>
      <c r="D19" s="29"/>
    </row>
    <row r="20" spans="1:4" ht="14.25">
      <c r="A20" s="13" t="s">
        <v>464</v>
      </c>
      <c r="B20" s="5" t="s">
        <v>255</v>
      </c>
      <c r="C20" s="29"/>
      <c r="D20" s="29"/>
    </row>
    <row r="21" spans="1:4" ht="14.25">
      <c r="A21" s="19" t="s">
        <v>251</v>
      </c>
      <c r="B21" s="19" t="s">
        <v>255</v>
      </c>
      <c r="C21" s="29"/>
      <c r="D21" s="29"/>
    </row>
    <row r="22" spans="1:4" ht="14.25">
      <c r="A22" s="19" t="s">
        <v>243</v>
      </c>
      <c r="B22" s="19" t="s">
        <v>255</v>
      </c>
      <c r="C22" s="29"/>
      <c r="D22" s="29"/>
    </row>
    <row r="23" spans="1:4" ht="14.25">
      <c r="A23" s="22" t="s">
        <v>460</v>
      </c>
      <c r="B23" s="7" t="s">
        <v>256</v>
      </c>
      <c r="C23" s="29"/>
      <c r="D23" s="29"/>
    </row>
    <row r="24" spans="1:4" ht="14.25">
      <c r="A24" s="21" t="s">
        <v>257</v>
      </c>
      <c r="B24" s="5" t="s">
        <v>258</v>
      </c>
      <c r="C24" s="29"/>
      <c r="D24" s="29"/>
    </row>
    <row r="25" spans="1:4" ht="14.25">
      <c r="A25" s="21" t="s">
        <v>259</v>
      </c>
      <c r="B25" s="5" t="s">
        <v>260</v>
      </c>
      <c r="C25" s="162">
        <v>1315130</v>
      </c>
      <c r="D25" s="29"/>
    </row>
    <row r="26" spans="1:4" ht="14.25">
      <c r="A26" s="21" t="s">
        <v>263</v>
      </c>
      <c r="B26" s="5" t="s">
        <v>264</v>
      </c>
      <c r="C26" s="162"/>
      <c r="D26" s="29"/>
    </row>
    <row r="27" spans="1:4" ht="14.25">
      <c r="A27" s="21" t="s">
        <v>265</v>
      </c>
      <c r="B27" s="5" t="s">
        <v>266</v>
      </c>
      <c r="C27" s="162"/>
      <c r="D27" s="29"/>
    </row>
    <row r="28" spans="1:4" ht="14.25">
      <c r="A28" s="21" t="s">
        <v>267</v>
      </c>
      <c r="B28" s="5" t="s">
        <v>268</v>
      </c>
      <c r="C28" s="162"/>
      <c r="D28" s="29"/>
    </row>
    <row r="29" spans="1:4" ht="14.25">
      <c r="A29" s="48" t="s">
        <v>461</v>
      </c>
      <c r="B29" s="49" t="s">
        <v>269</v>
      </c>
      <c r="C29" s="162">
        <f>SUM(C25:C28)</f>
        <v>1315130</v>
      </c>
      <c r="D29" s="29"/>
    </row>
    <row r="30" spans="1:4" ht="14.25">
      <c r="A30" s="21" t="s">
        <v>270</v>
      </c>
      <c r="B30" s="5" t="s">
        <v>271</v>
      </c>
      <c r="C30" s="29"/>
      <c r="D30" s="29"/>
    </row>
    <row r="31" spans="1:4" ht="14.25">
      <c r="A31" s="12" t="s">
        <v>272</v>
      </c>
      <c r="B31" s="5" t="s">
        <v>273</v>
      </c>
      <c r="C31" s="29"/>
      <c r="D31" s="29"/>
    </row>
    <row r="32" spans="1:4" ht="14.25">
      <c r="A32" s="21" t="s">
        <v>465</v>
      </c>
      <c r="B32" s="5" t="s">
        <v>274</v>
      </c>
      <c r="C32" s="29"/>
      <c r="D32" s="29"/>
    </row>
    <row r="33" spans="1:4" ht="14.25">
      <c r="A33" s="19" t="s">
        <v>243</v>
      </c>
      <c r="B33" s="19" t="s">
        <v>274</v>
      </c>
      <c r="C33" s="29"/>
      <c r="D33" s="29"/>
    </row>
    <row r="34" spans="1:4" ht="14.25">
      <c r="A34" s="21" t="s">
        <v>466</v>
      </c>
      <c r="B34" s="5" t="s">
        <v>275</v>
      </c>
      <c r="C34" s="29"/>
      <c r="D34" s="29"/>
    </row>
    <row r="35" spans="1:4" ht="14.25">
      <c r="A35" s="19" t="s">
        <v>276</v>
      </c>
      <c r="B35" s="19" t="s">
        <v>275</v>
      </c>
      <c r="C35" s="29"/>
      <c r="D35" s="29"/>
    </row>
    <row r="36" spans="1:4" ht="14.25">
      <c r="A36" s="19" t="s">
        <v>277</v>
      </c>
      <c r="B36" s="19" t="s">
        <v>275</v>
      </c>
      <c r="C36" s="29"/>
      <c r="D36" s="29"/>
    </row>
    <row r="37" spans="1:4" ht="14.25">
      <c r="A37" s="19" t="s">
        <v>278</v>
      </c>
      <c r="B37" s="19" t="s">
        <v>275</v>
      </c>
      <c r="C37" s="29"/>
      <c r="D37" s="29"/>
    </row>
    <row r="38" spans="1:4" ht="14.25">
      <c r="A38" s="19" t="s">
        <v>243</v>
      </c>
      <c r="B38" s="19" t="s">
        <v>275</v>
      </c>
      <c r="C38" s="29"/>
      <c r="D38" s="29"/>
    </row>
    <row r="39" spans="1:4" ht="14.25">
      <c r="A39" s="48" t="s">
        <v>467</v>
      </c>
      <c r="B39" s="49" t="s">
        <v>279</v>
      </c>
      <c r="C39" s="29"/>
      <c r="D39" s="29"/>
    </row>
    <row r="42" spans="1:4" ht="26.25">
      <c r="A42" s="45" t="s">
        <v>665</v>
      </c>
      <c r="B42" s="3" t="s">
        <v>104</v>
      </c>
      <c r="C42" s="89" t="s">
        <v>42</v>
      </c>
      <c r="D42" s="89" t="s">
        <v>43</v>
      </c>
    </row>
    <row r="43" spans="1:4" ht="14.25">
      <c r="A43" s="21" t="s">
        <v>531</v>
      </c>
      <c r="B43" s="5" t="s">
        <v>369</v>
      </c>
      <c r="C43" s="29"/>
      <c r="D43" s="29"/>
    </row>
    <row r="44" spans="1:4" ht="14.25">
      <c r="A44" s="56" t="s">
        <v>242</v>
      </c>
      <c r="B44" s="56" t="s">
        <v>369</v>
      </c>
      <c r="C44" s="29"/>
      <c r="D44" s="29"/>
    </row>
    <row r="45" spans="1:4" ht="14.25">
      <c r="A45" s="12" t="s">
        <v>370</v>
      </c>
      <c r="B45" s="5" t="s">
        <v>371</v>
      </c>
      <c r="C45" s="29"/>
      <c r="D45" s="29"/>
    </row>
    <row r="46" spans="1:4" ht="14.25">
      <c r="A46" s="21" t="s">
        <v>579</v>
      </c>
      <c r="B46" s="5" t="s">
        <v>372</v>
      </c>
      <c r="C46" s="29"/>
      <c r="D46" s="29"/>
    </row>
    <row r="47" spans="1:4" ht="14.25">
      <c r="A47" s="56" t="s">
        <v>242</v>
      </c>
      <c r="B47" s="56" t="s">
        <v>372</v>
      </c>
      <c r="C47" s="29"/>
      <c r="D47" s="29"/>
    </row>
    <row r="48" spans="1:4" ht="14.25">
      <c r="A48" s="11" t="s">
        <v>550</v>
      </c>
      <c r="B48" s="7" t="s">
        <v>373</v>
      </c>
      <c r="C48" s="29"/>
      <c r="D48" s="29"/>
    </row>
    <row r="49" spans="1:4" ht="14.25">
      <c r="A49" s="12" t="s">
        <v>580</v>
      </c>
      <c r="B49" s="5" t="s">
        <v>374</v>
      </c>
      <c r="C49" s="29"/>
      <c r="D49" s="29"/>
    </row>
    <row r="50" spans="1:4" ht="14.25">
      <c r="A50" s="56" t="s">
        <v>250</v>
      </c>
      <c r="B50" s="56" t="s">
        <v>374</v>
      </c>
      <c r="C50" s="29"/>
      <c r="D50" s="29"/>
    </row>
    <row r="51" spans="1:4" ht="14.25">
      <c r="A51" s="21" t="s">
        <v>375</v>
      </c>
      <c r="B51" s="5" t="s">
        <v>376</v>
      </c>
      <c r="C51" s="29"/>
      <c r="D51" s="29"/>
    </row>
    <row r="52" spans="1:4" ht="14.25">
      <c r="A52" s="13" t="s">
        <v>581</v>
      </c>
      <c r="B52" s="5" t="s">
        <v>377</v>
      </c>
      <c r="C52" s="29"/>
      <c r="D52" s="29"/>
    </row>
    <row r="53" spans="1:4" ht="14.25">
      <c r="A53" s="56" t="s">
        <v>251</v>
      </c>
      <c r="B53" s="56" t="s">
        <v>377</v>
      </c>
      <c r="C53" s="29"/>
      <c r="D53" s="29"/>
    </row>
    <row r="54" spans="1:4" ht="14.25">
      <c r="A54" s="21" t="s">
        <v>378</v>
      </c>
      <c r="B54" s="5" t="s">
        <v>379</v>
      </c>
      <c r="C54" s="29"/>
      <c r="D54" s="29"/>
    </row>
    <row r="55" spans="1:4" ht="14.25">
      <c r="A55" s="22" t="s">
        <v>551</v>
      </c>
      <c r="B55" s="7" t="s">
        <v>380</v>
      </c>
      <c r="C55" s="29"/>
      <c r="D55" s="29"/>
    </row>
    <row r="56" spans="1:4" ht="14.25">
      <c r="A56" s="22" t="s">
        <v>384</v>
      </c>
      <c r="B56" s="7" t="s">
        <v>385</v>
      </c>
      <c r="C56" s="29"/>
      <c r="D56" s="29"/>
    </row>
    <row r="57" spans="1:4" ht="14.25">
      <c r="A57" s="22" t="s">
        <v>386</v>
      </c>
      <c r="B57" s="7" t="s">
        <v>387</v>
      </c>
      <c r="C57" s="29"/>
      <c r="D57" s="29"/>
    </row>
    <row r="58" spans="1:4" ht="14.25">
      <c r="A58" s="22" t="s">
        <v>390</v>
      </c>
      <c r="B58" s="7" t="s">
        <v>391</v>
      </c>
      <c r="C58" s="29"/>
      <c r="D58" s="29"/>
    </row>
    <row r="59" spans="1:4" ht="14.25">
      <c r="A59" s="11" t="s">
        <v>0</v>
      </c>
      <c r="B59" s="7" t="s">
        <v>392</v>
      </c>
      <c r="C59" s="29"/>
      <c r="D59" s="29"/>
    </row>
    <row r="60" spans="1:4" ht="14.25">
      <c r="A60" s="15" t="s">
        <v>393</v>
      </c>
      <c r="B60" s="7" t="s">
        <v>392</v>
      </c>
      <c r="C60" s="29"/>
      <c r="D60" s="29"/>
    </row>
    <row r="61" spans="1:4" ht="14.25">
      <c r="A61" s="91" t="s">
        <v>553</v>
      </c>
      <c r="B61" s="49" t="s">
        <v>394</v>
      </c>
      <c r="C61" s="29"/>
      <c r="D61" s="29"/>
    </row>
    <row r="62" spans="1:4" ht="14.25">
      <c r="A62" s="12" t="s">
        <v>395</v>
      </c>
      <c r="B62" s="5" t="s">
        <v>396</v>
      </c>
      <c r="C62" s="29"/>
      <c r="D62" s="29"/>
    </row>
    <row r="63" spans="1:4" ht="14.25">
      <c r="A63" s="13" t="s">
        <v>397</v>
      </c>
      <c r="B63" s="5" t="s">
        <v>398</v>
      </c>
      <c r="C63" s="29"/>
      <c r="D63" s="29"/>
    </row>
    <row r="64" spans="1:4" ht="14.25">
      <c r="A64" s="21" t="s">
        <v>399</v>
      </c>
      <c r="B64" s="5" t="s">
        <v>400</v>
      </c>
      <c r="C64" s="29"/>
      <c r="D64" s="29"/>
    </row>
    <row r="65" spans="1:4" ht="14.25">
      <c r="A65" s="21" t="s">
        <v>536</v>
      </c>
      <c r="B65" s="5" t="s">
        <v>401</v>
      </c>
      <c r="C65" s="29"/>
      <c r="D65" s="29"/>
    </row>
    <row r="66" spans="1:4" ht="14.25">
      <c r="A66" s="56" t="s">
        <v>276</v>
      </c>
      <c r="B66" s="56" t="s">
        <v>401</v>
      </c>
      <c r="C66" s="29"/>
      <c r="D66" s="29"/>
    </row>
    <row r="67" spans="1:4" ht="14.25">
      <c r="A67" s="56" t="s">
        <v>277</v>
      </c>
      <c r="B67" s="56" t="s">
        <v>401</v>
      </c>
      <c r="C67" s="29"/>
      <c r="D67" s="29"/>
    </row>
    <row r="68" spans="1:4" ht="14.25">
      <c r="A68" s="57" t="s">
        <v>278</v>
      </c>
      <c r="B68" s="57" t="s">
        <v>401</v>
      </c>
      <c r="C68" s="29"/>
      <c r="D68" s="29"/>
    </row>
    <row r="69" spans="1:4" ht="14.25">
      <c r="A69" s="48" t="s">
        <v>554</v>
      </c>
      <c r="B69" s="49" t="s">
        <v>402</v>
      </c>
      <c r="C69" s="29"/>
      <c r="D69" s="2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390" t="s">
        <v>857</v>
      </c>
      <c r="B1" s="390"/>
      <c r="C1" s="390"/>
      <c r="D1" s="126"/>
    </row>
    <row r="2" spans="1:4" ht="25.5" customHeight="1">
      <c r="A2" s="412" t="s">
        <v>832</v>
      </c>
      <c r="B2" s="406"/>
      <c r="C2" s="406"/>
      <c r="D2" s="406"/>
    </row>
    <row r="3" spans="1:4" ht="21.75" customHeight="1">
      <c r="A3" s="90"/>
      <c r="B3" s="71"/>
      <c r="C3" s="71"/>
      <c r="D3" s="71"/>
    </row>
    <row r="4" spans="1:4" ht="20.25" customHeight="1">
      <c r="A4" s="4" t="s">
        <v>1</v>
      </c>
      <c r="D4" s="164" t="s">
        <v>683</v>
      </c>
    </row>
    <row r="5" spans="1:4" ht="14.25">
      <c r="A5" s="45" t="s">
        <v>665</v>
      </c>
      <c r="B5" s="3" t="s">
        <v>104</v>
      </c>
      <c r="C5" s="87" t="s">
        <v>38</v>
      </c>
      <c r="D5" s="45" t="s">
        <v>39</v>
      </c>
    </row>
    <row r="6" spans="1:4" ht="26.25" customHeight="1">
      <c r="A6" s="88" t="s">
        <v>36</v>
      </c>
      <c r="B6" s="5" t="s">
        <v>262</v>
      </c>
      <c r="C6" s="162">
        <v>18835083</v>
      </c>
      <c r="D6" s="162">
        <f>SUM(C6)</f>
        <v>18835083</v>
      </c>
    </row>
    <row r="7" spans="1:4" ht="26.25" customHeight="1">
      <c r="A7" s="88" t="s">
        <v>37</v>
      </c>
      <c r="B7" s="5" t="s">
        <v>262</v>
      </c>
      <c r="C7" s="162"/>
      <c r="D7" s="162"/>
    </row>
    <row r="8" spans="1:4" ht="22.5" customHeight="1">
      <c r="A8" s="45" t="s">
        <v>40</v>
      </c>
      <c r="B8" s="45"/>
      <c r="C8" s="162">
        <f>SUM(C6:C7)</f>
        <v>18835083</v>
      </c>
      <c r="D8" s="162">
        <f>SUM(D6:D7)</f>
        <v>18835083</v>
      </c>
    </row>
  </sheetData>
  <sheetProtection/>
  <mergeCells count="2">
    <mergeCell ref="A2:D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409" t="s">
        <v>861</v>
      </c>
      <c r="B1" s="410"/>
      <c r="C1" s="410"/>
    </row>
    <row r="2" spans="1:3" ht="26.25" customHeight="1">
      <c r="A2" s="401" t="s">
        <v>822</v>
      </c>
      <c r="B2" s="407"/>
      <c r="C2" s="407"/>
    </row>
    <row r="3" spans="1:3" ht="18.75" customHeight="1">
      <c r="A3" s="90"/>
      <c r="B3" s="92"/>
      <c r="C3" s="92"/>
    </row>
    <row r="4" spans="1:3" ht="23.25" customHeight="1">
      <c r="A4" s="4" t="s">
        <v>1</v>
      </c>
      <c r="C4" s="164" t="s">
        <v>684</v>
      </c>
    </row>
    <row r="5" spans="1:3" ht="26.25">
      <c r="A5" s="45" t="s">
        <v>665</v>
      </c>
      <c r="B5" s="3" t="s">
        <v>104</v>
      </c>
      <c r="C5" s="89" t="s">
        <v>41</v>
      </c>
    </row>
    <row r="6" spans="1:3" ht="14.25">
      <c r="A6" s="12" t="s">
        <v>414</v>
      </c>
      <c r="B6" s="6" t="s">
        <v>183</v>
      </c>
      <c r="C6" s="162"/>
    </row>
    <row r="7" spans="1:3" ht="14.25">
      <c r="A7" s="12" t="s">
        <v>415</v>
      </c>
      <c r="B7" s="6" t="s">
        <v>183</v>
      </c>
      <c r="C7" s="162"/>
    </row>
    <row r="8" spans="1:3" ht="14.25">
      <c r="A8" s="12" t="s">
        <v>416</v>
      </c>
      <c r="B8" s="6" t="s">
        <v>183</v>
      </c>
      <c r="C8" s="162"/>
    </row>
    <row r="9" spans="1:3" ht="14.25">
      <c r="A9" s="12" t="s">
        <v>417</v>
      </c>
      <c r="B9" s="6" t="s">
        <v>183</v>
      </c>
      <c r="C9" s="162"/>
    </row>
    <row r="10" spans="1:3" ht="14.25">
      <c r="A10" s="13" t="s">
        <v>418</v>
      </c>
      <c r="B10" s="6" t="s">
        <v>183</v>
      </c>
      <c r="C10" s="162"/>
    </row>
    <row r="11" spans="1:3" ht="14.25">
      <c r="A11" s="13" t="s">
        <v>419</v>
      </c>
      <c r="B11" s="6" t="s">
        <v>183</v>
      </c>
      <c r="C11" s="162"/>
    </row>
    <row r="12" spans="1:3" ht="14.25">
      <c r="A12" s="15" t="s">
        <v>48</v>
      </c>
      <c r="B12" s="14" t="s">
        <v>183</v>
      </c>
      <c r="C12" s="162"/>
    </row>
    <row r="13" spans="1:3" ht="14.25">
      <c r="A13" s="12" t="s">
        <v>420</v>
      </c>
      <c r="B13" s="6" t="s">
        <v>184</v>
      </c>
      <c r="C13" s="162"/>
    </row>
    <row r="14" spans="1:3" ht="14.25">
      <c r="A14" s="16" t="s">
        <v>47</v>
      </c>
      <c r="B14" s="14" t="s">
        <v>184</v>
      </c>
      <c r="C14" s="162"/>
    </row>
    <row r="15" spans="1:3" ht="14.25">
      <c r="A15" s="12" t="s">
        <v>421</v>
      </c>
      <c r="B15" s="6" t="s">
        <v>185</v>
      </c>
      <c r="C15" s="162"/>
    </row>
    <row r="16" spans="1:3" ht="14.25">
      <c r="A16" s="12" t="s">
        <v>422</v>
      </c>
      <c r="B16" s="6" t="s">
        <v>185</v>
      </c>
      <c r="C16" s="162"/>
    </row>
    <row r="17" spans="1:3" ht="14.25">
      <c r="A17" s="13" t="s">
        <v>423</v>
      </c>
      <c r="B17" s="6" t="s">
        <v>185</v>
      </c>
      <c r="C17" s="162"/>
    </row>
    <row r="18" spans="1:3" ht="14.25">
      <c r="A18" s="13" t="s">
        <v>424</v>
      </c>
      <c r="B18" s="6" t="s">
        <v>185</v>
      </c>
      <c r="C18" s="162"/>
    </row>
    <row r="19" spans="1:3" ht="14.25">
      <c r="A19" s="13" t="s">
        <v>425</v>
      </c>
      <c r="B19" s="6" t="s">
        <v>185</v>
      </c>
      <c r="C19" s="162"/>
    </row>
    <row r="20" spans="1:3" ht="26.25">
      <c r="A20" s="17" t="s">
        <v>426</v>
      </c>
      <c r="B20" s="6" t="s">
        <v>185</v>
      </c>
      <c r="C20" s="162"/>
    </row>
    <row r="21" spans="1:3" ht="14.25">
      <c r="A21" s="11" t="s">
        <v>46</v>
      </c>
      <c r="B21" s="14" t="s">
        <v>185</v>
      </c>
      <c r="C21" s="162"/>
    </row>
    <row r="22" spans="1:3" ht="14.25">
      <c r="A22" s="12" t="s">
        <v>427</v>
      </c>
      <c r="B22" s="6" t="s">
        <v>186</v>
      </c>
      <c r="C22" s="162"/>
    </row>
    <row r="23" spans="1:3" ht="14.25">
      <c r="A23" s="12" t="s">
        <v>428</v>
      </c>
      <c r="B23" s="6" t="s">
        <v>186</v>
      </c>
      <c r="C23" s="162"/>
    </row>
    <row r="24" spans="1:3" ht="14.25">
      <c r="A24" s="11" t="s">
        <v>45</v>
      </c>
      <c r="B24" s="8" t="s">
        <v>186</v>
      </c>
      <c r="C24" s="162"/>
    </row>
    <row r="25" spans="1:3" ht="14.25">
      <c r="A25" s="12" t="s">
        <v>429</v>
      </c>
      <c r="B25" s="6" t="s">
        <v>187</v>
      </c>
      <c r="C25" s="162"/>
    </row>
    <row r="26" spans="1:3" ht="14.25">
      <c r="A26" s="12" t="s">
        <v>430</v>
      </c>
      <c r="B26" s="6" t="s">
        <v>187</v>
      </c>
      <c r="C26" s="162"/>
    </row>
    <row r="27" spans="1:3" ht="14.25">
      <c r="A27" s="13" t="s">
        <v>431</v>
      </c>
      <c r="B27" s="6" t="s">
        <v>187</v>
      </c>
      <c r="C27" s="162"/>
    </row>
    <row r="28" spans="1:3" ht="14.25">
      <c r="A28" s="13" t="s">
        <v>432</v>
      </c>
      <c r="B28" s="6" t="s">
        <v>187</v>
      </c>
      <c r="C28" s="162"/>
    </row>
    <row r="29" spans="1:3" ht="14.25">
      <c r="A29" s="13" t="s">
        <v>433</v>
      </c>
      <c r="B29" s="6" t="s">
        <v>187</v>
      </c>
      <c r="C29" s="162">
        <v>2510000</v>
      </c>
    </row>
    <row r="30" spans="1:3" ht="14.25">
      <c r="A30" s="13" t="s">
        <v>434</v>
      </c>
      <c r="B30" s="6" t="s">
        <v>187</v>
      </c>
      <c r="C30" s="162"/>
    </row>
    <row r="31" spans="1:3" ht="14.25">
      <c r="A31" s="13" t="s">
        <v>435</v>
      </c>
      <c r="B31" s="6" t="s">
        <v>187</v>
      </c>
      <c r="C31" s="162"/>
    </row>
    <row r="32" spans="1:3" ht="14.25">
      <c r="A32" s="13" t="s">
        <v>436</v>
      </c>
      <c r="B32" s="6" t="s">
        <v>187</v>
      </c>
      <c r="C32" s="162"/>
    </row>
    <row r="33" spans="1:3" ht="14.25">
      <c r="A33" s="13" t="s">
        <v>437</v>
      </c>
      <c r="B33" s="6" t="s">
        <v>187</v>
      </c>
      <c r="C33" s="162"/>
    </row>
    <row r="34" spans="1:3" ht="14.25">
      <c r="A34" s="13" t="s">
        <v>438</v>
      </c>
      <c r="B34" s="6" t="s">
        <v>187</v>
      </c>
      <c r="C34" s="162"/>
    </row>
    <row r="35" spans="1:3" ht="26.25">
      <c r="A35" s="13" t="s">
        <v>439</v>
      </c>
      <c r="B35" s="6" t="s">
        <v>187</v>
      </c>
      <c r="C35" s="162"/>
    </row>
    <row r="36" spans="1:3" ht="26.25">
      <c r="A36" s="13" t="s">
        <v>440</v>
      </c>
      <c r="B36" s="6" t="s">
        <v>187</v>
      </c>
      <c r="C36" s="162"/>
    </row>
    <row r="37" spans="1:3" ht="14.25">
      <c r="A37" s="11" t="s">
        <v>441</v>
      </c>
      <c r="B37" s="14" t="s">
        <v>187</v>
      </c>
      <c r="C37" s="162">
        <v>2510000</v>
      </c>
    </row>
    <row r="38" spans="1:3" ht="15">
      <c r="A38" s="18" t="s">
        <v>442</v>
      </c>
      <c r="B38" s="153" t="s">
        <v>188</v>
      </c>
      <c r="C38" s="374">
        <v>2510000</v>
      </c>
    </row>
    <row r="39" ht="14.25">
      <c r="E39" s="1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61">
      <selection activeCell="C75" sqref="C75"/>
    </sheetView>
  </sheetViews>
  <sheetFormatPr defaultColWidth="9.140625" defaultRowHeight="15"/>
  <cols>
    <col min="1" max="1" width="92.57421875" style="127" customWidth="1"/>
    <col min="2" max="2" width="12.00390625" style="127" customWidth="1"/>
    <col min="3" max="3" width="16.421875" style="127" customWidth="1"/>
    <col min="4" max="4" width="16.00390625" style="127" customWidth="1"/>
    <col min="5" max="5" width="17.8515625" style="127" customWidth="1"/>
    <col min="6" max="6" width="16.421875" style="127" customWidth="1"/>
    <col min="7" max="7" width="16.00390625" style="127" customWidth="1"/>
    <col min="8" max="9" width="14.7109375" style="127" customWidth="1"/>
    <col min="10" max="16384" width="9.140625" style="127" customWidth="1"/>
  </cols>
  <sheetData>
    <row r="1" spans="1:5" ht="27" customHeight="1">
      <c r="A1" s="390" t="s">
        <v>845</v>
      </c>
      <c r="B1" s="390"/>
      <c r="C1" s="390"/>
      <c r="D1" s="390"/>
      <c r="E1" s="390"/>
    </row>
    <row r="2" spans="1:5" ht="23.25" customHeight="1">
      <c r="A2" s="389" t="s">
        <v>766</v>
      </c>
      <c r="B2" s="391"/>
      <c r="C2" s="391"/>
      <c r="D2" s="391"/>
      <c r="E2" s="392"/>
    </row>
    <row r="3" ht="18">
      <c r="A3" s="247"/>
    </row>
    <row r="4" ht="14.25">
      <c r="I4" s="164" t="s">
        <v>740</v>
      </c>
    </row>
    <row r="5" spans="1:9" s="250" customFormat="1" ht="39">
      <c r="A5" s="144" t="s">
        <v>103</v>
      </c>
      <c r="B5" s="145" t="s">
        <v>49</v>
      </c>
      <c r="C5" s="248" t="s">
        <v>741</v>
      </c>
      <c r="D5" s="248" t="s">
        <v>742</v>
      </c>
      <c r="E5" s="249" t="s">
        <v>743</v>
      </c>
      <c r="F5" s="248" t="s">
        <v>741</v>
      </c>
      <c r="G5" s="248" t="s">
        <v>742</v>
      </c>
      <c r="H5" s="249" t="s">
        <v>744</v>
      </c>
      <c r="I5" s="249" t="s">
        <v>39</v>
      </c>
    </row>
    <row r="6" spans="1:9" ht="15" customHeight="1">
      <c r="A6" s="128" t="s">
        <v>283</v>
      </c>
      <c r="B6" s="130" t="s">
        <v>284</v>
      </c>
      <c r="C6" s="176">
        <v>17228764</v>
      </c>
      <c r="D6" s="176"/>
      <c r="E6" s="176">
        <f>SUM(C6:D6)</f>
        <v>17228764</v>
      </c>
      <c r="F6" s="176"/>
      <c r="G6" s="176"/>
      <c r="H6" s="176"/>
      <c r="I6" s="176">
        <f>E6+H6</f>
        <v>17228764</v>
      </c>
    </row>
    <row r="7" spans="1:9" ht="15" customHeight="1">
      <c r="A7" s="129" t="s">
        <v>285</v>
      </c>
      <c r="B7" s="130" t="s">
        <v>286</v>
      </c>
      <c r="C7" s="176">
        <v>11559233</v>
      </c>
      <c r="D7" s="176"/>
      <c r="E7" s="176">
        <f>SUM(C7:D7)</f>
        <v>11559233</v>
      </c>
      <c r="F7" s="176"/>
      <c r="G7" s="176"/>
      <c r="H7" s="176"/>
      <c r="I7" s="176">
        <f>E7+H7</f>
        <v>11559233</v>
      </c>
    </row>
    <row r="8" spans="1:9" ht="15" customHeight="1">
      <c r="A8" s="129" t="s">
        <v>287</v>
      </c>
      <c r="B8" s="130" t="s">
        <v>288</v>
      </c>
      <c r="C8" s="176">
        <v>6259678</v>
      </c>
      <c r="D8" s="176"/>
      <c r="E8" s="176">
        <f>SUM(C8:D8)</f>
        <v>6259678</v>
      </c>
      <c r="F8" s="176"/>
      <c r="G8" s="176"/>
      <c r="H8" s="176"/>
      <c r="I8" s="176">
        <f>E8+H8</f>
        <v>6259678</v>
      </c>
    </row>
    <row r="9" spans="1:9" ht="15" customHeight="1">
      <c r="A9" s="129" t="s">
        <v>289</v>
      </c>
      <c r="B9" s="130" t="s">
        <v>290</v>
      </c>
      <c r="C9" s="176">
        <v>1800000</v>
      </c>
      <c r="D9" s="176"/>
      <c r="E9" s="176">
        <f>SUM(C9:D9)</f>
        <v>1800000</v>
      </c>
      <c r="F9" s="176"/>
      <c r="G9" s="176"/>
      <c r="H9" s="176"/>
      <c r="I9" s="176">
        <f>E9+H9</f>
        <v>1800000</v>
      </c>
    </row>
    <row r="10" spans="1:9" ht="15" customHeight="1">
      <c r="A10" s="129" t="s">
        <v>291</v>
      </c>
      <c r="B10" s="130" t="s">
        <v>292</v>
      </c>
      <c r="C10" s="176"/>
      <c r="D10" s="176"/>
      <c r="E10" s="176"/>
      <c r="F10" s="176"/>
      <c r="G10" s="176"/>
      <c r="H10" s="176"/>
      <c r="I10" s="176"/>
    </row>
    <row r="11" spans="1:9" ht="15" customHeight="1">
      <c r="A11" s="129" t="s">
        <v>293</v>
      </c>
      <c r="B11" s="130" t="s">
        <v>294</v>
      </c>
      <c r="C11" s="176"/>
      <c r="D11" s="176"/>
      <c r="E11" s="176">
        <f>SUM(C11:D11)</f>
        <v>0</v>
      </c>
      <c r="F11" s="176"/>
      <c r="G11" s="176"/>
      <c r="H11" s="176"/>
      <c r="I11" s="176">
        <f>E11+H11</f>
        <v>0</v>
      </c>
    </row>
    <row r="12" spans="1:9" ht="15" customHeight="1">
      <c r="A12" s="131" t="s">
        <v>539</v>
      </c>
      <c r="B12" s="146" t="s">
        <v>295</v>
      </c>
      <c r="C12" s="176">
        <f>SUM(C6:C11)</f>
        <v>36847675</v>
      </c>
      <c r="D12" s="176"/>
      <c r="E12" s="176">
        <f>SUM(C12:D12)</f>
        <v>36847675</v>
      </c>
      <c r="F12" s="176"/>
      <c r="G12" s="176"/>
      <c r="H12" s="176"/>
      <c r="I12" s="176">
        <f>E12+H12</f>
        <v>36847675</v>
      </c>
    </row>
    <row r="13" spans="1:9" ht="15" customHeight="1">
      <c r="A13" s="129" t="s">
        <v>296</v>
      </c>
      <c r="B13" s="130" t="s">
        <v>297</v>
      </c>
      <c r="C13" s="176"/>
      <c r="D13" s="176"/>
      <c r="E13" s="176"/>
      <c r="F13" s="176"/>
      <c r="G13" s="176"/>
      <c r="H13" s="176"/>
      <c r="I13" s="176"/>
    </row>
    <row r="14" spans="1:9" ht="15" customHeight="1">
      <c r="A14" s="129" t="s">
        <v>298</v>
      </c>
      <c r="B14" s="130" t="s">
        <v>299</v>
      </c>
      <c r="C14" s="176"/>
      <c r="D14" s="176"/>
      <c r="E14" s="176"/>
      <c r="F14" s="176"/>
      <c r="G14" s="176"/>
      <c r="H14" s="176"/>
      <c r="I14" s="176"/>
    </row>
    <row r="15" spans="1:9" ht="15" customHeight="1">
      <c r="A15" s="129" t="s">
        <v>502</v>
      </c>
      <c r="B15" s="130" t="s">
        <v>300</v>
      </c>
      <c r="C15" s="176"/>
      <c r="D15" s="176"/>
      <c r="E15" s="176"/>
      <c r="F15" s="176"/>
      <c r="G15" s="176"/>
      <c r="H15" s="176"/>
      <c r="I15" s="176"/>
    </row>
    <row r="16" spans="1:9" ht="15" customHeight="1">
      <c r="A16" s="129" t="s">
        <v>503</v>
      </c>
      <c r="B16" s="130" t="s">
        <v>301</v>
      </c>
      <c r="C16" s="176"/>
      <c r="D16" s="176"/>
      <c r="E16" s="176"/>
      <c r="F16" s="176"/>
      <c r="G16" s="176"/>
      <c r="H16" s="176"/>
      <c r="I16" s="176"/>
    </row>
    <row r="17" spans="1:9" ht="15" customHeight="1">
      <c r="A17" s="129" t="s">
        <v>504</v>
      </c>
      <c r="B17" s="130" t="s">
        <v>302</v>
      </c>
      <c r="C17" s="176">
        <v>12000</v>
      </c>
      <c r="D17" s="176"/>
      <c r="E17" s="176">
        <v>12000</v>
      </c>
      <c r="F17" s="176"/>
      <c r="G17" s="176"/>
      <c r="H17" s="176"/>
      <c r="I17" s="176">
        <f>E17+H17</f>
        <v>12000</v>
      </c>
    </row>
    <row r="18" spans="1:9" ht="15" customHeight="1">
      <c r="A18" s="132" t="s">
        <v>540</v>
      </c>
      <c r="B18" s="135" t="s">
        <v>303</v>
      </c>
      <c r="C18" s="176">
        <f>C12+C17</f>
        <v>36859675</v>
      </c>
      <c r="D18" s="176"/>
      <c r="E18" s="176">
        <f aca="true" t="shared" si="0" ref="E18:E24">SUM(C18:D18)</f>
        <v>36859675</v>
      </c>
      <c r="F18" s="176"/>
      <c r="G18" s="176"/>
      <c r="H18" s="176"/>
      <c r="I18" s="176">
        <f>E18+H18</f>
        <v>36859675</v>
      </c>
    </row>
    <row r="19" spans="1:9" ht="15" customHeight="1">
      <c r="A19" s="129" t="s">
        <v>304</v>
      </c>
      <c r="B19" s="130" t="s">
        <v>305</v>
      </c>
      <c r="C19" s="176">
        <v>15000000</v>
      </c>
      <c r="D19" s="176"/>
      <c r="E19" s="176">
        <f t="shared" si="0"/>
        <v>15000000</v>
      </c>
      <c r="F19" s="176"/>
      <c r="G19" s="176"/>
      <c r="H19" s="176"/>
      <c r="I19" s="176"/>
    </row>
    <row r="20" spans="1:9" ht="15" customHeight="1">
      <c r="A20" s="129" t="s">
        <v>306</v>
      </c>
      <c r="B20" s="130" t="s">
        <v>307</v>
      </c>
      <c r="C20" s="176"/>
      <c r="D20" s="176"/>
      <c r="E20" s="176">
        <f t="shared" si="0"/>
        <v>0</v>
      </c>
      <c r="F20" s="176"/>
      <c r="G20" s="176"/>
      <c r="H20" s="176"/>
      <c r="I20" s="176"/>
    </row>
    <row r="21" spans="1:9" ht="15" customHeight="1">
      <c r="A21" s="129" t="s">
        <v>505</v>
      </c>
      <c r="B21" s="130" t="s">
        <v>308</v>
      </c>
      <c r="C21" s="176">
        <v>192000</v>
      </c>
      <c r="D21" s="176"/>
      <c r="E21" s="176">
        <f t="shared" si="0"/>
        <v>192000</v>
      </c>
      <c r="F21" s="176"/>
      <c r="G21" s="176"/>
      <c r="H21" s="176"/>
      <c r="I21" s="176">
        <v>192000</v>
      </c>
    </row>
    <row r="22" spans="1:9" ht="15" customHeight="1">
      <c r="A22" s="129" t="s">
        <v>506</v>
      </c>
      <c r="B22" s="130" t="s">
        <v>309</v>
      </c>
      <c r="C22" s="176"/>
      <c r="D22" s="176"/>
      <c r="E22" s="176">
        <f t="shared" si="0"/>
        <v>0</v>
      </c>
      <c r="F22" s="176"/>
      <c r="G22" s="176"/>
      <c r="H22" s="176"/>
      <c r="I22" s="176"/>
    </row>
    <row r="23" spans="1:9" ht="15" customHeight="1">
      <c r="A23" s="129" t="s">
        <v>507</v>
      </c>
      <c r="B23" s="130" t="s">
        <v>310</v>
      </c>
      <c r="C23" s="176"/>
      <c r="D23" s="176"/>
      <c r="E23" s="176">
        <f t="shared" si="0"/>
        <v>0</v>
      </c>
      <c r="F23" s="176"/>
      <c r="G23" s="176"/>
      <c r="H23" s="176"/>
      <c r="I23" s="176">
        <f>E23+H23</f>
        <v>0</v>
      </c>
    </row>
    <row r="24" spans="1:9" ht="15" customHeight="1">
      <c r="A24" s="132" t="s">
        <v>541</v>
      </c>
      <c r="B24" s="135" t="s">
        <v>311</v>
      </c>
      <c r="C24" s="176">
        <f>SUM(C19:C23)</f>
        <v>15192000</v>
      </c>
      <c r="D24" s="176"/>
      <c r="E24" s="176">
        <f t="shared" si="0"/>
        <v>15192000</v>
      </c>
      <c r="F24" s="176"/>
      <c r="G24" s="176"/>
      <c r="H24" s="176"/>
      <c r="I24" s="176">
        <f>E24+H24</f>
        <v>15192000</v>
      </c>
    </row>
    <row r="25" spans="1:9" ht="15" customHeight="1">
      <c r="A25" s="129" t="s">
        <v>508</v>
      </c>
      <c r="B25" s="130" t="s">
        <v>312</v>
      </c>
      <c r="C25" s="176"/>
      <c r="D25" s="176"/>
      <c r="E25" s="176"/>
      <c r="F25" s="176"/>
      <c r="G25" s="176"/>
      <c r="H25" s="176"/>
      <c r="I25" s="176"/>
    </row>
    <row r="26" spans="1:9" ht="15" customHeight="1">
      <c r="A26" s="129" t="s">
        <v>509</v>
      </c>
      <c r="B26" s="130" t="s">
        <v>313</v>
      </c>
      <c r="C26" s="176"/>
      <c r="D26" s="176"/>
      <c r="E26" s="176"/>
      <c r="F26" s="176"/>
      <c r="G26" s="176"/>
      <c r="H26" s="176"/>
      <c r="I26" s="176"/>
    </row>
    <row r="27" spans="1:9" ht="15" customHeight="1">
      <c r="A27" s="131" t="s">
        <v>542</v>
      </c>
      <c r="B27" s="146" t="s">
        <v>314</v>
      </c>
      <c r="C27" s="176"/>
      <c r="D27" s="176"/>
      <c r="E27" s="176"/>
      <c r="F27" s="176"/>
      <c r="G27" s="176"/>
      <c r="H27" s="176"/>
      <c r="I27" s="176"/>
    </row>
    <row r="28" spans="1:9" ht="15" customHeight="1">
      <c r="A28" s="129" t="s">
        <v>510</v>
      </c>
      <c r="B28" s="130" t="s">
        <v>315</v>
      </c>
      <c r="C28" s="176"/>
      <c r="D28" s="176"/>
      <c r="E28" s="176"/>
      <c r="F28" s="176"/>
      <c r="G28" s="176"/>
      <c r="H28" s="176"/>
      <c r="I28" s="176"/>
    </row>
    <row r="29" spans="1:9" ht="15" customHeight="1">
      <c r="A29" s="129" t="s">
        <v>511</v>
      </c>
      <c r="B29" s="130" t="s">
        <v>316</v>
      </c>
      <c r="C29" s="176"/>
      <c r="D29" s="176"/>
      <c r="E29" s="176"/>
      <c r="F29" s="176"/>
      <c r="G29" s="176"/>
      <c r="H29" s="176"/>
      <c r="I29" s="176"/>
    </row>
    <row r="30" spans="1:9" ht="15" customHeight="1">
      <c r="A30" s="129" t="s">
        <v>512</v>
      </c>
      <c r="B30" s="130" t="s">
        <v>317</v>
      </c>
      <c r="C30" s="176">
        <v>6400000</v>
      </c>
      <c r="D30" s="176"/>
      <c r="E30" s="176">
        <f>SUM(C30:D30)</f>
        <v>6400000</v>
      </c>
      <c r="F30" s="176"/>
      <c r="G30" s="176"/>
      <c r="H30" s="176"/>
      <c r="I30" s="176">
        <f>E30+H30</f>
        <v>6400000</v>
      </c>
    </row>
    <row r="31" spans="1:9" ht="15" customHeight="1">
      <c r="A31" s="129" t="s">
        <v>513</v>
      </c>
      <c r="B31" s="130" t="s">
        <v>318</v>
      </c>
      <c r="C31" s="176">
        <v>5000000</v>
      </c>
      <c r="D31" s="176"/>
      <c r="E31" s="176">
        <f>SUM(C31:D31)</f>
        <v>5000000</v>
      </c>
      <c r="F31" s="176"/>
      <c r="G31" s="176"/>
      <c r="H31" s="176"/>
      <c r="I31" s="176">
        <f>E31+H31</f>
        <v>5000000</v>
      </c>
    </row>
    <row r="32" spans="1:9" ht="15" customHeight="1">
      <c r="A32" s="129" t="s">
        <v>514</v>
      </c>
      <c r="B32" s="130" t="s">
        <v>321</v>
      </c>
      <c r="C32" s="176"/>
      <c r="D32" s="176"/>
      <c r="E32" s="176"/>
      <c r="F32" s="176"/>
      <c r="G32" s="176"/>
      <c r="H32" s="176"/>
      <c r="I32" s="176"/>
    </row>
    <row r="33" spans="1:9" ht="15" customHeight="1">
      <c r="A33" s="129" t="s">
        <v>322</v>
      </c>
      <c r="B33" s="130" t="s">
        <v>323</v>
      </c>
      <c r="C33" s="176"/>
      <c r="D33" s="176"/>
      <c r="E33" s="176"/>
      <c r="F33" s="176"/>
      <c r="G33" s="176"/>
      <c r="H33" s="176"/>
      <c r="I33" s="176"/>
    </row>
    <row r="34" spans="1:9" ht="15" customHeight="1">
      <c r="A34" s="129" t="s">
        <v>515</v>
      </c>
      <c r="B34" s="130" t="s">
        <v>324</v>
      </c>
      <c r="C34" s="176">
        <v>1200000</v>
      </c>
      <c r="D34" s="176"/>
      <c r="E34" s="176">
        <f>SUM(C34:D34)</f>
        <v>1200000</v>
      </c>
      <c r="F34" s="176"/>
      <c r="G34" s="176"/>
      <c r="H34" s="176"/>
      <c r="I34" s="176">
        <f>E34+H34</f>
        <v>1200000</v>
      </c>
    </row>
    <row r="35" spans="1:9" ht="15" customHeight="1">
      <c r="A35" s="129" t="s">
        <v>516</v>
      </c>
      <c r="B35" s="130" t="s">
        <v>329</v>
      </c>
      <c r="C35" s="176">
        <v>4000000</v>
      </c>
      <c r="D35" s="176"/>
      <c r="E35" s="176">
        <f>SUM(C35:D35)</f>
        <v>4000000</v>
      </c>
      <c r="F35" s="176"/>
      <c r="G35" s="176"/>
      <c r="H35" s="176"/>
      <c r="I35" s="176">
        <f>E35+H35</f>
        <v>4000000</v>
      </c>
    </row>
    <row r="36" spans="1:9" ht="15" customHeight="1">
      <c r="A36" s="131" t="s">
        <v>543</v>
      </c>
      <c r="B36" s="146" t="s">
        <v>332</v>
      </c>
      <c r="C36" s="176">
        <f>C31+C32+C33+C34+C35</f>
        <v>10200000</v>
      </c>
      <c r="D36" s="176"/>
      <c r="E36" s="176">
        <f>SUM(C36:D36)</f>
        <v>10200000</v>
      </c>
      <c r="F36" s="176"/>
      <c r="G36" s="176"/>
      <c r="H36" s="176"/>
      <c r="I36" s="176">
        <v>8900000</v>
      </c>
    </row>
    <row r="37" spans="1:9" ht="15" customHeight="1">
      <c r="A37" s="129" t="s">
        <v>517</v>
      </c>
      <c r="B37" s="130" t="s">
        <v>333</v>
      </c>
      <c r="C37" s="176"/>
      <c r="D37" s="176"/>
      <c r="E37" s="176">
        <f>SUM(C37:D37)</f>
        <v>0</v>
      </c>
      <c r="F37" s="176"/>
      <c r="G37" s="176"/>
      <c r="H37" s="176"/>
      <c r="I37" s="176"/>
    </row>
    <row r="38" spans="1:9" ht="15" customHeight="1">
      <c r="A38" s="132" t="s">
        <v>544</v>
      </c>
      <c r="B38" s="135" t="s">
        <v>334</v>
      </c>
      <c r="C38" s="176">
        <f>C27+C30+C36+C37</f>
        <v>16600000</v>
      </c>
      <c r="D38" s="176">
        <f aca="true" t="shared" si="1" ref="D38:I38">D27+D30+D36+D37</f>
        <v>0</v>
      </c>
      <c r="E38" s="176">
        <f t="shared" si="1"/>
        <v>16600000</v>
      </c>
      <c r="F38" s="176">
        <f t="shared" si="1"/>
        <v>0</v>
      </c>
      <c r="G38" s="176">
        <f t="shared" si="1"/>
        <v>0</v>
      </c>
      <c r="H38" s="176">
        <f t="shared" si="1"/>
        <v>0</v>
      </c>
      <c r="I38" s="176">
        <f t="shared" si="1"/>
        <v>15300000</v>
      </c>
    </row>
    <row r="39" spans="1:9" ht="15" customHeight="1">
      <c r="A39" s="133" t="s">
        <v>335</v>
      </c>
      <c r="B39" s="130" t="s">
        <v>336</v>
      </c>
      <c r="C39" s="176"/>
      <c r="D39" s="176"/>
      <c r="E39" s="176"/>
      <c r="F39" s="176"/>
      <c r="G39" s="176"/>
      <c r="H39" s="176"/>
      <c r="I39" s="176"/>
    </row>
    <row r="40" spans="1:9" ht="15" customHeight="1">
      <c r="A40" s="133" t="s">
        <v>518</v>
      </c>
      <c r="B40" s="130" t="s">
        <v>337</v>
      </c>
      <c r="C40" s="176">
        <v>8558000</v>
      </c>
      <c r="D40" s="176"/>
      <c r="E40" s="176">
        <f>SUM(C40:D40)</f>
        <v>8558000</v>
      </c>
      <c r="F40" s="176">
        <v>2204000</v>
      </c>
      <c r="G40" s="176"/>
      <c r="H40" s="176">
        <f>SUM(F40:G40)</f>
        <v>2204000</v>
      </c>
      <c r="I40" s="176">
        <f>E40+H40</f>
        <v>10762000</v>
      </c>
    </row>
    <row r="41" spans="1:9" ht="15" customHeight="1">
      <c r="A41" s="133" t="s">
        <v>519</v>
      </c>
      <c r="B41" s="130" t="s">
        <v>338</v>
      </c>
      <c r="C41" s="176"/>
      <c r="D41" s="176"/>
      <c r="E41" s="176">
        <f aca="true" t="shared" si="2" ref="E41:E47">SUM(C41:D41)</f>
        <v>0</v>
      </c>
      <c r="F41" s="176"/>
      <c r="G41" s="176"/>
      <c r="H41" s="176"/>
      <c r="I41" s="176">
        <f>E41+H41</f>
        <v>0</v>
      </c>
    </row>
    <row r="42" spans="1:9" ht="15" customHeight="1">
      <c r="A42" s="133" t="s">
        <v>520</v>
      </c>
      <c r="B42" s="130" t="s">
        <v>339</v>
      </c>
      <c r="C42" s="176"/>
      <c r="D42" s="176"/>
      <c r="E42" s="176">
        <f t="shared" si="2"/>
        <v>0</v>
      </c>
      <c r="F42" s="176"/>
      <c r="G42" s="176"/>
      <c r="H42" s="176"/>
      <c r="I42" s="176">
        <f>E42+H42</f>
        <v>0</v>
      </c>
    </row>
    <row r="43" spans="1:9" ht="15" customHeight="1">
      <c r="A43" s="133" t="s">
        <v>340</v>
      </c>
      <c r="B43" s="130" t="s">
        <v>341</v>
      </c>
      <c r="C43" s="176"/>
      <c r="D43" s="176"/>
      <c r="E43" s="176">
        <f t="shared" si="2"/>
        <v>0</v>
      </c>
      <c r="F43" s="176">
        <v>4500000</v>
      </c>
      <c r="G43" s="176"/>
      <c r="H43" s="176">
        <f>SUM(F43:G43)</f>
        <v>4500000</v>
      </c>
      <c r="I43" s="176">
        <f>E43+H43</f>
        <v>4500000</v>
      </c>
    </row>
    <row r="44" spans="1:9" ht="15" customHeight="1">
      <c r="A44" s="133" t="s">
        <v>342</v>
      </c>
      <c r="B44" s="130" t="s">
        <v>343</v>
      </c>
      <c r="C44" s="176">
        <v>2242000</v>
      </c>
      <c r="D44" s="176"/>
      <c r="E44" s="176">
        <f t="shared" si="2"/>
        <v>2242000</v>
      </c>
      <c r="F44" s="176">
        <v>1810000</v>
      </c>
      <c r="G44" s="176"/>
      <c r="H44" s="176">
        <f>SUM(F44:G44)</f>
        <v>1810000</v>
      </c>
      <c r="I44" s="176">
        <f>E44+H44</f>
        <v>4052000</v>
      </c>
    </row>
    <row r="45" spans="1:9" ht="15" customHeight="1">
      <c r="A45" s="133" t="s">
        <v>344</v>
      </c>
      <c r="B45" s="130" t="s">
        <v>345</v>
      </c>
      <c r="C45" s="176"/>
      <c r="D45" s="176"/>
      <c r="E45" s="176">
        <f t="shared" si="2"/>
        <v>0</v>
      </c>
      <c r="F45" s="176"/>
      <c r="G45" s="176"/>
      <c r="H45" s="176"/>
      <c r="I45" s="176"/>
    </row>
    <row r="46" spans="1:9" ht="15" customHeight="1">
      <c r="A46" s="133" t="s">
        <v>521</v>
      </c>
      <c r="B46" s="130" t="s">
        <v>346</v>
      </c>
      <c r="C46" s="176">
        <v>152000</v>
      </c>
      <c r="D46" s="176"/>
      <c r="E46" s="176">
        <f t="shared" si="2"/>
        <v>152000</v>
      </c>
      <c r="F46" s="176">
        <v>5000</v>
      </c>
      <c r="G46" s="176"/>
      <c r="H46" s="176">
        <v>5000</v>
      </c>
      <c r="I46" s="176">
        <v>152000</v>
      </c>
    </row>
    <row r="47" spans="1:9" ht="15" customHeight="1">
      <c r="A47" s="133" t="s">
        <v>522</v>
      </c>
      <c r="B47" s="130" t="s">
        <v>347</v>
      </c>
      <c r="C47" s="176"/>
      <c r="D47" s="176"/>
      <c r="E47" s="176">
        <f t="shared" si="2"/>
        <v>0</v>
      </c>
      <c r="F47" s="176"/>
      <c r="G47" s="176"/>
      <c r="H47" s="176"/>
      <c r="I47" s="176"/>
    </row>
    <row r="48" spans="1:9" ht="15" customHeight="1">
      <c r="A48" s="133" t="s">
        <v>523</v>
      </c>
      <c r="B48" s="130" t="s">
        <v>348</v>
      </c>
      <c r="C48" s="176">
        <v>400000</v>
      </c>
      <c r="D48" s="176"/>
      <c r="E48" s="176">
        <f>SUM(C48:D48)</f>
        <v>400000</v>
      </c>
      <c r="F48" s="176">
        <v>1000</v>
      </c>
      <c r="G48" s="176"/>
      <c r="H48" s="176">
        <v>1000</v>
      </c>
      <c r="I48" s="176">
        <f>E48+H48</f>
        <v>401000</v>
      </c>
    </row>
    <row r="49" spans="1:9" ht="15" customHeight="1">
      <c r="A49" s="134" t="s">
        <v>545</v>
      </c>
      <c r="B49" s="135" t="s">
        <v>349</v>
      </c>
      <c r="C49" s="176">
        <f>SUM(C39:C48)</f>
        <v>11352000</v>
      </c>
      <c r="D49" s="176"/>
      <c r="E49" s="176">
        <f>SUM(C49:D49)</f>
        <v>11352000</v>
      </c>
      <c r="F49" s="176">
        <f>SUM(F39:F48)</f>
        <v>8520000</v>
      </c>
      <c r="G49" s="176"/>
      <c r="H49" s="176">
        <f>SUM(F49:G49)</f>
        <v>8520000</v>
      </c>
      <c r="I49" s="176">
        <f>E49+H49</f>
        <v>19872000</v>
      </c>
    </row>
    <row r="50" spans="1:9" ht="15" customHeight="1">
      <c r="A50" s="133" t="s">
        <v>524</v>
      </c>
      <c r="B50" s="130"/>
      <c r="C50" s="176"/>
      <c r="D50" s="176"/>
      <c r="E50" s="176"/>
      <c r="F50" s="176"/>
      <c r="G50" s="176"/>
      <c r="H50" s="176"/>
      <c r="I50" s="176"/>
    </row>
    <row r="51" spans="1:9" ht="15" customHeight="1">
      <c r="A51" s="133" t="s">
        <v>525</v>
      </c>
      <c r="B51" s="130" t="s">
        <v>351</v>
      </c>
      <c r="C51" s="176"/>
      <c r="D51" s="176"/>
      <c r="E51" s="176"/>
      <c r="F51" s="176"/>
      <c r="G51" s="176"/>
      <c r="H51" s="176"/>
      <c r="I51" s="176"/>
    </row>
    <row r="52" spans="1:9" ht="15" customHeight="1">
      <c r="A52" s="133" t="s">
        <v>352</v>
      </c>
      <c r="B52" s="130" t="s">
        <v>353</v>
      </c>
      <c r="C52" s="176"/>
      <c r="D52" s="176"/>
      <c r="E52" s="176"/>
      <c r="F52" s="176"/>
      <c r="G52" s="176"/>
      <c r="H52" s="176"/>
      <c r="I52" s="176"/>
    </row>
    <row r="53" spans="1:9" ht="15" customHeight="1">
      <c r="A53" s="133" t="s">
        <v>526</v>
      </c>
      <c r="B53" s="130" t="s">
        <v>354</v>
      </c>
      <c r="C53" s="176"/>
      <c r="D53" s="176"/>
      <c r="E53" s="176"/>
      <c r="F53" s="176"/>
      <c r="G53" s="176"/>
      <c r="H53" s="176"/>
      <c r="I53" s="176"/>
    </row>
    <row r="54" spans="1:9" ht="15" customHeight="1">
      <c r="A54" s="133" t="s">
        <v>355</v>
      </c>
      <c r="B54" s="130" t="s">
        <v>356</v>
      </c>
      <c r="C54" s="176"/>
      <c r="D54" s="176"/>
      <c r="E54" s="176"/>
      <c r="F54" s="176"/>
      <c r="G54" s="176"/>
      <c r="H54" s="176"/>
      <c r="I54" s="176"/>
    </row>
    <row r="55" spans="1:9" ht="15" customHeight="1">
      <c r="A55" s="132" t="s">
        <v>546</v>
      </c>
      <c r="B55" s="135" t="s">
        <v>357</v>
      </c>
      <c r="C55" s="176"/>
      <c r="D55" s="176"/>
      <c r="E55" s="176"/>
      <c r="F55" s="176"/>
      <c r="G55" s="176"/>
      <c r="H55" s="176"/>
      <c r="I55" s="176"/>
    </row>
    <row r="56" spans="1:9" ht="15" customHeight="1">
      <c r="A56" s="133" t="s">
        <v>358</v>
      </c>
      <c r="B56" s="130" t="s">
        <v>359</v>
      </c>
      <c r="C56" s="176"/>
      <c r="D56" s="176"/>
      <c r="E56" s="176"/>
      <c r="F56" s="176"/>
      <c r="G56" s="176"/>
      <c r="H56" s="176"/>
      <c r="I56" s="176"/>
    </row>
    <row r="57" spans="1:9" ht="15" customHeight="1">
      <c r="A57" s="129" t="s">
        <v>527</v>
      </c>
      <c r="B57" s="130" t="s">
        <v>360</v>
      </c>
      <c r="C57" s="176"/>
      <c r="D57" s="176"/>
      <c r="E57" s="176"/>
      <c r="F57" s="176"/>
      <c r="G57" s="176"/>
      <c r="H57" s="176"/>
      <c r="I57" s="176"/>
    </row>
    <row r="58" spans="1:9" ht="15" customHeight="1">
      <c r="A58" s="133" t="s">
        <v>528</v>
      </c>
      <c r="B58" s="130" t="s">
        <v>361</v>
      </c>
      <c r="C58" s="176"/>
      <c r="D58" s="176"/>
      <c r="E58" s="176"/>
      <c r="F58" s="176"/>
      <c r="G58" s="176"/>
      <c r="H58" s="176"/>
      <c r="I58" s="176"/>
    </row>
    <row r="59" spans="1:9" ht="15" customHeight="1">
      <c r="A59" s="132" t="s">
        <v>547</v>
      </c>
      <c r="B59" s="135" t="s">
        <v>362</v>
      </c>
      <c r="C59" s="176"/>
      <c r="D59" s="176"/>
      <c r="E59" s="176"/>
      <c r="F59" s="176"/>
      <c r="G59" s="176"/>
      <c r="H59" s="176"/>
      <c r="I59" s="176"/>
    </row>
    <row r="60" spans="1:9" ht="15" customHeight="1">
      <c r="A60" s="133" t="s">
        <v>363</v>
      </c>
      <c r="B60" s="130" t="s">
        <v>364</v>
      </c>
      <c r="C60" s="176"/>
      <c r="D60" s="176"/>
      <c r="E60" s="176"/>
      <c r="F60" s="176"/>
      <c r="G60" s="176"/>
      <c r="H60" s="176"/>
      <c r="I60" s="176"/>
    </row>
    <row r="61" spans="1:9" ht="15" customHeight="1">
      <c r="A61" s="129" t="s">
        <v>529</v>
      </c>
      <c r="B61" s="130" t="s">
        <v>365</v>
      </c>
      <c r="C61" s="176">
        <v>400000</v>
      </c>
      <c r="D61" s="176"/>
      <c r="E61" s="176">
        <f>SUM(C61:D61)</f>
        <v>400000</v>
      </c>
      <c r="F61" s="176"/>
      <c r="G61" s="176"/>
      <c r="H61" s="176"/>
      <c r="I61" s="176">
        <f>E61+H61</f>
        <v>400000</v>
      </c>
    </row>
    <row r="62" spans="1:9" ht="15" customHeight="1">
      <c r="A62" s="133" t="s">
        <v>530</v>
      </c>
      <c r="B62" s="130" t="s">
        <v>366</v>
      </c>
      <c r="C62" s="176"/>
      <c r="D62" s="176"/>
      <c r="E62" s="176">
        <f>SUM(C62:D62)</f>
        <v>0</v>
      </c>
      <c r="F62" s="176"/>
      <c r="G62" s="176"/>
      <c r="H62" s="176"/>
      <c r="I62" s="176">
        <f>E62+H62</f>
        <v>0</v>
      </c>
    </row>
    <row r="63" spans="1:9" ht="15" customHeight="1">
      <c r="A63" s="132" t="s">
        <v>549</v>
      </c>
      <c r="B63" s="135" t="s">
        <v>367</v>
      </c>
      <c r="C63" s="176">
        <f>SUM(C61:C62)</f>
        <v>400000</v>
      </c>
      <c r="D63" s="176"/>
      <c r="E63" s="176">
        <f>SUM(C63:D63)</f>
        <v>400000</v>
      </c>
      <c r="F63" s="176"/>
      <c r="G63" s="176"/>
      <c r="H63" s="176"/>
      <c r="I63" s="176">
        <f>E63+H63</f>
        <v>400000</v>
      </c>
    </row>
    <row r="64" spans="1:9" ht="15">
      <c r="A64" s="147" t="s">
        <v>548</v>
      </c>
      <c r="B64" s="136" t="s">
        <v>368</v>
      </c>
      <c r="C64" s="176">
        <f>C18+C24+C38+C49+C63</f>
        <v>80403675</v>
      </c>
      <c r="D64" s="176"/>
      <c r="E64" s="176">
        <f>SUM(C64:D64)</f>
        <v>80403675</v>
      </c>
      <c r="F64" s="176">
        <f>F18+F24+F38+F49+F55+F59+F63</f>
        <v>8520000</v>
      </c>
      <c r="G64" s="176"/>
      <c r="H64" s="176">
        <f>SUM(F64:G64)</f>
        <v>8520000</v>
      </c>
      <c r="I64" s="176">
        <f>E64+H64</f>
        <v>88923675</v>
      </c>
    </row>
    <row r="65" spans="1:9" ht="14.25">
      <c r="A65" s="138" t="s">
        <v>531</v>
      </c>
      <c r="B65" s="129" t="s">
        <v>369</v>
      </c>
      <c r="C65" s="176"/>
      <c r="D65" s="176"/>
      <c r="E65" s="176"/>
      <c r="F65" s="176"/>
      <c r="G65" s="176"/>
      <c r="H65" s="176"/>
      <c r="I65" s="176"/>
    </row>
    <row r="66" spans="1:9" ht="14.25">
      <c r="A66" s="133" t="s">
        <v>370</v>
      </c>
      <c r="B66" s="129" t="s">
        <v>371</v>
      </c>
      <c r="C66" s="176"/>
      <c r="D66" s="176"/>
      <c r="E66" s="176"/>
      <c r="F66" s="176"/>
      <c r="G66" s="176"/>
      <c r="H66" s="176"/>
      <c r="I66" s="176"/>
    </row>
    <row r="67" spans="1:9" ht="14.25">
      <c r="A67" s="138" t="s">
        <v>532</v>
      </c>
      <c r="B67" s="129" t="s">
        <v>372</v>
      </c>
      <c r="C67" s="176"/>
      <c r="D67" s="176"/>
      <c r="E67" s="176"/>
      <c r="F67" s="176"/>
      <c r="G67" s="176"/>
      <c r="H67" s="176"/>
      <c r="I67" s="176"/>
    </row>
    <row r="68" spans="1:9" ht="14.25">
      <c r="A68" s="137" t="s">
        <v>550</v>
      </c>
      <c r="B68" s="131" t="s">
        <v>373</v>
      </c>
      <c r="C68" s="176"/>
      <c r="D68" s="176"/>
      <c r="E68" s="176"/>
      <c r="F68" s="176"/>
      <c r="G68" s="176"/>
      <c r="H68" s="176"/>
      <c r="I68" s="176"/>
    </row>
    <row r="69" spans="1:9" ht="14.25">
      <c r="A69" s="133" t="s">
        <v>533</v>
      </c>
      <c r="B69" s="129" t="s">
        <v>374</v>
      </c>
      <c r="C69" s="176"/>
      <c r="D69" s="176"/>
      <c r="E69" s="176"/>
      <c r="F69" s="176"/>
      <c r="G69" s="176"/>
      <c r="H69" s="176"/>
      <c r="I69" s="176"/>
    </row>
    <row r="70" spans="1:9" ht="14.25">
      <c r="A70" s="138" t="s">
        <v>375</v>
      </c>
      <c r="B70" s="129" t="s">
        <v>376</v>
      </c>
      <c r="C70" s="176"/>
      <c r="D70" s="176"/>
      <c r="E70" s="176"/>
      <c r="F70" s="176"/>
      <c r="G70" s="176"/>
      <c r="H70" s="176"/>
      <c r="I70" s="176"/>
    </row>
    <row r="71" spans="1:9" ht="14.25">
      <c r="A71" s="133" t="s">
        <v>534</v>
      </c>
      <c r="B71" s="129" t="s">
        <v>377</v>
      </c>
      <c r="C71" s="176"/>
      <c r="D71" s="176"/>
      <c r="E71" s="176"/>
      <c r="F71" s="176"/>
      <c r="G71" s="176"/>
      <c r="H71" s="176"/>
      <c r="I71" s="176"/>
    </row>
    <row r="72" spans="1:9" ht="14.25">
      <c r="A72" s="138" t="s">
        <v>378</v>
      </c>
      <c r="B72" s="129" t="s">
        <v>379</v>
      </c>
      <c r="C72" s="176"/>
      <c r="D72" s="176"/>
      <c r="E72" s="176"/>
      <c r="F72" s="176"/>
      <c r="G72" s="176"/>
      <c r="H72" s="176"/>
      <c r="I72" s="176"/>
    </row>
    <row r="73" spans="1:9" ht="14.25">
      <c r="A73" s="139" t="s">
        <v>551</v>
      </c>
      <c r="B73" s="131" t="s">
        <v>380</v>
      </c>
      <c r="C73" s="176"/>
      <c r="D73" s="176"/>
      <c r="E73" s="176"/>
      <c r="F73" s="176"/>
      <c r="G73" s="176"/>
      <c r="H73" s="176"/>
      <c r="I73" s="176"/>
    </row>
    <row r="74" spans="1:9" ht="14.25">
      <c r="A74" s="129" t="s">
        <v>657</v>
      </c>
      <c r="B74" s="129" t="s">
        <v>381</v>
      </c>
      <c r="C74" s="176"/>
      <c r="D74" s="176"/>
      <c r="E74" s="176">
        <f>SUM(C74:D74)</f>
        <v>0</v>
      </c>
      <c r="F74" s="176">
        <v>183997</v>
      </c>
      <c r="G74" s="176"/>
      <c r="H74" s="176">
        <f>SUM(F74:G74)</f>
        <v>183997</v>
      </c>
      <c r="I74" s="176">
        <f>E74+H74</f>
        <v>183997</v>
      </c>
    </row>
    <row r="75" spans="1:9" ht="14.25">
      <c r="A75" s="129" t="s">
        <v>658</v>
      </c>
      <c r="B75" s="129" t="s">
        <v>381</v>
      </c>
      <c r="C75" s="176">
        <v>80423950</v>
      </c>
      <c r="D75" s="176"/>
      <c r="E75" s="176">
        <f>SUM(C75:D75)</f>
        <v>80423950</v>
      </c>
      <c r="F75" s="176"/>
      <c r="G75" s="176"/>
      <c r="H75" s="176"/>
      <c r="I75" s="176"/>
    </row>
    <row r="76" spans="1:9" ht="14.25">
      <c r="A76" s="129" t="s">
        <v>655</v>
      </c>
      <c r="B76" s="129" t="s">
        <v>382</v>
      </c>
      <c r="C76" s="176"/>
      <c r="D76" s="176"/>
      <c r="E76" s="176"/>
      <c r="F76" s="176"/>
      <c r="G76" s="176"/>
      <c r="H76" s="176"/>
      <c r="I76" s="176"/>
    </row>
    <row r="77" spans="1:9" ht="14.25">
      <c r="A77" s="129" t="s">
        <v>656</v>
      </c>
      <c r="B77" s="129" t="s">
        <v>382</v>
      </c>
      <c r="C77" s="176"/>
      <c r="D77" s="176"/>
      <c r="E77" s="176"/>
      <c r="F77" s="176"/>
      <c r="G77" s="176"/>
      <c r="H77" s="176"/>
      <c r="I77" s="176"/>
    </row>
    <row r="78" spans="1:9" ht="14.25">
      <c r="A78" s="131" t="s">
        <v>552</v>
      </c>
      <c r="B78" s="131" t="s">
        <v>383</v>
      </c>
      <c r="C78" s="176">
        <f>SUM(C74:C77)</f>
        <v>80423950</v>
      </c>
      <c r="D78" s="176"/>
      <c r="E78" s="176">
        <f>SUM(C78:D78)</f>
        <v>80423950</v>
      </c>
      <c r="F78" s="176">
        <f>SUM(F74:F77)</f>
        <v>183997</v>
      </c>
      <c r="G78" s="176"/>
      <c r="H78" s="176">
        <f>SUM(F78:G78)</f>
        <v>183997</v>
      </c>
      <c r="I78" s="176">
        <f>E78+H78</f>
        <v>80607947</v>
      </c>
    </row>
    <row r="79" spans="1:9" ht="14.25">
      <c r="A79" s="138" t="s">
        <v>384</v>
      </c>
      <c r="B79" s="129" t="s">
        <v>385</v>
      </c>
      <c r="C79" s="176"/>
      <c r="D79" s="176"/>
      <c r="E79" s="176"/>
      <c r="F79" s="176"/>
      <c r="G79" s="176"/>
      <c r="H79" s="176"/>
      <c r="I79" s="176">
        <f>E79+H79</f>
        <v>0</v>
      </c>
    </row>
    <row r="80" spans="1:9" ht="14.25">
      <c r="A80" s="138" t="s">
        <v>386</v>
      </c>
      <c r="B80" s="129" t="s">
        <v>387</v>
      </c>
      <c r="C80" s="176"/>
      <c r="D80" s="176"/>
      <c r="E80" s="176"/>
      <c r="F80" s="176"/>
      <c r="G80" s="176"/>
      <c r="H80" s="176"/>
      <c r="I80" s="176">
        <f>E80+H80</f>
        <v>0</v>
      </c>
    </row>
    <row r="81" spans="1:9" ht="14.25">
      <c r="A81" s="138" t="s">
        <v>388</v>
      </c>
      <c r="B81" s="129" t="s">
        <v>389</v>
      </c>
      <c r="C81" s="176"/>
      <c r="D81" s="176"/>
      <c r="E81" s="176"/>
      <c r="F81" s="176">
        <v>18835083</v>
      </c>
      <c r="G81" s="176"/>
      <c r="H81" s="176">
        <v>18835083</v>
      </c>
      <c r="I81" s="176">
        <f>E81+H81</f>
        <v>18835083</v>
      </c>
    </row>
    <row r="82" spans="1:9" ht="14.25">
      <c r="A82" s="138" t="s">
        <v>390</v>
      </c>
      <c r="B82" s="129" t="s">
        <v>391</v>
      </c>
      <c r="C82" s="176"/>
      <c r="D82" s="176"/>
      <c r="E82" s="176"/>
      <c r="F82" s="176"/>
      <c r="G82" s="176"/>
      <c r="H82" s="176"/>
      <c r="I82" s="176"/>
    </row>
    <row r="83" spans="1:9" ht="14.25">
      <c r="A83" s="133" t="s">
        <v>535</v>
      </c>
      <c r="B83" s="129" t="s">
        <v>392</v>
      </c>
      <c r="C83" s="176"/>
      <c r="D83" s="176"/>
      <c r="E83" s="176"/>
      <c r="F83" s="176"/>
      <c r="G83" s="176"/>
      <c r="H83" s="176"/>
      <c r="I83" s="176"/>
    </row>
    <row r="84" spans="1:9" ht="14.25">
      <c r="A84" s="137" t="s">
        <v>553</v>
      </c>
      <c r="B84" s="131" t="s">
        <v>394</v>
      </c>
      <c r="C84" s="176">
        <f>C73+C78+C79+C80+C81+C82+C83</f>
        <v>80423950</v>
      </c>
      <c r="D84" s="176"/>
      <c r="E84" s="176">
        <f>SUM(C84:D84)</f>
        <v>80423950</v>
      </c>
      <c r="F84" s="176">
        <f>SUM(F79:F83)</f>
        <v>18835083</v>
      </c>
      <c r="G84" s="176"/>
      <c r="H84" s="176">
        <f>SUM(F84:G84)</f>
        <v>18835083</v>
      </c>
      <c r="I84" s="176">
        <f>E84+H84</f>
        <v>99259033</v>
      </c>
    </row>
    <row r="85" spans="1:9" ht="14.25">
      <c r="A85" s="133" t="s">
        <v>395</v>
      </c>
      <c r="B85" s="129" t="s">
        <v>396</v>
      </c>
      <c r="C85" s="176"/>
      <c r="D85" s="176"/>
      <c r="E85" s="176"/>
      <c r="F85" s="176"/>
      <c r="G85" s="176"/>
      <c r="H85" s="176"/>
      <c r="I85" s="176"/>
    </row>
    <row r="86" spans="1:9" ht="14.25">
      <c r="A86" s="133" t="s">
        <v>397</v>
      </c>
      <c r="B86" s="129" t="s">
        <v>398</v>
      </c>
      <c r="C86" s="176"/>
      <c r="D86" s="176"/>
      <c r="E86" s="176"/>
      <c r="F86" s="176"/>
      <c r="G86" s="176"/>
      <c r="H86" s="176"/>
      <c r="I86" s="176"/>
    </row>
    <row r="87" spans="1:9" ht="14.25">
      <c r="A87" s="138" t="s">
        <v>399</v>
      </c>
      <c r="B87" s="129" t="s">
        <v>400</v>
      </c>
      <c r="C87" s="176"/>
      <c r="D87" s="176"/>
      <c r="E87" s="176"/>
      <c r="F87" s="176"/>
      <c r="G87" s="176"/>
      <c r="H87" s="176"/>
      <c r="I87" s="176"/>
    </row>
    <row r="88" spans="1:9" ht="14.25">
      <c r="A88" s="138" t="s">
        <v>536</v>
      </c>
      <c r="B88" s="129" t="s">
        <v>401</v>
      </c>
      <c r="C88" s="176"/>
      <c r="D88" s="176"/>
      <c r="E88" s="176"/>
      <c r="F88" s="176"/>
      <c r="G88" s="176"/>
      <c r="H88" s="176"/>
      <c r="I88" s="176"/>
    </row>
    <row r="89" spans="1:9" ht="14.25">
      <c r="A89" s="139" t="s">
        <v>554</v>
      </c>
      <c r="B89" s="131" t="s">
        <v>402</v>
      </c>
      <c r="C89" s="176"/>
      <c r="D89" s="176"/>
      <c r="E89" s="176"/>
      <c r="F89" s="176"/>
      <c r="G89" s="176"/>
      <c r="H89" s="176"/>
      <c r="I89" s="176"/>
    </row>
    <row r="90" spans="1:9" ht="14.25">
      <c r="A90" s="137" t="s">
        <v>403</v>
      </c>
      <c r="B90" s="131" t="s">
        <v>404</v>
      </c>
      <c r="C90" s="176"/>
      <c r="D90" s="176"/>
      <c r="E90" s="176"/>
      <c r="F90" s="176"/>
      <c r="G90" s="176"/>
      <c r="H90" s="176"/>
      <c r="I90" s="176"/>
    </row>
    <row r="91" spans="1:9" ht="15">
      <c r="A91" s="140" t="s">
        <v>555</v>
      </c>
      <c r="B91" s="141" t="s">
        <v>405</v>
      </c>
      <c r="C91" s="321">
        <f>C68+C73+C78+C89+C90</f>
        <v>80423950</v>
      </c>
      <c r="D91" s="321"/>
      <c r="E91" s="286">
        <f>SUM(C91:D91)</f>
        <v>80423950</v>
      </c>
      <c r="F91" s="251">
        <f>F73+F78+F84+F89+F90</f>
        <v>19019080</v>
      </c>
      <c r="G91" s="251"/>
      <c r="H91" s="251">
        <f>SUM(F91:G91)</f>
        <v>19019080</v>
      </c>
      <c r="I91" s="251">
        <f>E91+H91</f>
        <v>99443030</v>
      </c>
    </row>
    <row r="92" spans="1:9" ht="15">
      <c r="A92" s="142" t="s">
        <v>538</v>
      </c>
      <c r="B92" s="143"/>
      <c r="C92" s="287">
        <f>C64+C91</f>
        <v>160827625</v>
      </c>
      <c r="D92" s="322"/>
      <c r="E92" s="253">
        <f>SUM(C92:D92)</f>
        <v>160827625</v>
      </c>
      <c r="F92" s="252">
        <f>F91+F64</f>
        <v>27539080</v>
      </c>
      <c r="G92" s="252"/>
      <c r="H92" s="253">
        <f>SUM(F92:G92)</f>
        <v>27539080</v>
      </c>
      <c r="I92" s="253">
        <f>E92+H92</f>
        <v>188366705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161" customWidth="1"/>
  </cols>
  <sheetData>
    <row r="1" spans="1:3" ht="27" customHeight="1">
      <c r="A1" s="150" t="s">
        <v>857</v>
      </c>
      <c r="B1" s="232"/>
      <c r="C1" s="292"/>
    </row>
    <row r="2" spans="1:3" ht="27" customHeight="1">
      <c r="A2" s="401" t="s">
        <v>833</v>
      </c>
      <c r="B2" s="406"/>
      <c r="C2" s="406"/>
    </row>
    <row r="3" spans="1:3" ht="19.5" customHeight="1">
      <c r="A3" s="231"/>
      <c r="B3" s="230"/>
      <c r="C3" s="293"/>
    </row>
    <row r="4" spans="1:3" ht="14.25">
      <c r="A4" s="290" t="s">
        <v>1</v>
      </c>
      <c r="C4" s="228" t="s">
        <v>685</v>
      </c>
    </row>
    <row r="5" spans="1:3" ht="26.25">
      <c r="A5" s="291" t="s">
        <v>665</v>
      </c>
      <c r="B5" s="3" t="s">
        <v>104</v>
      </c>
      <c r="C5" s="294" t="s">
        <v>41</v>
      </c>
    </row>
    <row r="6" spans="1:3" ht="14.25">
      <c r="A6" s="13" t="s">
        <v>610</v>
      </c>
      <c r="B6" s="6" t="s">
        <v>194</v>
      </c>
      <c r="C6" s="162"/>
    </row>
    <row r="7" spans="1:3" ht="14.25">
      <c r="A7" s="13" t="s">
        <v>611</v>
      </c>
      <c r="B7" s="6" t="s">
        <v>194</v>
      </c>
      <c r="C7" s="162"/>
    </row>
    <row r="8" spans="1:3" ht="14.25">
      <c r="A8" s="13" t="s">
        <v>612</v>
      </c>
      <c r="B8" s="6" t="s">
        <v>194</v>
      </c>
      <c r="C8" s="162"/>
    </row>
    <row r="9" spans="1:3" ht="14.25">
      <c r="A9" s="13" t="s">
        <v>613</v>
      </c>
      <c r="B9" s="6" t="s">
        <v>194</v>
      </c>
      <c r="C9" s="162"/>
    </row>
    <row r="10" spans="1:3" ht="14.25">
      <c r="A10" s="13" t="s">
        <v>614</v>
      </c>
      <c r="B10" s="6" t="s">
        <v>194</v>
      </c>
      <c r="C10" s="162"/>
    </row>
    <row r="11" spans="1:3" ht="14.25">
      <c r="A11" s="13" t="s">
        <v>615</v>
      </c>
      <c r="B11" s="6" t="s">
        <v>194</v>
      </c>
      <c r="C11" s="162"/>
    </row>
    <row r="12" spans="1:3" ht="14.25">
      <c r="A12" s="13" t="s">
        <v>616</v>
      </c>
      <c r="B12" s="6" t="s">
        <v>194</v>
      </c>
      <c r="C12" s="162"/>
    </row>
    <row r="13" spans="1:3" ht="14.25">
      <c r="A13" s="13" t="s">
        <v>617</v>
      </c>
      <c r="B13" s="6" t="s">
        <v>194</v>
      </c>
      <c r="C13" s="162"/>
    </row>
    <row r="14" spans="1:3" ht="14.25">
      <c r="A14" s="13" t="s">
        <v>618</v>
      </c>
      <c r="B14" s="6" t="s">
        <v>194</v>
      </c>
      <c r="C14" s="162"/>
    </row>
    <row r="15" spans="1:3" ht="14.25">
      <c r="A15" s="13" t="s">
        <v>619</v>
      </c>
      <c r="B15" s="6" t="s">
        <v>194</v>
      </c>
      <c r="C15" s="162"/>
    </row>
    <row r="16" spans="1:3" ht="26.25">
      <c r="A16" s="11" t="s">
        <v>443</v>
      </c>
      <c r="B16" s="8" t="s">
        <v>194</v>
      </c>
      <c r="C16" s="162"/>
    </row>
    <row r="17" spans="1:3" ht="14.25">
      <c r="A17" s="13" t="s">
        <v>610</v>
      </c>
      <c r="B17" s="6" t="s">
        <v>195</v>
      </c>
      <c r="C17" s="162"/>
    </row>
    <row r="18" spans="1:3" ht="14.25">
      <c r="A18" s="13" t="s">
        <v>611</v>
      </c>
      <c r="B18" s="6" t="s">
        <v>195</v>
      </c>
      <c r="C18" s="162"/>
    </row>
    <row r="19" spans="1:3" ht="14.25">
      <c r="A19" s="13" t="s">
        <v>612</v>
      </c>
      <c r="B19" s="6" t="s">
        <v>195</v>
      </c>
      <c r="C19" s="162"/>
    </row>
    <row r="20" spans="1:3" ht="14.25">
      <c r="A20" s="13" t="s">
        <v>613</v>
      </c>
      <c r="B20" s="6" t="s">
        <v>195</v>
      </c>
      <c r="C20" s="162"/>
    </row>
    <row r="21" spans="1:3" ht="14.25">
      <c r="A21" s="13" t="s">
        <v>614</v>
      </c>
      <c r="B21" s="6" t="s">
        <v>195</v>
      </c>
      <c r="C21" s="162"/>
    </row>
    <row r="22" spans="1:3" ht="14.25">
      <c r="A22" s="13" t="s">
        <v>615</v>
      </c>
      <c r="B22" s="6" t="s">
        <v>195</v>
      </c>
      <c r="C22" s="162"/>
    </row>
    <row r="23" spans="1:3" ht="14.25">
      <c r="A23" s="13" t="s">
        <v>616</v>
      </c>
      <c r="B23" s="6" t="s">
        <v>195</v>
      </c>
      <c r="C23" s="162"/>
    </row>
    <row r="24" spans="1:3" ht="14.25">
      <c r="A24" s="13" t="s">
        <v>617</v>
      </c>
      <c r="B24" s="6" t="s">
        <v>195</v>
      </c>
      <c r="C24" s="162"/>
    </row>
    <row r="25" spans="1:3" ht="14.25">
      <c r="A25" s="13" t="s">
        <v>618</v>
      </c>
      <c r="B25" s="6" t="s">
        <v>195</v>
      </c>
      <c r="C25" s="162"/>
    </row>
    <row r="26" spans="1:3" ht="14.25">
      <c r="A26" s="13" t="s">
        <v>619</v>
      </c>
      <c r="B26" s="6" t="s">
        <v>195</v>
      </c>
      <c r="C26" s="162"/>
    </row>
    <row r="27" spans="1:3" ht="26.25">
      <c r="A27" s="11" t="s">
        <v>444</v>
      </c>
      <c r="B27" s="8" t="s">
        <v>195</v>
      </c>
      <c r="C27" s="162"/>
    </row>
    <row r="28" spans="1:3" ht="14.25">
      <c r="A28" s="13" t="s">
        <v>610</v>
      </c>
      <c r="B28" s="6" t="s">
        <v>196</v>
      </c>
      <c r="C28" s="162"/>
    </row>
    <row r="29" spans="1:3" ht="14.25">
      <c r="A29" s="13" t="s">
        <v>611</v>
      </c>
      <c r="B29" s="6" t="s">
        <v>196</v>
      </c>
      <c r="C29" s="162"/>
    </row>
    <row r="30" spans="1:3" ht="14.25">
      <c r="A30" s="13" t="s">
        <v>612</v>
      </c>
      <c r="B30" s="6" t="s">
        <v>196</v>
      </c>
      <c r="C30" s="162"/>
    </row>
    <row r="31" spans="1:3" ht="14.25">
      <c r="A31" s="13" t="s">
        <v>613</v>
      </c>
      <c r="B31" s="6" t="s">
        <v>196</v>
      </c>
      <c r="C31" s="162"/>
    </row>
    <row r="32" spans="1:3" ht="14.25">
      <c r="A32" s="13" t="s">
        <v>614</v>
      </c>
      <c r="B32" s="6" t="s">
        <v>196</v>
      </c>
      <c r="C32" s="162"/>
    </row>
    <row r="33" spans="1:3" ht="14.25">
      <c r="A33" s="13" t="s">
        <v>615</v>
      </c>
      <c r="B33" s="6" t="s">
        <v>196</v>
      </c>
      <c r="C33" s="162"/>
    </row>
    <row r="34" spans="1:3" ht="14.25">
      <c r="A34" s="13" t="s">
        <v>616</v>
      </c>
      <c r="B34" s="6" t="s">
        <v>196</v>
      </c>
      <c r="C34" s="162">
        <v>2545000</v>
      </c>
    </row>
    <row r="35" spans="1:3" ht="14.25">
      <c r="A35" s="13" t="s">
        <v>617</v>
      </c>
      <c r="B35" s="6" t="s">
        <v>196</v>
      </c>
      <c r="C35" s="162"/>
    </row>
    <row r="36" spans="1:3" ht="14.25">
      <c r="A36" s="13" t="s">
        <v>618</v>
      </c>
      <c r="B36" s="6" t="s">
        <v>196</v>
      </c>
      <c r="C36" s="162"/>
    </row>
    <row r="37" spans="1:3" ht="14.25">
      <c r="A37" s="13" t="s">
        <v>619</v>
      </c>
      <c r="B37" s="6" t="s">
        <v>196</v>
      </c>
      <c r="C37" s="162"/>
    </row>
    <row r="38" spans="1:3" ht="14.25">
      <c r="A38" s="11" t="s">
        <v>445</v>
      </c>
      <c r="B38" s="8" t="s">
        <v>196</v>
      </c>
      <c r="C38" s="162">
        <f>SUM(C34:C37)</f>
        <v>2545000</v>
      </c>
    </row>
    <row r="39" spans="1:3" ht="14.25">
      <c r="A39" s="13" t="s">
        <v>620</v>
      </c>
      <c r="B39" s="5" t="s">
        <v>198</v>
      </c>
      <c r="C39" s="162"/>
    </row>
    <row r="40" spans="1:3" ht="14.25">
      <c r="A40" s="13" t="s">
        <v>621</v>
      </c>
      <c r="B40" s="5" t="s">
        <v>198</v>
      </c>
      <c r="C40" s="162"/>
    </row>
    <row r="41" spans="1:3" ht="14.25">
      <c r="A41" s="13" t="s">
        <v>622</v>
      </c>
      <c r="B41" s="5" t="s">
        <v>198</v>
      </c>
      <c r="C41" s="162"/>
    </row>
    <row r="42" spans="1:3" ht="14.25">
      <c r="A42" s="5" t="s">
        <v>623</v>
      </c>
      <c r="B42" s="5" t="s">
        <v>198</v>
      </c>
      <c r="C42" s="162"/>
    </row>
    <row r="43" spans="1:3" ht="14.25">
      <c r="A43" s="5" t="s">
        <v>624</v>
      </c>
      <c r="B43" s="5" t="s">
        <v>198</v>
      </c>
      <c r="C43" s="162"/>
    </row>
    <row r="44" spans="1:3" ht="14.25">
      <c r="A44" s="5" t="s">
        <v>625</v>
      </c>
      <c r="B44" s="5" t="s">
        <v>198</v>
      </c>
      <c r="C44" s="162"/>
    </row>
    <row r="45" spans="1:3" ht="14.25">
      <c r="A45" s="13" t="s">
        <v>626</v>
      </c>
      <c r="B45" s="5" t="s">
        <v>198</v>
      </c>
      <c r="C45" s="162"/>
    </row>
    <row r="46" spans="1:3" ht="14.25">
      <c r="A46" s="13" t="s">
        <v>627</v>
      </c>
      <c r="B46" s="5" t="s">
        <v>198</v>
      </c>
      <c r="C46" s="162"/>
    </row>
    <row r="47" spans="1:3" ht="14.25">
      <c r="A47" s="13" t="s">
        <v>628</v>
      </c>
      <c r="B47" s="5" t="s">
        <v>198</v>
      </c>
      <c r="C47" s="162"/>
    </row>
    <row r="48" spans="1:3" ht="14.25">
      <c r="A48" s="13" t="s">
        <v>629</v>
      </c>
      <c r="B48" s="5" t="s">
        <v>198</v>
      </c>
      <c r="C48" s="162"/>
    </row>
    <row r="49" spans="1:3" ht="26.25">
      <c r="A49" s="11" t="s">
        <v>446</v>
      </c>
      <c r="B49" s="8" t="s">
        <v>198</v>
      </c>
      <c r="C49" s="162"/>
    </row>
    <row r="50" spans="1:3" ht="14.25">
      <c r="A50" s="13" t="s">
        <v>620</v>
      </c>
      <c r="B50" s="5" t="s">
        <v>203</v>
      </c>
      <c r="C50" s="162"/>
    </row>
    <row r="51" spans="1:3" ht="14.25">
      <c r="A51" s="13" t="s">
        <v>621</v>
      </c>
      <c r="B51" s="5" t="s">
        <v>203</v>
      </c>
      <c r="C51" s="162">
        <v>300000</v>
      </c>
    </row>
    <row r="52" spans="1:3" ht="14.25">
      <c r="A52" s="13" t="s">
        <v>622</v>
      </c>
      <c r="B52" s="5" t="s">
        <v>203</v>
      </c>
      <c r="C52" s="162"/>
    </row>
    <row r="53" spans="1:3" ht="14.25">
      <c r="A53" s="5" t="s">
        <v>623</v>
      </c>
      <c r="B53" s="5" t="s">
        <v>203</v>
      </c>
      <c r="C53" s="162"/>
    </row>
    <row r="54" spans="1:3" ht="14.25">
      <c r="A54" s="5" t="s">
        <v>624</v>
      </c>
      <c r="B54" s="5" t="s">
        <v>203</v>
      </c>
      <c r="C54" s="162"/>
    </row>
    <row r="55" spans="1:3" ht="14.25">
      <c r="A55" s="5" t="s">
        <v>625</v>
      </c>
      <c r="B55" s="5" t="s">
        <v>203</v>
      </c>
      <c r="C55" s="162"/>
    </row>
    <row r="56" spans="1:3" ht="14.25">
      <c r="A56" s="13" t="s">
        <v>626</v>
      </c>
      <c r="B56" s="5" t="s">
        <v>203</v>
      </c>
      <c r="C56" s="162"/>
    </row>
    <row r="57" spans="1:3" ht="14.25">
      <c r="A57" s="13" t="s">
        <v>630</v>
      </c>
      <c r="B57" s="5" t="s">
        <v>203</v>
      </c>
      <c r="C57" s="162"/>
    </row>
    <row r="58" spans="1:3" ht="14.25">
      <c r="A58" s="13" t="s">
        <v>628</v>
      </c>
      <c r="B58" s="5" t="s">
        <v>203</v>
      </c>
      <c r="C58" s="162"/>
    </row>
    <row r="59" spans="1:3" ht="14.25">
      <c r="A59" s="13" t="s">
        <v>629</v>
      </c>
      <c r="B59" s="5" t="s">
        <v>203</v>
      </c>
      <c r="C59" s="162"/>
    </row>
    <row r="60" spans="1:3" ht="14.25">
      <c r="A60" s="15" t="s">
        <v>447</v>
      </c>
      <c r="B60" s="8" t="s">
        <v>203</v>
      </c>
      <c r="C60" s="162">
        <f>SUM(C50:C59)</f>
        <v>300000</v>
      </c>
    </row>
    <row r="61" spans="1:3" ht="14.25">
      <c r="A61" s="13" t="s">
        <v>610</v>
      </c>
      <c r="B61" s="6" t="s">
        <v>231</v>
      </c>
      <c r="C61" s="162"/>
    </row>
    <row r="62" spans="1:3" ht="14.25">
      <c r="A62" s="13" t="s">
        <v>611</v>
      </c>
      <c r="B62" s="6" t="s">
        <v>231</v>
      </c>
      <c r="C62" s="162"/>
    </row>
    <row r="63" spans="1:3" ht="14.25">
      <c r="A63" s="13" t="s">
        <v>612</v>
      </c>
      <c r="B63" s="6" t="s">
        <v>231</v>
      </c>
      <c r="C63" s="162"/>
    </row>
    <row r="64" spans="1:3" ht="14.25">
      <c r="A64" s="13" t="s">
        <v>613</v>
      </c>
      <c r="B64" s="6" t="s">
        <v>231</v>
      </c>
      <c r="C64" s="162"/>
    </row>
    <row r="65" spans="1:3" ht="14.25">
      <c r="A65" s="13" t="s">
        <v>614</v>
      </c>
      <c r="B65" s="6" t="s">
        <v>231</v>
      </c>
      <c r="C65" s="162"/>
    </row>
    <row r="66" spans="1:3" ht="14.25">
      <c r="A66" s="13" t="s">
        <v>615</v>
      </c>
      <c r="B66" s="6" t="s">
        <v>231</v>
      </c>
      <c r="C66" s="162"/>
    </row>
    <row r="67" spans="1:3" ht="14.25">
      <c r="A67" s="13" t="s">
        <v>616</v>
      </c>
      <c r="B67" s="6" t="s">
        <v>231</v>
      </c>
      <c r="C67" s="162"/>
    </row>
    <row r="68" spans="1:3" ht="14.25">
      <c r="A68" s="13" t="s">
        <v>617</v>
      </c>
      <c r="B68" s="6" t="s">
        <v>231</v>
      </c>
      <c r="C68" s="162"/>
    </row>
    <row r="69" spans="1:3" ht="14.25">
      <c r="A69" s="13" t="s">
        <v>618</v>
      </c>
      <c r="B69" s="6" t="s">
        <v>231</v>
      </c>
      <c r="C69" s="162"/>
    </row>
    <row r="70" spans="1:3" ht="14.25">
      <c r="A70" s="13" t="s">
        <v>619</v>
      </c>
      <c r="B70" s="6" t="s">
        <v>231</v>
      </c>
      <c r="C70" s="162"/>
    </row>
    <row r="71" spans="1:3" ht="26.25">
      <c r="A71" s="11" t="s">
        <v>456</v>
      </c>
      <c r="B71" s="8" t="s">
        <v>231</v>
      </c>
      <c r="C71" s="162"/>
    </row>
    <row r="72" spans="1:3" ht="14.25">
      <c r="A72" s="13" t="s">
        <v>610</v>
      </c>
      <c r="B72" s="6" t="s">
        <v>232</v>
      </c>
      <c r="C72" s="162"/>
    </row>
    <row r="73" spans="1:3" ht="14.25">
      <c r="A73" s="13" t="s">
        <v>611</v>
      </c>
      <c r="B73" s="6" t="s">
        <v>232</v>
      </c>
      <c r="C73" s="162"/>
    </row>
    <row r="74" spans="1:3" ht="14.25">
      <c r="A74" s="13" t="s">
        <v>612</v>
      </c>
      <c r="B74" s="6" t="s">
        <v>232</v>
      </c>
      <c r="C74" s="162"/>
    </row>
    <row r="75" spans="1:3" ht="14.25">
      <c r="A75" s="13" t="s">
        <v>613</v>
      </c>
      <c r="B75" s="6" t="s">
        <v>232</v>
      </c>
      <c r="C75" s="162"/>
    </row>
    <row r="76" spans="1:3" ht="14.25">
      <c r="A76" s="13" t="s">
        <v>614</v>
      </c>
      <c r="B76" s="6" t="s">
        <v>232</v>
      </c>
      <c r="C76" s="162"/>
    </row>
    <row r="77" spans="1:3" ht="14.25">
      <c r="A77" s="13" t="s">
        <v>615</v>
      </c>
      <c r="B77" s="6" t="s">
        <v>232</v>
      </c>
      <c r="C77" s="162"/>
    </row>
    <row r="78" spans="1:3" ht="14.25">
      <c r="A78" s="13" t="s">
        <v>616</v>
      </c>
      <c r="B78" s="6" t="s">
        <v>232</v>
      </c>
      <c r="C78" s="162"/>
    </row>
    <row r="79" spans="1:3" ht="14.25">
      <c r="A79" s="13" t="s">
        <v>617</v>
      </c>
      <c r="B79" s="6" t="s">
        <v>232</v>
      </c>
      <c r="C79" s="162"/>
    </row>
    <row r="80" spans="1:3" ht="14.25">
      <c r="A80" s="13" t="s">
        <v>618</v>
      </c>
      <c r="B80" s="6" t="s">
        <v>232</v>
      </c>
      <c r="C80" s="162"/>
    </row>
    <row r="81" spans="1:3" ht="14.25">
      <c r="A81" s="13" t="s">
        <v>619</v>
      </c>
      <c r="B81" s="6" t="s">
        <v>232</v>
      </c>
      <c r="C81" s="162"/>
    </row>
    <row r="82" spans="1:3" ht="26.25">
      <c r="A82" s="11" t="s">
        <v>455</v>
      </c>
      <c r="B82" s="8" t="s">
        <v>232</v>
      </c>
      <c r="C82" s="162"/>
    </row>
    <row r="83" spans="1:3" ht="14.25">
      <c r="A83" s="13" t="s">
        <v>610</v>
      </c>
      <c r="B83" s="6" t="s">
        <v>233</v>
      </c>
      <c r="C83" s="162"/>
    </row>
    <row r="84" spans="1:3" ht="14.25">
      <c r="A84" s="13" t="s">
        <v>611</v>
      </c>
      <c r="B84" s="6" t="s">
        <v>233</v>
      </c>
      <c r="C84" s="162"/>
    </row>
    <row r="85" spans="1:3" ht="14.25">
      <c r="A85" s="13" t="s">
        <v>612</v>
      </c>
      <c r="B85" s="6" t="s">
        <v>233</v>
      </c>
      <c r="C85" s="162"/>
    </row>
    <row r="86" spans="1:3" ht="14.25">
      <c r="A86" s="13" t="s">
        <v>613</v>
      </c>
      <c r="B86" s="6" t="s">
        <v>233</v>
      </c>
      <c r="C86" s="162"/>
    </row>
    <row r="87" spans="1:3" ht="14.25">
      <c r="A87" s="13" t="s">
        <v>614</v>
      </c>
      <c r="B87" s="6" t="s">
        <v>233</v>
      </c>
      <c r="C87" s="162"/>
    </row>
    <row r="88" spans="1:3" ht="14.25">
      <c r="A88" s="13" t="s">
        <v>615</v>
      </c>
      <c r="B88" s="6" t="s">
        <v>233</v>
      </c>
      <c r="C88" s="162"/>
    </row>
    <row r="89" spans="1:3" ht="14.25">
      <c r="A89" s="13" t="s">
        <v>616</v>
      </c>
      <c r="B89" s="6" t="s">
        <v>233</v>
      </c>
      <c r="C89" s="162"/>
    </row>
    <row r="90" spans="1:3" ht="14.25">
      <c r="A90" s="13" t="s">
        <v>617</v>
      </c>
      <c r="B90" s="6" t="s">
        <v>233</v>
      </c>
      <c r="C90" s="162"/>
    </row>
    <row r="91" spans="1:3" ht="14.25">
      <c r="A91" s="13" t="s">
        <v>618</v>
      </c>
      <c r="B91" s="6" t="s">
        <v>233</v>
      </c>
      <c r="C91" s="162"/>
    </row>
    <row r="92" spans="1:3" ht="14.25">
      <c r="A92" s="13" t="s">
        <v>619</v>
      </c>
      <c r="B92" s="6" t="s">
        <v>233</v>
      </c>
      <c r="C92" s="162"/>
    </row>
    <row r="93" spans="1:3" ht="14.25">
      <c r="A93" s="11" t="s">
        <v>454</v>
      </c>
      <c r="B93" s="8" t="s">
        <v>233</v>
      </c>
      <c r="C93" s="162"/>
    </row>
    <row r="94" spans="1:3" ht="14.25">
      <c r="A94" s="13" t="s">
        <v>620</v>
      </c>
      <c r="B94" s="5" t="s">
        <v>235</v>
      </c>
      <c r="C94" s="162"/>
    </row>
    <row r="95" spans="1:3" ht="14.25">
      <c r="A95" s="13" t="s">
        <v>621</v>
      </c>
      <c r="B95" s="6" t="s">
        <v>235</v>
      </c>
      <c r="C95" s="162"/>
    </row>
    <row r="96" spans="1:3" ht="14.25">
      <c r="A96" s="13" t="s">
        <v>622</v>
      </c>
      <c r="B96" s="5" t="s">
        <v>235</v>
      </c>
      <c r="C96" s="162"/>
    </row>
    <row r="97" spans="1:3" ht="14.25">
      <c r="A97" s="5" t="s">
        <v>623</v>
      </c>
      <c r="B97" s="6" t="s">
        <v>235</v>
      </c>
      <c r="C97" s="162"/>
    </row>
    <row r="98" spans="1:3" ht="14.25">
      <c r="A98" s="5" t="s">
        <v>624</v>
      </c>
      <c r="B98" s="5" t="s">
        <v>235</v>
      </c>
      <c r="C98" s="162"/>
    </row>
    <row r="99" spans="1:3" ht="14.25">
      <c r="A99" s="5" t="s">
        <v>625</v>
      </c>
      <c r="B99" s="6" t="s">
        <v>235</v>
      </c>
      <c r="C99" s="162"/>
    </row>
    <row r="100" spans="1:3" ht="14.25">
      <c r="A100" s="13" t="s">
        <v>626</v>
      </c>
      <c r="B100" s="5" t="s">
        <v>235</v>
      </c>
      <c r="C100" s="162"/>
    </row>
    <row r="101" spans="1:3" ht="14.25">
      <c r="A101" s="13" t="s">
        <v>630</v>
      </c>
      <c r="B101" s="6" t="s">
        <v>235</v>
      </c>
      <c r="C101" s="162"/>
    </row>
    <row r="102" spans="1:3" ht="14.25">
      <c r="A102" s="13" t="s">
        <v>628</v>
      </c>
      <c r="B102" s="5" t="s">
        <v>235</v>
      </c>
      <c r="C102" s="162"/>
    </row>
    <row r="103" spans="1:3" ht="14.25">
      <c r="A103" s="13" t="s">
        <v>629</v>
      </c>
      <c r="B103" s="6" t="s">
        <v>235</v>
      </c>
      <c r="C103" s="162"/>
    </row>
    <row r="104" spans="1:3" ht="26.25">
      <c r="A104" s="11" t="s">
        <v>453</v>
      </c>
      <c r="B104" s="8" t="s">
        <v>235</v>
      </c>
      <c r="C104" s="162"/>
    </row>
    <row r="105" spans="1:3" ht="14.25">
      <c r="A105" s="13" t="s">
        <v>620</v>
      </c>
      <c r="B105" s="5" t="s">
        <v>238</v>
      </c>
      <c r="C105" s="162"/>
    </row>
    <row r="106" spans="1:3" ht="14.25">
      <c r="A106" s="13" t="s">
        <v>621</v>
      </c>
      <c r="B106" s="5" t="s">
        <v>238</v>
      </c>
      <c r="C106" s="162"/>
    </row>
    <row r="107" spans="1:3" ht="14.25">
      <c r="A107" s="13" t="s">
        <v>622</v>
      </c>
      <c r="B107" s="5" t="s">
        <v>238</v>
      </c>
      <c r="C107" s="162"/>
    </row>
    <row r="108" spans="1:3" ht="14.25">
      <c r="A108" s="5" t="s">
        <v>623</v>
      </c>
      <c r="B108" s="5" t="s">
        <v>238</v>
      </c>
      <c r="C108" s="162"/>
    </row>
    <row r="109" spans="1:3" ht="14.25">
      <c r="A109" s="5" t="s">
        <v>624</v>
      </c>
      <c r="B109" s="5" t="s">
        <v>238</v>
      </c>
      <c r="C109" s="162"/>
    </row>
    <row r="110" spans="1:3" ht="14.25">
      <c r="A110" s="5" t="s">
        <v>625</v>
      </c>
      <c r="B110" s="5" t="s">
        <v>238</v>
      </c>
      <c r="C110" s="162"/>
    </row>
    <row r="111" spans="1:3" ht="14.25">
      <c r="A111" s="13" t="s">
        <v>626</v>
      </c>
      <c r="B111" s="5" t="s">
        <v>238</v>
      </c>
      <c r="C111" s="162"/>
    </row>
    <row r="112" spans="1:3" ht="14.25">
      <c r="A112" s="13" t="s">
        <v>630</v>
      </c>
      <c r="B112" s="5" t="s">
        <v>238</v>
      </c>
      <c r="C112" s="162"/>
    </row>
    <row r="113" spans="1:3" ht="14.25">
      <c r="A113" s="13" t="s">
        <v>628</v>
      </c>
      <c r="B113" s="5" t="s">
        <v>238</v>
      </c>
      <c r="C113" s="162"/>
    </row>
    <row r="114" spans="1:3" ht="14.25">
      <c r="A114" s="13" t="s">
        <v>629</v>
      </c>
      <c r="B114" s="5" t="s">
        <v>238</v>
      </c>
      <c r="C114" s="162"/>
    </row>
    <row r="115" spans="1:3" ht="14.25">
      <c r="A115" s="15" t="s">
        <v>492</v>
      </c>
      <c r="B115" s="8" t="s">
        <v>238</v>
      </c>
      <c r="C115" s="16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5.8515625" style="0" customWidth="1"/>
    <col min="2" max="2" width="18.28125" style="25" customWidth="1"/>
    <col min="3" max="3" width="23.8515625" style="0" customWidth="1"/>
  </cols>
  <sheetData>
    <row r="1" spans="1:6" ht="15">
      <c r="A1" s="179" t="s">
        <v>700</v>
      </c>
      <c r="B1" s="180"/>
      <c r="C1" s="179"/>
      <c r="D1" s="179"/>
      <c r="E1" s="179"/>
      <c r="F1" s="181"/>
    </row>
    <row r="2" spans="1:6" ht="15">
      <c r="A2" s="413" t="s">
        <v>878</v>
      </c>
      <c r="B2" s="413"/>
      <c r="C2" s="413"/>
      <c r="D2" s="182"/>
      <c r="E2" s="182"/>
      <c r="F2" s="182"/>
    </row>
    <row r="3" spans="1:6" ht="15.75">
      <c r="A3" s="182"/>
      <c r="B3" s="183"/>
      <c r="C3" s="184" t="s">
        <v>817</v>
      </c>
      <c r="D3" s="182"/>
      <c r="E3" s="182"/>
      <c r="F3" s="182"/>
    </row>
    <row r="4" spans="1:6" ht="15" thickBot="1">
      <c r="A4" s="185" t="s">
        <v>665</v>
      </c>
      <c r="B4" s="186"/>
      <c r="C4" s="186" t="s">
        <v>862</v>
      </c>
      <c r="D4" s="187"/>
      <c r="E4" s="187"/>
      <c r="F4" s="187"/>
    </row>
    <row r="5" spans="1:6" ht="24.75" customHeight="1" thickBot="1">
      <c r="A5" s="188" t="s">
        <v>701</v>
      </c>
      <c r="B5" s="189"/>
      <c r="C5" s="190">
        <f>SUM(C6:C15)</f>
        <v>2545000</v>
      </c>
      <c r="D5" s="182"/>
      <c r="E5" s="182"/>
      <c r="F5" s="182"/>
    </row>
    <row r="6" spans="1:6" ht="24.75" customHeight="1">
      <c r="A6" s="191" t="s">
        <v>702</v>
      </c>
      <c r="B6" s="192"/>
      <c r="C6" s="193">
        <v>270000</v>
      </c>
      <c r="D6" s="182"/>
      <c r="E6" s="182"/>
      <c r="F6" s="182"/>
    </row>
    <row r="7" spans="1:6" ht="24.75" customHeight="1">
      <c r="A7" s="194" t="s">
        <v>703</v>
      </c>
      <c r="B7" s="195"/>
      <c r="C7" s="196">
        <v>45000</v>
      </c>
      <c r="D7" s="182"/>
      <c r="E7" s="182"/>
      <c r="F7" s="182"/>
    </row>
    <row r="8" spans="1:6" ht="24.75" customHeight="1">
      <c r="A8" s="194" t="s">
        <v>704</v>
      </c>
      <c r="B8" s="195"/>
      <c r="C8" s="196">
        <v>100000</v>
      </c>
      <c r="D8" s="197"/>
      <c r="E8" s="182"/>
      <c r="F8" s="182"/>
    </row>
    <row r="9" spans="1:6" ht="24.75" customHeight="1">
      <c r="A9" s="194" t="s">
        <v>705</v>
      </c>
      <c r="B9" s="195"/>
      <c r="C9" s="196">
        <v>500000</v>
      </c>
      <c r="D9" s="197"/>
      <c r="E9" s="182"/>
      <c r="F9" s="182"/>
    </row>
    <row r="10" spans="1:6" ht="24.75" customHeight="1">
      <c r="A10" s="194" t="s">
        <v>706</v>
      </c>
      <c r="B10" s="195"/>
      <c r="C10" s="196">
        <v>1300000</v>
      </c>
      <c r="D10" s="182"/>
      <c r="E10" s="182"/>
      <c r="F10" s="182"/>
    </row>
    <row r="11" spans="1:6" ht="24.75" customHeight="1">
      <c r="A11" s="194" t="s">
        <v>707</v>
      </c>
      <c r="B11" s="195"/>
      <c r="C11" s="196">
        <v>15000</v>
      </c>
      <c r="D11" s="182"/>
      <c r="E11" s="182"/>
      <c r="F11" s="182"/>
    </row>
    <row r="12" spans="1:6" ht="24.75" customHeight="1">
      <c r="A12" s="194" t="s">
        <v>708</v>
      </c>
      <c r="B12" s="195"/>
      <c r="C12" s="196">
        <v>50000</v>
      </c>
      <c r="D12" s="182"/>
      <c r="E12" s="182"/>
      <c r="F12" s="182"/>
    </row>
    <row r="13" spans="1:6" ht="24.75" customHeight="1">
      <c r="A13" s="194" t="s">
        <v>709</v>
      </c>
      <c r="B13" s="195"/>
      <c r="C13" s="196">
        <v>80000</v>
      </c>
      <c r="D13" s="182"/>
      <c r="E13" s="182"/>
      <c r="F13" s="182"/>
    </row>
    <row r="14" spans="1:6" ht="24.75" customHeight="1">
      <c r="A14" s="198" t="s">
        <v>710</v>
      </c>
      <c r="B14" s="199"/>
      <c r="C14" s="196">
        <v>20000</v>
      </c>
      <c r="D14" s="182"/>
      <c r="E14" s="182"/>
      <c r="F14" s="182"/>
    </row>
    <row r="15" spans="1:6" ht="24.75" customHeight="1" thickBot="1">
      <c r="A15" s="200" t="s">
        <v>711</v>
      </c>
      <c r="B15" s="201"/>
      <c r="C15" s="202">
        <v>165000</v>
      </c>
      <c r="D15" s="182"/>
      <c r="E15" s="182"/>
      <c r="F15" s="182"/>
    </row>
    <row r="16" spans="1:6" ht="24.75" customHeight="1" thickBot="1">
      <c r="A16" s="188" t="s">
        <v>712</v>
      </c>
      <c r="B16" s="189"/>
      <c r="C16" s="190">
        <f>SUM(C17:C18)</f>
        <v>300000</v>
      </c>
      <c r="D16" s="203"/>
      <c r="E16" s="203"/>
      <c r="F16" s="203"/>
    </row>
    <row r="17" spans="1:6" ht="24.75" customHeight="1">
      <c r="A17" s="204" t="s">
        <v>713</v>
      </c>
      <c r="B17" s="205"/>
      <c r="C17" s="193">
        <v>255000</v>
      </c>
      <c r="D17" s="182"/>
      <c r="E17" s="182"/>
      <c r="F17" s="182"/>
    </row>
    <row r="18" spans="1:6" ht="24.75" customHeight="1">
      <c r="A18" s="206" t="s">
        <v>714</v>
      </c>
      <c r="B18" s="207"/>
      <c r="C18" s="208">
        <f>SUM(B19:B20)</f>
        <v>45000</v>
      </c>
      <c r="D18" s="182"/>
      <c r="E18" s="182"/>
      <c r="F18" s="182"/>
    </row>
    <row r="19" spans="1:6" ht="24.75" customHeight="1">
      <c r="A19" s="198" t="s">
        <v>715</v>
      </c>
      <c r="B19" s="209">
        <v>35000</v>
      </c>
      <c r="C19" s="196"/>
      <c r="D19" s="182"/>
      <c r="E19" s="182"/>
      <c r="F19" s="182"/>
    </row>
    <row r="20" spans="1:6" ht="24.75" customHeight="1" thickBot="1">
      <c r="A20" s="210" t="s">
        <v>716</v>
      </c>
      <c r="B20" s="211">
        <v>10000</v>
      </c>
      <c r="C20" s="202"/>
      <c r="D20" s="182"/>
      <c r="E20" s="182"/>
      <c r="F20" s="182"/>
    </row>
    <row r="21" spans="1:6" ht="24.75" customHeight="1" thickBot="1">
      <c r="A21" s="188" t="s">
        <v>717</v>
      </c>
      <c r="B21" s="189"/>
      <c r="C21" s="212">
        <f>SUM(C22:C25)</f>
        <v>2760000</v>
      </c>
      <c r="D21" s="182"/>
      <c r="E21" s="182"/>
      <c r="F21" s="182"/>
    </row>
    <row r="22" spans="1:6" ht="24.75" customHeight="1">
      <c r="A22" s="213" t="s">
        <v>863</v>
      </c>
      <c r="B22" s="214"/>
      <c r="C22" s="215">
        <v>2290000</v>
      </c>
      <c r="D22" s="182"/>
      <c r="E22" s="182"/>
      <c r="F22" s="182"/>
    </row>
    <row r="23" spans="1:6" ht="24.75" customHeight="1">
      <c r="A23" s="216" t="s">
        <v>718</v>
      </c>
      <c r="B23" s="217"/>
      <c r="C23" s="218">
        <v>100000</v>
      </c>
      <c r="D23" s="182"/>
      <c r="E23" s="182"/>
      <c r="F23" s="182"/>
    </row>
    <row r="24" spans="1:6" ht="24.75" customHeight="1">
      <c r="A24" s="219" t="s">
        <v>719</v>
      </c>
      <c r="B24" s="217"/>
      <c r="C24" s="220">
        <v>120000</v>
      </c>
      <c r="D24" s="182"/>
      <c r="E24" s="182"/>
      <c r="F24" s="182"/>
    </row>
    <row r="25" spans="1:6" ht="24.75" customHeight="1">
      <c r="A25" s="221" t="s">
        <v>864</v>
      </c>
      <c r="B25" s="217"/>
      <c r="C25" s="220">
        <v>250000</v>
      </c>
      <c r="D25" s="182"/>
      <c r="E25" s="182"/>
      <c r="F25" s="182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PageLayoutView="0" workbookViewId="0" topLeftCell="A1">
      <selection activeCell="G11" sqref="F11:G1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7" ht="27" customHeight="1">
      <c r="A1" s="390" t="s">
        <v>857</v>
      </c>
      <c r="B1" s="390"/>
      <c r="C1" s="390"/>
      <c r="D1" s="390"/>
      <c r="E1" s="390"/>
      <c r="F1" s="390"/>
      <c r="G1" s="390"/>
    </row>
    <row r="2" spans="1:3" ht="25.5" customHeight="1">
      <c r="A2" s="295" t="s">
        <v>823</v>
      </c>
      <c r="B2" s="126"/>
      <c r="C2" s="126"/>
    </row>
    <row r="3" spans="1:3" ht="15.75" customHeight="1">
      <c r="A3" s="70"/>
      <c r="B3" s="71"/>
      <c r="C3" s="71"/>
    </row>
    <row r="4" spans="1:3" ht="21" customHeight="1">
      <c r="A4" s="4" t="s">
        <v>1</v>
      </c>
      <c r="C4" s="164" t="s">
        <v>686</v>
      </c>
    </row>
    <row r="5" spans="1:3" ht="26.25">
      <c r="A5" s="45" t="s">
        <v>665</v>
      </c>
      <c r="B5" s="3" t="s">
        <v>104</v>
      </c>
      <c r="C5" s="89" t="s">
        <v>41</v>
      </c>
    </row>
    <row r="6" spans="1:3" ht="14.25">
      <c r="A6" s="13" t="s">
        <v>631</v>
      </c>
      <c r="B6" s="6" t="s">
        <v>300</v>
      </c>
      <c r="C6" s="29"/>
    </row>
    <row r="7" spans="1:3" ht="14.25">
      <c r="A7" s="13" t="s">
        <v>640</v>
      </c>
      <c r="B7" s="6" t="s">
        <v>300</v>
      </c>
      <c r="C7" s="29"/>
    </row>
    <row r="8" spans="1:3" ht="14.25">
      <c r="A8" s="13" t="s">
        <v>641</v>
      </c>
      <c r="B8" s="6" t="s">
        <v>300</v>
      </c>
      <c r="C8" s="29"/>
    </row>
    <row r="9" spans="1:3" ht="14.25">
      <c r="A9" s="13" t="s">
        <v>639</v>
      </c>
      <c r="B9" s="6" t="s">
        <v>300</v>
      </c>
      <c r="C9" s="29"/>
    </row>
    <row r="10" spans="1:3" ht="14.25">
      <c r="A10" s="13" t="s">
        <v>638</v>
      </c>
      <c r="B10" s="6" t="s">
        <v>300</v>
      </c>
      <c r="C10" s="29"/>
    </row>
    <row r="11" spans="1:3" ht="14.25">
      <c r="A11" s="13" t="s">
        <v>637</v>
      </c>
      <c r="B11" s="6" t="s">
        <v>300</v>
      </c>
      <c r="C11" s="29"/>
    </row>
    <row r="12" spans="1:3" ht="14.25">
      <c r="A12" s="13" t="s">
        <v>632</v>
      </c>
      <c r="B12" s="6" t="s">
        <v>300</v>
      </c>
      <c r="C12" s="29"/>
    </row>
    <row r="13" spans="1:3" ht="14.25">
      <c r="A13" s="13" t="s">
        <v>633</v>
      </c>
      <c r="B13" s="6" t="s">
        <v>300</v>
      </c>
      <c r="C13" s="29"/>
    </row>
    <row r="14" spans="1:3" ht="14.25">
      <c r="A14" s="13" t="s">
        <v>634</v>
      </c>
      <c r="B14" s="6" t="s">
        <v>300</v>
      </c>
      <c r="C14" s="29"/>
    </row>
    <row r="15" spans="1:3" ht="14.25">
      <c r="A15" s="13" t="s">
        <v>635</v>
      </c>
      <c r="B15" s="6" t="s">
        <v>300</v>
      </c>
      <c r="C15" s="29"/>
    </row>
    <row r="16" spans="1:3" ht="26.25">
      <c r="A16" s="7" t="s">
        <v>502</v>
      </c>
      <c r="B16" s="8" t="s">
        <v>300</v>
      </c>
      <c r="C16" s="29"/>
    </row>
    <row r="17" spans="1:3" ht="14.25">
      <c r="A17" s="13" t="s">
        <v>631</v>
      </c>
      <c r="B17" s="6" t="s">
        <v>301</v>
      </c>
      <c r="C17" s="29"/>
    </row>
    <row r="18" spans="1:3" ht="14.25">
      <c r="A18" s="13" t="s">
        <v>640</v>
      </c>
      <c r="B18" s="6" t="s">
        <v>301</v>
      </c>
      <c r="C18" s="29"/>
    </row>
    <row r="19" spans="1:3" ht="14.25">
      <c r="A19" s="13" t="s">
        <v>641</v>
      </c>
      <c r="B19" s="6" t="s">
        <v>301</v>
      </c>
      <c r="C19" s="29"/>
    </row>
    <row r="20" spans="1:3" ht="14.25">
      <c r="A20" s="13" t="s">
        <v>639</v>
      </c>
      <c r="B20" s="6" t="s">
        <v>301</v>
      </c>
      <c r="C20" s="29"/>
    </row>
    <row r="21" spans="1:3" ht="14.25">
      <c r="A21" s="13" t="s">
        <v>638</v>
      </c>
      <c r="B21" s="6" t="s">
        <v>301</v>
      </c>
      <c r="C21" s="29"/>
    </row>
    <row r="22" spans="1:3" ht="14.25">
      <c r="A22" s="13" t="s">
        <v>637</v>
      </c>
      <c r="B22" s="6" t="s">
        <v>301</v>
      </c>
      <c r="C22" s="29"/>
    </row>
    <row r="23" spans="1:3" ht="14.25">
      <c r="A23" s="13" t="s">
        <v>632</v>
      </c>
      <c r="B23" s="6" t="s">
        <v>301</v>
      </c>
      <c r="C23" s="29"/>
    </row>
    <row r="24" spans="1:3" ht="14.25">
      <c r="A24" s="13" t="s">
        <v>633</v>
      </c>
      <c r="B24" s="6" t="s">
        <v>301</v>
      </c>
      <c r="C24" s="29"/>
    </row>
    <row r="25" spans="1:3" ht="14.25">
      <c r="A25" s="13" t="s">
        <v>634</v>
      </c>
      <c r="B25" s="6" t="s">
        <v>301</v>
      </c>
      <c r="C25" s="29"/>
    </row>
    <row r="26" spans="1:3" ht="14.25">
      <c r="A26" s="13" t="s">
        <v>635</v>
      </c>
      <c r="B26" s="6" t="s">
        <v>301</v>
      </c>
      <c r="C26" s="29"/>
    </row>
    <row r="27" spans="1:3" ht="26.25">
      <c r="A27" s="7" t="s">
        <v>558</v>
      </c>
      <c r="B27" s="8" t="s">
        <v>301</v>
      </c>
      <c r="C27" s="29"/>
    </row>
    <row r="28" spans="1:3" ht="14.25">
      <c r="A28" s="13" t="s">
        <v>631</v>
      </c>
      <c r="B28" s="6" t="s">
        <v>302</v>
      </c>
      <c r="C28" s="29"/>
    </row>
    <row r="29" spans="1:3" ht="14.25">
      <c r="A29" s="13" t="s">
        <v>640</v>
      </c>
      <c r="B29" s="6" t="s">
        <v>302</v>
      </c>
      <c r="C29" s="29"/>
    </row>
    <row r="30" spans="1:3" ht="14.25">
      <c r="A30" s="13" t="s">
        <v>641</v>
      </c>
      <c r="B30" s="6" t="s">
        <v>302</v>
      </c>
      <c r="C30" s="29"/>
    </row>
    <row r="31" spans="1:3" ht="14.25">
      <c r="A31" s="13" t="s">
        <v>639</v>
      </c>
      <c r="B31" s="6" t="s">
        <v>302</v>
      </c>
      <c r="C31" s="29"/>
    </row>
    <row r="32" spans="1:3" ht="14.25">
      <c r="A32" s="13" t="s">
        <v>638</v>
      </c>
      <c r="B32" s="6" t="s">
        <v>302</v>
      </c>
      <c r="C32" s="29">
        <v>12000</v>
      </c>
    </row>
    <row r="33" spans="1:3" ht="14.25">
      <c r="A33" s="13" t="s">
        <v>637</v>
      </c>
      <c r="B33" s="6" t="s">
        <v>302</v>
      </c>
      <c r="C33" s="29"/>
    </row>
    <row r="34" spans="1:3" ht="14.25">
      <c r="A34" s="13" t="s">
        <v>632</v>
      </c>
      <c r="B34" s="6" t="s">
        <v>302</v>
      </c>
      <c r="C34" s="29"/>
    </row>
    <row r="35" spans="1:3" ht="14.25">
      <c r="A35" s="13" t="s">
        <v>633</v>
      </c>
      <c r="B35" s="6" t="s">
        <v>302</v>
      </c>
      <c r="C35" s="29"/>
    </row>
    <row r="36" spans="1:3" ht="14.25">
      <c r="A36" s="13" t="s">
        <v>634</v>
      </c>
      <c r="B36" s="6" t="s">
        <v>302</v>
      </c>
      <c r="C36" s="29"/>
    </row>
    <row r="37" spans="1:3" ht="14.25">
      <c r="A37" s="13" t="s">
        <v>635</v>
      </c>
      <c r="B37" s="6" t="s">
        <v>302</v>
      </c>
      <c r="C37" s="29"/>
    </row>
    <row r="38" spans="1:3" ht="14.25">
      <c r="A38" s="7" t="s">
        <v>557</v>
      </c>
      <c r="B38" s="8" t="s">
        <v>302</v>
      </c>
      <c r="C38" s="29">
        <f>SUM(C28:C37)</f>
        <v>12000</v>
      </c>
    </row>
    <row r="39" spans="1:3" ht="14.25">
      <c r="A39" s="13" t="s">
        <v>631</v>
      </c>
      <c r="B39" s="6" t="s">
        <v>308</v>
      </c>
      <c r="C39" s="29"/>
    </row>
    <row r="40" spans="1:3" ht="14.25">
      <c r="A40" s="13" t="s">
        <v>640</v>
      </c>
      <c r="B40" s="6" t="s">
        <v>308</v>
      </c>
      <c r="C40" s="29"/>
    </row>
    <row r="41" spans="1:3" ht="14.25">
      <c r="A41" s="13" t="s">
        <v>641</v>
      </c>
      <c r="B41" s="6" t="s">
        <v>308</v>
      </c>
      <c r="C41" s="29"/>
    </row>
    <row r="42" spans="1:3" ht="14.25">
      <c r="A42" s="13" t="s">
        <v>639</v>
      </c>
      <c r="B42" s="6" t="s">
        <v>308</v>
      </c>
      <c r="C42" s="29"/>
    </row>
    <row r="43" spans="1:3" ht="14.25">
      <c r="A43" s="13" t="s">
        <v>638</v>
      </c>
      <c r="B43" s="6" t="s">
        <v>308</v>
      </c>
      <c r="C43" s="29"/>
    </row>
    <row r="44" spans="1:3" ht="14.25">
      <c r="A44" s="13" t="s">
        <v>637</v>
      </c>
      <c r="B44" s="6" t="s">
        <v>308</v>
      </c>
      <c r="C44" s="29"/>
    </row>
    <row r="45" spans="1:3" ht="14.25">
      <c r="A45" s="13" t="s">
        <v>632</v>
      </c>
      <c r="B45" s="6" t="s">
        <v>308</v>
      </c>
      <c r="C45" s="29"/>
    </row>
    <row r="46" spans="1:3" ht="14.25">
      <c r="A46" s="13" t="s">
        <v>633</v>
      </c>
      <c r="B46" s="6" t="s">
        <v>308</v>
      </c>
      <c r="C46" s="29">
        <v>192000</v>
      </c>
    </row>
    <row r="47" spans="1:3" ht="14.25">
      <c r="A47" s="13" t="s">
        <v>634</v>
      </c>
      <c r="B47" s="6" t="s">
        <v>308</v>
      </c>
      <c r="C47" s="29"/>
    </row>
    <row r="48" spans="1:3" ht="14.25">
      <c r="A48" s="13" t="s">
        <v>635</v>
      </c>
      <c r="B48" s="6" t="s">
        <v>308</v>
      </c>
      <c r="C48" s="29"/>
    </row>
    <row r="49" spans="1:3" ht="26.25">
      <c r="A49" s="7" t="s">
        <v>556</v>
      </c>
      <c r="B49" s="8" t="s">
        <v>308</v>
      </c>
      <c r="C49" s="29">
        <f>SUM(C39:C48)</f>
        <v>192000</v>
      </c>
    </row>
    <row r="50" spans="1:3" ht="14.25">
      <c r="A50" s="13" t="s">
        <v>636</v>
      </c>
      <c r="B50" s="6" t="s">
        <v>309</v>
      </c>
      <c r="C50" s="29"/>
    </row>
    <row r="51" spans="1:3" ht="14.25">
      <c r="A51" s="13" t="s">
        <v>640</v>
      </c>
      <c r="B51" s="6" t="s">
        <v>309</v>
      </c>
      <c r="C51" s="29"/>
    </row>
    <row r="52" spans="1:3" ht="14.25">
      <c r="A52" s="13" t="s">
        <v>641</v>
      </c>
      <c r="B52" s="6" t="s">
        <v>309</v>
      </c>
      <c r="C52" s="29"/>
    </row>
    <row r="53" spans="1:3" ht="14.25">
      <c r="A53" s="13" t="s">
        <v>639</v>
      </c>
      <c r="B53" s="6" t="s">
        <v>309</v>
      </c>
      <c r="C53" s="29"/>
    </row>
    <row r="54" spans="1:3" ht="14.25">
      <c r="A54" s="13" t="s">
        <v>638</v>
      </c>
      <c r="B54" s="6" t="s">
        <v>309</v>
      </c>
      <c r="C54" s="29"/>
    </row>
    <row r="55" spans="1:3" ht="14.25">
      <c r="A55" s="13" t="s">
        <v>637</v>
      </c>
      <c r="B55" s="6" t="s">
        <v>309</v>
      </c>
      <c r="C55" s="29"/>
    </row>
    <row r="56" spans="1:3" ht="14.25">
      <c r="A56" s="13" t="s">
        <v>632</v>
      </c>
      <c r="B56" s="6" t="s">
        <v>309</v>
      </c>
      <c r="C56" s="29"/>
    </row>
    <row r="57" spans="1:3" ht="14.25">
      <c r="A57" s="13" t="s">
        <v>633</v>
      </c>
      <c r="B57" s="6" t="s">
        <v>309</v>
      </c>
      <c r="C57" s="29"/>
    </row>
    <row r="58" spans="1:3" ht="14.25">
      <c r="A58" s="13" t="s">
        <v>634</v>
      </c>
      <c r="B58" s="6" t="s">
        <v>309</v>
      </c>
      <c r="C58" s="29"/>
    </row>
    <row r="59" spans="1:3" ht="14.25">
      <c r="A59" s="13" t="s">
        <v>635</v>
      </c>
      <c r="B59" s="6" t="s">
        <v>309</v>
      </c>
      <c r="C59" s="29"/>
    </row>
    <row r="60" spans="1:3" ht="26.25">
      <c r="A60" s="7" t="s">
        <v>559</v>
      </c>
      <c r="B60" s="8" t="s">
        <v>309</v>
      </c>
      <c r="C60" s="29"/>
    </row>
    <row r="61" spans="1:3" ht="14.25">
      <c r="A61" s="13" t="s">
        <v>631</v>
      </c>
      <c r="B61" s="6" t="s">
        <v>310</v>
      </c>
      <c r="C61" s="29"/>
    </row>
    <row r="62" spans="1:3" ht="14.25">
      <c r="A62" s="13" t="s">
        <v>640</v>
      </c>
      <c r="B62" s="6" t="s">
        <v>310</v>
      </c>
      <c r="C62" s="29"/>
    </row>
    <row r="63" spans="1:3" ht="14.25">
      <c r="A63" s="13" t="s">
        <v>641</v>
      </c>
      <c r="B63" s="6" t="s">
        <v>310</v>
      </c>
      <c r="C63" s="29"/>
    </row>
    <row r="64" spans="1:3" ht="14.25">
      <c r="A64" s="13" t="s">
        <v>639</v>
      </c>
      <c r="B64" s="6" t="s">
        <v>310</v>
      </c>
      <c r="C64" s="29"/>
    </row>
    <row r="65" spans="1:3" ht="14.25">
      <c r="A65" s="13" t="s">
        <v>638</v>
      </c>
      <c r="B65" s="6" t="s">
        <v>310</v>
      </c>
      <c r="C65" s="29"/>
    </row>
    <row r="66" spans="1:3" ht="14.25">
      <c r="A66" s="13" t="s">
        <v>637</v>
      </c>
      <c r="B66" s="6" t="s">
        <v>310</v>
      </c>
      <c r="C66" s="29"/>
    </row>
    <row r="67" spans="1:3" ht="14.25">
      <c r="A67" s="13" t="s">
        <v>632</v>
      </c>
      <c r="B67" s="6" t="s">
        <v>310</v>
      </c>
      <c r="C67" s="29"/>
    </row>
    <row r="68" spans="1:3" ht="14.25">
      <c r="A68" s="13" t="s">
        <v>633</v>
      </c>
      <c r="B68" s="6" t="s">
        <v>310</v>
      </c>
      <c r="C68" s="29"/>
    </row>
    <row r="69" spans="1:3" ht="14.25">
      <c r="A69" s="13" t="s">
        <v>634</v>
      </c>
      <c r="B69" s="6" t="s">
        <v>310</v>
      </c>
      <c r="C69" s="29"/>
    </row>
    <row r="70" spans="1:3" ht="14.25">
      <c r="A70" s="13" t="s">
        <v>635</v>
      </c>
      <c r="B70" s="6" t="s">
        <v>310</v>
      </c>
      <c r="C70" s="29"/>
    </row>
    <row r="71" spans="1:3" ht="14.25">
      <c r="A71" s="7" t="s">
        <v>507</v>
      </c>
      <c r="B71" s="8" t="s">
        <v>310</v>
      </c>
      <c r="C71" s="29"/>
    </row>
    <row r="72" spans="1:3" ht="14.25">
      <c r="A72" s="13" t="s">
        <v>642</v>
      </c>
      <c r="B72" s="5" t="s">
        <v>360</v>
      </c>
      <c r="C72" s="29"/>
    </row>
    <row r="73" spans="1:3" ht="14.25">
      <c r="A73" s="13" t="s">
        <v>643</v>
      </c>
      <c r="B73" s="5" t="s">
        <v>360</v>
      </c>
      <c r="C73" s="29"/>
    </row>
    <row r="74" spans="1:3" ht="14.25">
      <c r="A74" s="13" t="s">
        <v>651</v>
      </c>
      <c r="B74" s="5" t="s">
        <v>360</v>
      </c>
      <c r="C74" s="29"/>
    </row>
    <row r="75" spans="1:3" ht="14.25">
      <c r="A75" s="5" t="s">
        <v>650</v>
      </c>
      <c r="B75" s="5" t="s">
        <v>360</v>
      </c>
      <c r="C75" s="29"/>
    </row>
    <row r="76" spans="1:3" ht="14.25">
      <c r="A76" s="5" t="s">
        <v>649</v>
      </c>
      <c r="B76" s="5" t="s">
        <v>360</v>
      </c>
      <c r="C76" s="29"/>
    </row>
    <row r="77" spans="1:3" ht="14.25">
      <c r="A77" s="5" t="s">
        <v>648</v>
      </c>
      <c r="B77" s="5" t="s">
        <v>360</v>
      </c>
      <c r="C77" s="29"/>
    </row>
    <row r="78" spans="1:3" ht="14.25">
      <c r="A78" s="13" t="s">
        <v>647</v>
      </c>
      <c r="B78" s="5" t="s">
        <v>360</v>
      </c>
      <c r="C78" s="29"/>
    </row>
    <row r="79" spans="1:3" ht="14.25">
      <c r="A79" s="13" t="s">
        <v>652</v>
      </c>
      <c r="B79" s="5" t="s">
        <v>360</v>
      </c>
      <c r="C79" s="29"/>
    </row>
    <row r="80" spans="1:3" ht="14.25">
      <c r="A80" s="13" t="s">
        <v>644</v>
      </c>
      <c r="B80" s="5" t="s">
        <v>360</v>
      </c>
      <c r="C80" s="29"/>
    </row>
    <row r="81" spans="1:3" ht="14.25">
      <c r="A81" s="13" t="s">
        <v>645</v>
      </c>
      <c r="B81" s="5" t="s">
        <v>360</v>
      </c>
      <c r="C81" s="29"/>
    </row>
    <row r="82" spans="1:3" ht="26.25">
      <c r="A82" s="7" t="s">
        <v>575</v>
      </c>
      <c r="B82" s="8" t="s">
        <v>360</v>
      </c>
      <c r="C82" s="29"/>
    </row>
    <row r="83" spans="1:3" ht="14.25">
      <c r="A83" s="13" t="s">
        <v>642</v>
      </c>
      <c r="B83" s="5" t="s">
        <v>361</v>
      </c>
      <c r="C83" s="29"/>
    </row>
    <row r="84" spans="1:3" ht="14.25">
      <c r="A84" s="13" t="s">
        <v>643</v>
      </c>
      <c r="B84" s="5" t="s">
        <v>361</v>
      </c>
      <c r="C84" s="29"/>
    </row>
    <row r="85" spans="1:3" ht="14.25">
      <c r="A85" s="13" t="s">
        <v>651</v>
      </c>
      <c r="B85" s="5" t="s">
        <v>361</v>
      </c>
      <c r="C85" s="29"/>
    </row>
    <row r="86" spans="1:3" ht="14.25">
      <c r="A86" s="5" t="s">
        <v>650</v>
      </c>
      <c r="B86" s="5" t="s">
        <v>361</v>
      </c>
      <c r="C86" s="29"/>
    </row>
    <row r="87" spans="1:3" ht="14.25">
      <c r="A87" s="5" t="s">
        <v>649</v>
      </c>
      <c r="B87" s="5" t="s">
        <v>361</v>
      </c>
      <c r="C87" s="29"/>
    </row>
    <row r="88" spans="1:3" ht="14.25">
      <c r="A88" s="5" t="s">
        <v>648</v>
      </c>
      <c r="B88" s="5" t="s">
        <v>361</v>
      </c>
      <c r="C88" s="29"/>
    </row>
    <row r="89" spans="1:3" ht="14.25">
      <c r="A89" s="13" t="s">
        <v>647</v>
      </c>
      <c r="B89" s="5" t="s">
        <v>361</v>
      </c>
      <c r="C89" s="29"/>
    </row>
    <row r="90" spans="1:3" ht="14.25">
      <c r="A90" s="13" t="s">
        <v>646</v>
      </c>
      <c r="B90" s="5" t="s">
        <v>361</v>
      </c>
      <c r="C90" s="29"/>
    </row>
    <row r="91" spans="1:3" ht="14.25">
      <c r="A91" s="13" t="s">
        <v>644</v>
      </c>
      <c r="B91" s="5" t="s">
        <v>361</v>
      </c>
      <c r="C91" s="29"/>
    </row>
    <row r="92" spans="1:3" ht="14.25">
      <c r="A92" s="13" t="s">
        <v>645</v>
      </c>
      <c r="B92" s="5" t="s">
        <v>361</v>
      </c>
      <c r="C92" s="29"/>
    </row>
    <row r="93" spans="1:3" ht="14.25">
      <c r="A93" s="15" t="s">
        <v>576</v>
      </c>
      <c r="B93" s="8" t="s">
        <v>361</v>
      </c>
      <c r="C93" s="29"/>
    </row>
    <row r="94" spans="1:3" ht="14.25">
      <c r="A94" s="13" t="s">
        <v>642</v>
      </c>
      <c r="B94" s="5" t="s">
        <v>365</v>
      </c>
      <c r="C94" s="29"/>
    </row>
    <row r="95" spans="1:3" ht="14.25">
      <c r="A95" s="13" t="s">
        <v>643</v>
      </c>
      <c r="B95" s="5" t="s">
        <v>365</v>
      </c>
      <c r="C95" s="29"/>
    </row>
    <row r="96" spans="1:3" ht="14.25">
      <c r="A96" s="13" t="s">
        <v>651</v>
      </c>
      <c r="B96" s="5" t="s">
        <v>365</v>
      </c>
      <c r="C96" s="29"/>
    </row>
    <row r="97" spans="1:3" ht="14.25">
      <c r="A97" s="5" t="s">
        <v>650</v>
      </c>
      <c r="B97" s="5" t="s">
        <v>365</v>
      </c>
      <c r="C97" s="29"/>
    </row>
    <row r="98" spans="1:3" ht="14.25">
      <c r="A98" s="5" t="s">
        <v>649</v>
      </c>
      <c r="B98" s="5" t="s">
        <v>365</v>
      </c>
      <c r="C98" s="29"/>
    </row>
    <row r="99" spans="1:3" ht="14.25">
      <c r="A99" s="5" t="s">
        <v>648</v>
      </c>
      <c r="B99" s="5" t="s">
        <v>365</v>
      </c>
      <c r="C99" s="29"/>
    </row>
    <row r="100" spans="1:3" ht="14.25">
      <c r="A100" s="13" t="s">
        <v>647</v>
      </c>
      <c r="B100" s="5" t="s">
        <v>365</v>
      </c>
      <c r="C100" s="29"/>
    </row>
    <row r="101" spans="1:3" ht="14.25">
      <c r="A101" s="13" t="s">
        <v>652</v>
      </c>
      <c r="B101" s="5" t="s">
        <v>365</v>
      </c>
      <c r="C101" s="29"/>
    </row>
    <row r="102" spans="1:3" ht="14.25">
      <c r="A102" s="13" t="s">
        <v>644</v>
      </c>
      <c r="B102" s="5" t="s">
        <v>365</v>
      </c>
      <c r="C102" s="29"/>
    </row>
    <row r="103" spans="1:3" ht="14.25">
      <c r="A103" s="13" t="s">
        <v>645</v>
      </c>
      <c r="B103" s="5" t="s">
        <v>365</v>
      </c>
      <c r="C103" s="29"/>
    </row>
    <row r="104" spans="1:3" ht="26.25">
      <c r="A104" s="7" t="s">
        <v>577</v>
      </c>
      <c r="B104" s="8" t="s">
        <v>365</v>
      </c>
      <c r="C104" s="29"/>
    </row>
    <row r="105" spans="1:3" ht="14.25">
      <c r="A105" s="13" t="s">
        <v>642</v>
      </c>
      <c r="B105" s="5" t="s">
        <v>366</v>
      </c>
      <c r="C105" s="29"/>
    </row>
    <row r="106" spans="1:3" ht="14.25">
      <c r="A106" s="13" t="s">
        <v>643</v>
      </c>
      <c r="B106" s="5" t="s">
        <v>366</v>
      </c>
      <c r="C106" s="29"/>
    </row>
    <row r="107" spans="1:3" ht="14.25">
      <c r="A107" s="13" t="s">
        <v>651</v>
      </c>
      <c r="B107" s="5" t="s">
        <v>366</v>
      </c>
      <c r="C107" s="29">
        <v>400000</v>
      </c>
    </row>
    <row r="108" spans="1:3" ht="14.25">
      <c r="A108" s="5" t="s">
        <v>650</v>
      </c>
      <c r="B108" s="5" t="s">
        <v>366</v>
      </c>
      <c r="C108" s="29"/>
    </row>
    <row r="109" spans="1:3" ht="14.25">
      <c r="A109" s="5" t="s">
        <v>649</v>
      </c>
      <c r="B109" s="5" t="s">
        <v>366</v>
      </c>
      <c r="C109" s="29"/>
    </row>
    <row r="110" spans="1:3" ht="14.25">
      <c r="A110" s="5" t="s">
        <v>648</v>
      </c>
      <c r="B110" s="5" t="s">
        <v>366</v>
      </c>
      <c r="C110" s="29"/>
    </row>
    <row r="111" spans="1:3" ht="14.25">
      <c r="A111" s="13" t="s">
        <v>647</v>
      </c>
      <c r="B111" s="5" t="s">
        <v>366</v>
      </c>
      <c r="C111" s="29"/>
    </row>
    <row r="112" spans="1:3" ht="14.25">
      <c r="A112" s="13" t="s">
        <v>646</v>
      </c>
      <c r="B112" s="5" t="s">
        <v>366</v>
      </c>
      <c r="C112" s="29"/>
    </row>
    <row r="113" spans="1:3" ht="14.25">
      <c r="A113" s="13" t="s">
        <v>644</v>
      </c>
      <c r="B113" s="5" t="s">
        <v>366</v>
      </c>
      <c r="C113" s="29"/>
    </row>
    <row r="114" spans="1:3" ht="14.25">
      <c r="A114" s="13" t="s">
        <v>645</v>
      </c>
      <c r="B114" s="5" t="s">
        <v>366</v>
      </c>
      <c r="C114" s="29"/>
    </row>
    <row r="115" spans="1:3" ht="14.25">
      <c r="A115" s="15" t="s">
        <v>578</v>
      </c>
      <c r="B115" s="8" t="s">
        <v>366</v>
      </c>
      <c r="C115" s="29">
        <v>400000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0" t="s">
        <v>842</v>
      </c>
      <c r="B1" s="126"/>
      <c r="C1" s="126"/>
    </row>
    <row r="2" spans="1:3" ht="26.25" customHeight="1">
      <c r="A2" s="401" t="s">
        <v>834</v>
      </c>
      <c r="B2" s="406"/>
      <c r="C2" s="406"/>
    </row>
    <row r="3" ht="14.25">
      <c r="C3" s="164" t="s">
        <v>687</v>
      </c>
    </row>
    <row r="4" spans="1:3" ht="26.25">
      <c r="A4" s="45" t="s">
        <v>665</v>
      </c>
      <c r="B4" s="3" t="s">
        <v>104</v>
      </c>
      <c r="C4" s="89" t="s">
        <v>41</v>
      </c>
    </row>
    <row r="5" spans="1:3" ht="14.25">
      <c r="A5" s="5" t="s">
        <v>560</v>
      </c>
      <c r="B5" s="5" t="s">
        <v>317</v>
      </c>
      <c r="C5" s="162">
        <v>5000000</v>
      </c>
    </row>
    <row r="6" spans="1:3" ht="14.25">
      <c r="A6" s="5" t="s">
        <v>561</v>
      </c>
      <c r="B6" s="5" t="s">
        <v>317</v>
      </c>
      <c r="C6" s="162"/>
    </row>
    <row r="7" spans="1:3" ht="14.25">
      <c r="A7" s="5" t="s">
        <v>562</v>
      </c>
      <c r="B7" s="5" t="s">
        <v>317</v>
      </c>
      <c r="C7" s="162"/>
    </row>
    <row r="8" spans="1:3" ht="14.25">
      <c r="A8" s="5" t="s">
        <v>563</v>
      </c>
      <c r="B8" s="5" t="s">
        <v>317</v>
      </c>
      <c r="C8" s="162">
        <v>1400000</v>
      </c>
    </row>
    <row r="9" spans="1:3" ht="14.25">
      <c r="A9" s="7" t="s">
        <v>512</v>
      </c>
      <c r="B9" s="8" t="s">
        <v>317</v>
      </c>
      <c r="C9" s="162">
        <f>SUM(C5:C8)</f>
        <v>6400000</v>
      </c>
    </row>
    <row r="10" spans="1:3" ht="14.25">
      <c r="A10" s="5" t="s">
        <v>513</v>
      </c>
      <c r="B10" s="6" t="s">
        <v>318</v>
      </c>
      <c r="C10" s="162">
        <v>5000000</v>
      </c>
    </row>
    <row r="11" spans="1:3" ht="27">
      <c r="A11" s="56" t="s">
        <v>319</v>
      </c>
      <c r="B11" s="56" t="s">
        <v>318</v>
      </c>
      <c r="C11" s="162">
        <v>5000000</v>
      </c>
    </row>
    <row r="12" spans="1:3" ht="27">
      <c r="A12" s="56" t="s">
        <v>320</v>
      </c>
      <c r="B12" s="56" t="s">
        <v>318</v>
      </c>
      <c r="C12" s="162"/>
    </row>
    <row r="13" spans="1:3" ht="14.25">
      <c r="A13" s="5" t="s">
        <v>515</v>
      </c>
      <c r="B13" s="6" t="s">
        <v>324</v>
      </c>
      <c r="C13" s="162">
        <v>1200000</v>
      </c>
    </row>
    <row r="14" spans="1:3" ht="27">
      <c r="A14" s="56" t="s">
        <v>325</v>
      </c>
      <c r="B14" s="56" t="s">
        <v>324</v>
      </c>
      <c r="C14" s="162"/>
    </row>
    <row r="15" spans="1:3" ht="27">
      <c r="A15" s="56" t="s">
        <v>326</v>
      </c>
      <c r="B15" s="56" t="s">
        <v>324</v>
      </c>
      <c r="C15" s="162">
        <v>1200000</v>
      </c>
    </row>
    <row r="16" spans="1:3" ht="14.25">
      <c r="A16" s="56" t="s">
        <v>327</v>
      </c>
      <c r="B16" s="56" t="s">
        <v>324</v>
      </c>
      <c r="C16" s="162"/>
    </row>
    <row r="17" spans="1:3" ht="14.25">
      <c r="A17" s="56" t="s">
        <v>328</v>
      </c>
      <c r="B17" s="56" t="s">
        <v>324</v>
      </c>
      <c r="C17" s="162"/>
    </row>
    <row r="18" spans="1:3" ht="14.25">
      <c r="A18" s="5" t="s">
        <v>564</v>
      </c>
      <c r="B18" s="6" t="s">
        <v>329</v>
      </c>
      <c r="C18" s="162">
        <v>4000000</v>
      </c>
    </row>
    <row r="19" spans="1:3" ht="14.25">
      <c r="A19" s="56" t="s">
        <v>330</v>
      </c>
      <c r="B19" s="56" t="s">
        <v>329</v>
      </c>
      <c r="C19" s="162">
        <v>4000000</v>
      </c>
    </row>
    <row r="20" spans="1:3" ht="14.25">
      <c r="A20" s="56" t="s">
        <v>331</v>
      </c>
      <c r="B20" s="56" t="s">
        <v>329</v>
      </c>
      <c r="C20" s="162"/>
    </row>
    <row r="21" spans="1:3" ht="14.25">
      <c r="A21" s="7" t="s">
        <v>543</v>
      </c>
      <c r="B21" s="8" t="s">
        <v>332</v>
      </c>
      <c r="C21" s="162">
        <f>C10+C13+C18</f>
        <v>10200000</v>
      </c>
    </row>
    <row r="22" spans="1:3" ht="14.25">
      <c r="A22" s="5" t="s">
        <v>565</v>
      </c>
      <c r="B22" s="5" t="s">
        <v>333</v>
      </c>
      <c r="C22" s="162"/>
    </row>
    <row r="23" spans="1:3" ht="14.25">
      <c r="A23" s="5" t="s">
        <v>566</v>
      </c>
      <c r="B23" s="5" t="s">
        <v>333</v>
      </c>
      <c r="C23" s="162"/>
    </row>
    <row r="24" spans="1:3" ht="14.25">
      <c r="A24" s="5" t="s">
        <v>567</v>
      </c>
      <c r="B24" s="5" t="s">
        <v>333</v>
      </c>
      <c r="C24" s="162"/>
    </row>
    <row r="25" spans="1:3" ht="14.25">
      <c r="A25" s="5" t="s">
        <v>568</v>
      </c>
      <c r="B25" s="5" t="s">
        <v>333</v>
      </c>
      <c r="C25" s="162"/>
    </row>
    <row r="26" spans="1:3" ht="14.25">
      <c r="A26" s="5" t="s">
        <v>569</v>
      </c>
      <c r="B26" s="5" t="s">
        <v>333</v>
      </c>
      <c r="C26" s="162"/>
    </row>
    <row r="27" spans="1:3" ht="14.25">
      <c r="A27" s="5" t="s">
        <v>570</v>
      </c>
      <c r="B27" s="5" t="s">
        <v>333</v>
      </c>
      <c r="C27" s="162"/>
    </row>
    <row r="28" spans="1:3" ht="14.25">
      <c r="A28" s="5" t="s">
        <v>571</v>
      </c>
      <c r="B28" s="5" t="s">
        <v>333</v>
      </c>
      <c r="C28" s="162"/>
    </row>
    <row r="29" spans="1:3" ht="14.25">
      <c r="A29" s="5" t="s">
        <v>572</v>
      </c>
      <c r="B29" s="5" t="s">
        <v>333</v>
      </c>
      <c r="C29" s="162"/>
    </row>
    <row r="30" spans="1:3" ht="39">
      <c r="A30" s="5" t="s">
        <v>573</v>
      </c>
      <c r="B30" s="5" t="s">
        <v>333</v>
      </c>
      <c r="C30" s="162"/>
    </row>
    <row r="31" spans="1:3" ht="14.25">
      <c r="A31" s="5" t="s">
        <v>574</v>
      </c>
      <c r="B31" s="5" t="s">
        <v>333</v>
      </c>
      <c r="C31" s="162"/>
    </row>
    <row r="32" spans="1:3" ht="14.25">
      <c r="A32" s="7" t="s">
        <v>517</v>
      </c>
      <c r="B32" s="8" t="s">
        <v>333</v>
      </c>
      <c r="C32" s="162"/>
    </row>
  </sheetData>
  <sheetProtection/>
  <mergeCells count="1"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01.28125" style="0" customWidth="1"/>
    <col min="3" max="3" width="15.140625" style="168" customWidth="1"/>
    <col min="4" max="4" width="17.140625" style="161" customWidth="1"/>
    <col min="5" max="5" width="16.00390625" style="161" customWidth="1"/>
    <col min="6" max="6" width="18.57421875" style="0" customWidth="1"/>
    <col min="7" max="7" width="17.7109375" style="0" customWidth="1"/>
    <col min="8" max="8" width="17.140625" style="161" customWidth="1"/>
  </cols>
  <sheetData>
    <row r="1" spans="1:5" ht="26.25" customHeight="1">
      <c r="A1" s="409" t="s">
        <v>861</v>
      </c>
      <c r="B1" s="410"/>
      <c r="C1" s="410"/>
      <c r="D1" s="410"/>
      <c r="E1" s="410"/>
    </row>
    <row r="2" spans="1:5" ht="30" customHeight="1">
      <c r="A2" s="401" t="s">
        <v>829</v>
      </c>
      <c r="B2" s="406"/>
      <c r="C2" s="406"/>
      <c r="D2" s="406"/>
      <c r="E2" s="406"/>
    </row>
    <row r="3" ht="14.25">
      <c r="H3" s="228" t="s">
        <v>688</v>
      </c>
    </row>
    <row r="4" spans="1:8" ht="14.25">
      <c r="A4" s="4" t="s">
        <v>4</v>
      </c>
      <c r="C4" s="414" t="s">
        <v>724</v>
      </c>
      <c r="D4" s="414"/>
      <c r="E4" s="414"/>
      <c r="F4" s="414" t="s">
        <v>824</v>
      </c>
      <c r="G4" s="414"/>
      <c r="H4" s="414"/>
    </row>
    <row r="5" spans="1:8" ht="39.75">
      <c r="A5" s="2" t="s">
        <v>103</v>
      </c>
      <c r="B5" s="3" t="s">
        <v>104</v>
      </c>
      <c r="C5" s="229" t="s">
        <v>865</v>
      </c>
      <c r="D5" s="170" t="s">
        <v>866</v>
      </c>
      <c r="E5" s="170" t="s">
        <v>867</v>
      </c>
      <c r="F5" s="304" t="s">
        <v>865</v>
      </c>
      <c r="G5" s="169" t="s">
        <v>866</v>
      </c>
      <c r="H5" s="170" t="s">
        <v>867</v>
      </c>
    </row>
    <row r="6" spans="1:8" ht="14.25">
      <c r="A6" s="33" t="s">
        <v>406</v>
      </c>
      <c r="B6" s="32" t="s">
        <v>130</v>
      </c>
      <c r="C6" s="296">
        <v>5381737</v>
      </c>
      <c r="D6" s="296">
        <v>1823221</v>
      </c>
      <c r="E6" s="296">
        <v>2635400</v>
      </c>
      <c r="F6" s="296">
        <v>7543062</v>
      </c>
      <c r="G6" s="296">
        <v>14317964</v>
      </c>
      <c r="H6" s="296">
        <v>14400200</v>
      </c>
    </row>
    <row r="7" spans="1:8" ht="14.25">
      <c r="A7" s="5" t="s">
        <v>407</v>
      </c>
      <c r="B7" s="32" t="s">
        <v>137</v>
      </c>
      <c r="C7" s="296">
        <v>3164618</v>
      </c>
      <c r="D7" s="296">
        <v>2733653</v>
      </c>
      <c r="E7" s="296">
        <v>3308000</v>
      </c>
      <c r="F7" s="296"/>
      <c r="G7" s="296">
        <v>347850</v>
      </c>
      <c r="H7" s="296"/>
    </row>
    <row r="8" spans="1:8" ht="14.25">
      <c r="A8" s="54" t="s">
        <v>498</v>
      </c>
      <c r="B8" s="55" t="s">
        <v>138</v>
      </c>
      <c r="C8" s="296">
        <f aca="true" t="shared" si="0" ref="C8:H8">SUM(C6:C7)</f>
        <v>8546355</v>
      </c>
      <c r="D8" s="296">
        <f t="shared" si="0"/>
        <v>4556874</v>
      </c>
      <c r="E8" s="296">
        <f t="shared" si="0"/>
        <v>5943400</v>
      </c>
      <c r="F8" s="296">
        <f t="shared" si="0"/>
        <v>7543062</v>
      </c>
      <c r="G8" s="296">
        <f t="shared" si="0"/>
        <v>14665814</v>
      </c>
      <c r="H8" s="296">
        <f t="shared" si="0"/>
        <v>14400200</v>
      </c>
    </row>
    <row r="9" spans="1:8" ht="14.25">
      <c r="A9" s="41" t="s">
        <v>469</v>
      </c>
      <c r="B9" s="55" t="s">
        <v>139</v>
      </c>
      <c r="C9" s="296">
        <v>2400297</v>
      </c>
      <c r="D9" s="296">
        <v>1217158</v>
      </c>
      <c r="E9" s="296">
        <v>1409000</v>
      </c>
      <c r="F9" s="296">
        <v>2069421</v>
      </c>
      <c r="G9" s="296">
        <v>3250443</v>
      </c>
      <c r="H9" s="296">
        <v>2887080</v>
      </c>
    </row>
    <row r="10" spans="1:8" ht="14.25">
      <c r="A10" s="5" t="s">
        <v>408</v>
      </c>
      <c r="B10" s="32" t="s">
        <v>146</v>
      </c>
      <c r="C10" s="296">
        <v>4006115</v>
      </c>
      <c r="D10" s="296">
        <v>641466</v>
      </c>
      <c r="E10" s="296">
        <v>827620</v>
      </c>
      <c r="F10" s="296">
        <v>228746</v>
      </c>
      <c r="G10" s="296">
        <v>5290314</v>
      </c>
      <c r="H10" s="296">
        <v>5990000</v>
      </c>
    </row>
    <row r="11" spans="1:8" ht="14.25">
      <c r="A11" s="5" t="s">
        <v>499</v>
      </c>
      <c r="B11" s="32" t="s">
        <v>151</v>
      </c>
      <c r="C11" s="296">
        <v>202985</v>
      </c>
      <c r="D11" s="296">
        <v>197510</v>
      </c>
      <c r="E11" s="296">
        <v>310000</v>
      </c>
      <c r="F11" s="296">
        <v>52672</v>
      </c>
      <c r="G11" s="296">
        <v>66780</v>
      </c>
      <c r="H11" s="296">
        <v>60000</v>
      </c>
    </row>
    <row r="12" spans="1:8" ht="14.25">
      <c r="A12" s="5" t="s">
        <v>409</v>
      </c>
      <c r="B12" s="32" t="s">
        <v>163</v>
      </c>
      <c r="C12" s="296">
        <v>10834403</v>
      </c>
      <c r="D12" s="296">
        <v>6946997</v>
      </c>
      <c r="E12" s="296">
        <v>11190000</v>
      </c>
      <c r="F12" s="296">
        <v>2473334</v>
      </c>
      <c r="G12" s="296">
        <v>1747092</v>
      </c>
      <c r="H12" s="296">
        <v>1739000</v>
      </c>
    </row>
    <row r="13" spans="1:8" ht="14.25">
      <c r="A13" s="5" t="s">
        <v>410</v>
      </c>
      <c r="B13" s="32" t="s">
        <v>168</v>
      </c>
      <c r="C13" s="296">
        <v>5520</v>
      </c>
      <c r="D13" s="296">
        <v>5160</v>
      </c>
      <c r="E13" s="296">
        <v>10000</v>
      </c>
      <c r="F13" s="296"/>
      <c r="G13" s="296"/>
      <c r="H13" s="296"/>
    </row>
    <row r="14" spans="1:8" ht="14.25">
      <c r="A14" s="5" t="s">
        <v>411</v>
      </c>
      <c r="B14" s="32" t="s">
        <v>177</v>
      </c>
      <c r="C14" s="296">
        <v>4363834</v>
      </c>
      <c r="D14" s="296">
        <v>3734413</v>
      </c>
      <c r="E14" s="296">
        <v>4268000</v>
      </c>
      <c r="F14" s="296">
        <v>410116</v>
      </c>
      <c r="G14" s="296">
        <v>2030140</v>
      </c>
      <c r="H14" s="296">
        <v>2412000</v>
      </c>
    </row>
    <row r="15" spans="1:8" ht="14.25">
      <c r="A15" s="41" t="s">
        <v>412</v>
      </c>
      <c r="B15" s="55" t="s">
        <v>178</v>
      </c>
      <c r="C15" s="296">
        <f aca="true" t="shared" si="1" ref="C15:H15">SUM(C10:C14)</f>
        <v>19412857</v>
      </c>
      <c r="D15" s="296">
        <f t="shared" si="1"/>
        <v>11525546</v>
      </c>
      <c r="E15" s="296">
        <f t="shared" si="1"/>
        <v>16605620</v>
      </c>
      <c r="F15" s="296">
        <f t="shared" si="1"/>
        <v>3164868</v>
      </c>
      <c r="G15" s="296">
        <f t="shared" si="1"/>
        <v>9134326</v>
      </c>
      <c r="H15" s="296">
        <f t="shared" si="1"/>
        <v>10201000</v>
      </c>
    </row>
    <row r="16" spans="1:8" ht="14.25">
      <c r="A16" s="13" t="s">
        <v>179</v>
      </c>
      <c r="B16" s="32" t="s">
        <v>180</v>
      </c>
      <c r="C16" s="296"/>
      <c r="D16" s="296"/>
      <c r="E16" s="296"/>
      <c r="F16" s="296"/>
      <c r="G16" s="296"/>
      <c r="H16" s="296"/>
    </row>
    <row r="17" spans="1:8" ht="14.25">
      <c r="A17" s="13" t="s">
        <v>413</v>
      </c>
      <c r="B17" s="32" t="s">
        <v>181</v>
      </c>
      <c r="C17" s="296"/>
      <c r="D17" s="296"/>
      <c r="E17" s="296"/>
      <c r="F17" s="296"/>
      <c r="G17" s="296"/>
      <c r="H17" s="296"/>
    </row>
    <row r="18" spans="1:8" ht="14.25">
      <c r="A18" s="17" t="s">
        <v>475</v>
      </c>
      <c r="B18" s="32" t="s">
        <v>182</v>
      </c>
      <c r="C18" s="296"/>
      <c r="D18" s="296"/>
      <c r="E18" s="296"/>
      <c r="F18" s="296"/>
      <c r="G18" s="296"/>
      <c r="H18" s="296"/>
    </row>
    <row r="19" spans="1:8" ht="14.25">
      <c r="A19" s="17" t="s">
        <v>476</v>
      </c>
      <c r="B19" s="32" t="s">
        <v>183</v>
      </c>
      <c r="C19" s="296"/>
      <c r="D19" s="296"/>
      <c r="E19" s="296"/>
      <c r="F19" s="296"/>
      <c r="G19" s="296"/>
      <c r="H19" s="296"/>
    </row>
    <row r="20" spans="1:8" ht="14.25">
      <c r="A20" s="17" t="s">
        <v>477</v>
      </c>
      <c r="B20" s="32" t="s">
        <v>184</v>
      </c>
      <c r="C20" s="296"/>
      <c r="D20" s="296"/>
      <c r="E20" s="296"/>
      <c r="F20" s="296"/>
      <c r="G20" s="296"/>
      <c r="H20" s="296"/>
    </row>
    <row r="21" spans="1:8" ht="14.25">
      <c r="A21" s="13" t="s">
        <v>478</v>
      </c>
      <c r="B21" s="32" t="s">
        <v>185</v>
      </c>
      <c r="C21" s="296"/>
      <c r="D21" s="296"/>
      <c r="E21" s="296"/>
      <c r="F21" s="296"/>
      <c r="G21" s="296"/>
      <c r="H21" s="296"/>
    </row>
    <row r="22" spans="1:8" ht="14.25">
      <c r="A22" s="13" t="s">
        <v>479</v>
      </c>
      <c r="B22" s="32" t="s">
        <v>186</v>
      </c>
      <c r="C22" s="296"/>
      <c r="D22" s="296"/>
      <c r="E22" s="296"/>
      <c r="F22" s="296"/>
      <c r="G22" s="296"/>
      <c r="H22" s="296"/>
    </row>
    <row r="23" spans="1:8" ht="14.25">
      <c r="A23" s="13" t="s">
        <v>480</v>
      </c>
      <c r="B23" s="32" t="s">
        <v>187</v>
      </c>
      <c r="C23" s="296">
        <v>857625</v>
      </c>
      <c r="D23" s="296">
        <v>2537960</v>
      </c>
      <c r="E23" s="296">
        <v>2510000</v>
      </c>
      <c r="F23" s="296"/>
      <c r="G23" s="296"/>
      <c r="H23" s="296"/>
    </row>
    <row r="24" spans="1:8" ht="14.25">
      <c r="A24" s="52" t="s">
        <v>442</v>
      </c>
      <c r="B24" s="55" t="s">
        <v>188</v>
      </c>
      <c r="C24" s="296">
        <f>SUM(C16:C23)</f>
        <v>857625</v>
      </c>
      <c r="D24" s="296">
        <f>SUM(D16:D23)</f>
        <v>2537960</v>
      </c>
      <c r="E24" s="296">
        <f>SUM(E16:E23)</f>
        <v>2510000</v>
      </c>
      <c r="F24" s="296"/>
      <c r="G24" s="296"/>
      <c r="H24" s="296">
        <f>SUM(H16:H23)</f>
        <v>0</v>
      </c>
    </row>
    <row r="25" spans="1:8" ht="14.25">
      <c r="A25" s="12" t="s">
        <v>481</v>
      </c>
      <c r="B25" s="32" t="s">
        <v>189</v>
      </c>
      <c r="C25" s="296"/>
      <c r="D25" s="296"/>
      <c r="E25" s="296"/>
      <c r="F25" s="296"/>
      <c r="G25" s="296"/>
      <c r="H25" s="296"/>
    </row>
    <row r="26" spans="1:8" ht="14.25">
      <c r="A26" s="12" t="s">
        <v>190</v>
      </c>
      <c r="B26" s="32" t="s">
        <v>191</v>
      </c>
      <c r="C26" s="296">
        <v>6132</v>
      </c>
      <c r="D26" s="296">
        <v>61619</v>
      </c>
      <c r="E26" s="296"/>
      <c r="F26" s="296"/>
      <c r="G26" s="296"/>
      <c r="H26" s="296"/>
    </row>
    <row r="27" spans="1:8" ht="14.25">
      <c r="A27" s="12" t="s">
        <v>192</v>
      </c>
      <c r="B27" s="32" t="s">
        <v>193</v>
      </c>
      <c r="C27" s="296"/>
      <c r="D27" s="296"/>
      <c r="E27" s="296"/>
      <c r="F27" s="296"/>
      <c r="G27" s="296"/>
      <c r="H27" s="296"/>
    </row>
    <row r="28" spans="1:8" ht="14.25">
      <c r="A28" s="12" t="s">
        <v>443</v>
      </c>
      <c r="B28" s="32" t="s">
        <v>194</v>
      </c>
      <c r="C28" s="296"/>
      <c r="D28" s="296"/>
      <c r="E28" s="296"/>
      <c r="F28" s="296"/>
      <c r="G28" s="296"/>
      <c r="H28" s="296"/>
    </row>
    <row r="29" spans="1:8" ht="14.25">
      <c r="A29" s="12" t="s">
        <v>482</v>
      </c>
      <c r="B29" s="32" t="s">
        <v>195</v>
      </c>
      <c r="C29" s="296"/>
      <c r="D29" s="296"/>
      <c r="E29" s="296"/>
      <c r="F29" s="296"/>
      <c r="G29" s="296"/>
      <c r="H29" s="296"/>
    </row>
    <row r="30" spans="1:8" ht="14.25">
      <c r="A30" s="12" t="s">
        <v>445</v>
      </c>
      <c r="B30" s="32" t="s">
        <v>196</v>
      </c>
      <c r="C30" s="296">
        <v>1902651</v>
      </c>
      <c r="D30" s="296">
        <v>2226125</v>
      </c>
      <c r="E30" s="296">
        <v>2545000</v>
      </c>
      <c r="F30" s="296"/>
      <c r="G30" s="296"/>
      <c r="H30" s="296"/>
    </row>
    <row r="31" spans="1:8" ht="14.25">
      <c r="A31" s="12" t="s">
        <v>483</v>
      </c>
      <c r="B31" s="32" t="s">
        <v>197</v>
      </c>
      <c r="C31" s="296"/>
      <c r="D31" s="296"/>
      <c r="E31" s="296"/>
      <c r="F31" s="296"/>
      <c r="G31" s="296"/>
      <c r="H31" s="296"/>
    </row>
    <row r="32" spans="1:8" ht="14.25">
      <c r="A32" s="12" t="s">
        <v>484</v>
      </c>
      <c r="B32" s="32" t="s">
        <v>198</v>
      </c>
      <c r="C32" s="296"/>
      <c r="D32" s="296">
        <v>80000</v>
      </c>
      <c r="E32" s="296"/>
      <c r="F32" s="296"/>
      <c r="G32" s="296"/>
      <c r="H32" s="296"/>
    </row>
    <row r="33" spans="1:8" ht="14.25">
      <c r="A33" s="12" t="s">
        <v>199</v>
      </c>
      <c r="B33" s="32" t="s">
        <v>200</v>
      </c>
      <c r="C33" s="296"/>
      <c r="D33" s="296"/>
      <c r="E33" s="296"/>
      <c r="F33" s="296"/>
      <c r="G33" s="296"/>
      <c r="H33" s="296"/>
    </row>
    <row r="34" spans="1:8" ht="14.25">
      <c r="A34" s="21" t="s">
        <v>201</v>
      </c>
      <c r="B34" s="32" t="s">
        <v>202</v>
      </c>
      <c r="C34" s="296"/>
      <c r="D34" s="296"/>
      <c r="E34" s="296"/>
      <c r="F34" s="296"/>
      <c r="G34" s="296"/>
      <c r="H34" s="296"/>
    </row>
    <row r="35" spans="1:8" ht="14.25">
      <c r="A35" s="12" t="s">
        <v>485</v>
      </c>
      <c r="B35" s="32" t="s">
        <v>203</v>
      </c>
      <c r="C35" s="296">
        <v>460000</v>
      </c>
      <c r="D35" s="296"/>
      <c r="E35" s="296">
        <v>300000</v>
      </c>
      <c r="F35" s="296"/>
      <c r="G35" s="296"/>
      <c r="H35" s="296"/>
    </row>
    <row r="36" spans="1:8" ht="14.25">
      <c r="A36" s="21" t="s">
        <v>661</v>
      </c>
      <c r="B36" s="32" t="s">
        <v>204</v>
      </c>
      <c r="C36" s="296"/>
      <c r="D36" s="296">
        <v>246000</v>
      </c>
      <c r="E36" s="296">
        <v>1000000</v>
      </c>
      <c r="F36" s="296"/>
      <c r="G36" s="296"/>
      <c r="H36" s="296"/>
    </row>
    <row r="37" spans="1:8" ht="14.25">
      <c r="A37" s="21" t="s">
        <v>662</v>
      </c>
      <c r="B37" s="32" t="s">
        <v>720</v>
      </c>
      <c r="C37" s="296"/>
      <c r="D37" s="296"/>
      <c r="E37" s="296"/>
      <c r="F37" s="296"/>
      <c r="G37" s="296"/>
      <c r="H37" s="296"/>
    </row>
    <row r="38" spans="1:8" ht="14.25">
      <c r="A38" s="52" t="s">
        <v>448</v>
      </c>
      <c r="B38" s="55" t="s">
        <v>205</v>
      </c>
      <c r="C38" s="296">
        <f>SUM(C25:C37)</f>
        <v>2368783</v>
      </c>
      <c r="D38" s="296">
        <f>SUM(D25:D37)</f>
        <v>2613744</v>
      </c>
      <c r="E38" s="296">
        <f>SUM(E25:E37)</f>
        <v>3845000</v>
      </c>
      <c r="F38" s="296"/>
      <c r="G38" s="296"/>
      <c r="H38" s="296">
        <f>SUM(H25:H37)</f>
        <v>0</v>
      </c>
    </row>
    <row r="39" spans="1:8" ht="15">
      <c r="A39" s="62" t="s">
        <v>67</v>
      </c>
      <c r="B39" s="102"/>
      <c r="C39" s="297">
        <f>C38+C24+C15+C9+C8</f>
        <v>33585917</v>
      </c>
      <c r="D39" s="297">
        <f>D38+D24+D15+D9+D8</f>
        <v>22451282</v>
      </c>
      <c r="E39" s="297">
        <f>E8+E9+E15+E24+E38</f>
        <v>30313020</v>
      </c>
      <c r="F39" s="297">
        <f>F8+F9+F15+F24+F38</f>
        <v>12777351</v>
      </c>
      <c r="G39" s="297">
        <f>G8+G9+G15+G24+G38</f>
        <v>27050583</v>
      </c>
      <c r="H39" s="297">
        <f>H8+H9+H15+H24+H38</f>
        <v>27488280</v>
      </c>
    </row>
    <row r="40" spans="1:8" ht="14.25">
      <c r="A40" s="36" t="s">
        <v>206</v>
      </c>
      <c r="B40" s="32" t="s">
        <v>207</v>
      </c>
      <c r="C40" s="296"/>
      <c r="D40" s="296">
        <v>771654</v>
      </c>
      <c r="E40" s="296"/>
      <c r="F40" s="296"/>
      <c r="G40" s="296"/>
      <c r="H40" s="296"/>
    </row>
    <row r="41" spans="1:8" ht="14.25">
      <c r="A41" s="36" t="s">
        <v>486</v>
      </c>
      <c r="B41" s="32" t="s">
        <v>208</v>
      </c>
      <c r="C41" s="296">
        <v>135000</v>
      </c>
      <c r="D41" s="296"/>
      <c r="E41" s="296"/>
      <c r="F41" s="296"/>
      <c r="G41" s="296"/>
      <c r="H41" s="296"/>
    </row>
    <row r="42" spans="1:8" ht="14.25">
      <c r="A42" s="36" t="s">
        <v>209</v>
      </c>
      <c r="B42" s="32" t="s">
        <v>210</v>
      </c>
      <c r="C42" s="296"/>
      <c r="D42" s="296">
        <v>147100</v>
      </c>
      <c r="E42" s="296"/>
      <c r="F42" s="296"/>
      <c r="G42" s="296">
        <v>28700</v>
      </c>
      <c r="H42" s="296">
        <v>40000</v>
      </c>
    </row>
    <row r="43" spans="1:8" ht="14.25">
      <c r="A43" s="36" t="s">
        <v>211</v>
      </c>
      <c r="B43" s="32" t="s">
        <v>212</v>
      </c>
      <c r="C43" s="296">
        <v>41652</v>
      </c>
      <c r="D43" s="296">
        <v>59953</v>
      </c>
      <c r="E43" s="296"/>
      <c r="F43" s="296">
        <v>196346</v>
      </c>
      <c r="G43" s="296">
        <v>3780</v>
      </c>
      <c r="H43" s="296"/>
    </row>
    <row r="44" spans="1:8" ht="14.25">
      <c r="A44" s="6" t="s">
        <v>213</v>
      </c>
      <c r="B44" s="32" t="s">
        <v>214</v>
      </c>
      <c r="C44" s="296"/>
      <c r="D44" s="296"/>
      <c r="E44" s="296"/>
      <c r="F44" s="296"/>
      <c r="G44" s="296"/>
      <c r="H44" s="296"/>
    </row>
    <row r="45" spans="1:8" ht="14.25">
      <c r="A45" s="6" t="s">
        <v>215</v>
      </c>
      <c r="B45" s="32" t="s">
        <v>216</v>
      </c>
      <c r="C45" s="296"/>
      <c r="D45" s="296"/>
      <c r="E45" s="296"/>
      <c r="F45" s="296"/>
      <c r="G45" s="296"/>
      <c r="H45" s="296"/>
    </row>
    <row r="46" spans="1:8" ht="14.25">
      <c r="A46" s="6" t="s">
        <v>217</v>
      </c>
      <c r="B46" s="32" t="s">
        <v>218</v>
      </c>
      <c r="C46" s="296">
        <v>47696</v>
      </c>
      <c r="D46" s="296">
        <v>264250</v>
      </c>
      <c r="E46" s="296"/>
      <c r="F46" s="296">
        <v>53013</v>
      </c>
      <c r="G46" s="296">
        <v>8769</v>
      </c>
      <c r="H46" s="296">
        <v>10800</v>
      </c>
    </row>
    <row r="47" spans="1:8" ht="14.25">
      <c r="A47" s="53" t="s">
        <v>450</v>
      </c>
      <c r="B47" s="55" t="s">
        <v>219</v>
      </c>
      <c r="C47" s="296">
        <f>SUM(C40:C46)</f>
        <v>224348</v>
      </c>
      <c r="D47" s="296">
        <f>SUM(D40:D46)</f>
        <v>1242957</v>
      </c>
      <c r="E47" s="296">
        <f>SUM(E40:E46)</f>
        <v>0</v>
      </c>
      <c r="F47" s="296">
        <f>SUM(F41:F46)</f>
        <v>249359</v>
      </c>
      <c r="G47" s="296">
        <f>SUM(G41:G46)</f>
        <v>41249</v>
      </c>
      <c r="H47" s="296">
        <f>SUM(H40:H46)</f>
        <v>50800</v>
      </c>
    </row>
    <row r="48" spans="1:8" ht="14.25">
      <c r="A48" s="13" t="s">
        <v>220</v>
      </c>
      <c r="B48" s="32" t="s">
        <v>221</v>
      </c>
      <c r="C48" s="296">
        <v>10292847</v>
      </c>
      <c r="D48" s="296">
        <v>11762981</v>
      </c>
      <c r="E48" s="296">
        <v>87218475</v>
      </c>
      <c r="F48" s="296"/>
      <c r="G48" s="296"/>
      <c r="H48" s="296"/>
    </row>
    <row r="49" spans="1:8" ht="14.25">
      <c r="A49" s="13" t="s">
        <v>222</v>
      </c>
      <c r="B49" s="32" t="s">
        <v>223</v>
      </c>
      <c r="C49" s="296"/>
      <c r="D49" s="296"/>
      <c r="E49" s="296"/>
      <c r="F49" s="296"/>
      <c r="G49" s="296"/>
      <c r="H49" s="296"/>
    </row>
    <row r="50" spans="1:8" ht="14.25">
      <c r="A50" s="13" t="s">
        <v>224</v>
      </c>
      <c r="B50" s="32" t="s">
        <v>225</v>
      </c>
      <c r="C50" s="296">
        <v>807344</v>
      </c>
      <c r="D50" s="296"/>
      <c r="E50" s="296"/>
      <c r="F50" s="296"/>
      <c r="G50" s="296"/>
      <c r="H50" s="296"/>
    </row>
    <row r="51" spans="1:8" ht="14.25">
      <c r="A51" s="13" t="s">
        <v>226</v>
      </c>
      <c r="B51" s="32" t="s">
        <v>227</v>
      </c>
      <c r="C51" s="296">
        <v>2997052</v>
      </c>
      <c r="D51" s="296">
        <v>3176006</v>
      </c>
      <c r="E51" s="296">
        <v>22745917</v>
      </c>
      <c r="F51" s="296"/>
      <c r="G51" s="296"/>
      <c r="H51" s="296"/>
    </row>
    <row r="52" spans="1:8" ht="14.25">
      <c r="A52" s="52" t="s">
        <v>451</v>
      </c>
      <c r="B52" s="55" t="s">
        <v>228</v>
      </c>
      <c r="C52" s="296">
        <f>SUM(C48:C51)</f>
        <v>14097243</v>
      </c>
      <c r="D52" s="296">
        <f>SUM(D48:D51)</f>
        <v>14938987</v>
      </c>
      <c r="E52" s="296">
        <f>SUM(E48:E51)</f>
        <v>109964392</v>
      </c>
      <c r="F52" s="296"/>
      <c r="G52" s="296"/>
      <c r="H52" s="296">
        <f>SUM(H48:H51)</f>
        <v>0</v>
      </c>
    </row>
    <row r="53" spans="1:8" ht="14.25">
      <c r="A53" s="13" t="s">
        <v>229</v>
      </c>
      <c r="B53" s="32" t="s">
        <v>230</v>
      </c>
      <c r="C53" s="296"/>
      <c r="D53" s="296"/>
      <c r="E53" s="296"/>
      <c r="F53" s="296"/>
      <c r="G53" s="296"/>
      <c r="H53" s="296"/>
    </row>
    <row r="54" spans="1:8" ht="14.25">
      <c r="A54" s="13" t="s">
        <v>487</v>
      </c>
      <c r="B54" s="32" t="s">
        <v>231</v>
      </c>
      <c r="C54" s="296"/>
      <c r="D54" s="296"/>
      <c r="E54" s="296"/>
      <c r="F54" s="296"/>
      <c r="G54" s="296"/>
      <c r="H54" s="296"/>
    </row>
    <row r="55" spans="1:8" ht="14.25">
      <c r="A55" s="13" t="s">
        <v>488</v>
      </c>
      <c r="B55" s="32" t="s">
        <v>232</v>
      </c>
      <c r="C55" s="296"/>
      <c r="D55" s="296"/>
      <c r="E55" s="296"/>
      <c r="F55" s="296"/>
      <c r="G55" s="296"/>
      <c r="H55" s="296"/>
    </row>
    <row r="56" spans="1:8" ht="14.25">
      <c r="A56" s="13" t="s">
        <v>489</v>
      </c>
      <c r="B56" s="32" t="s">
        <v>233</v>
      </c>
      <c r="C56" s="296">
        <v>404610</v>
      </c>
      <c r="D56" s="296">
        <v>38000</v>
      </c>
      <c r="E56" s="296">
        <v>400000</v>
      </c>
      <c r="F56" s="296"/>
      <c r="G56" s="296"/>
      <c r="H56" s="296"/>
    </row>
    <row r="57" spans="1:8" ht="14.25">
      <c r="A57" s="13" t="s">
        <v>490</v>
      </c>
      <c r="B57" s="32" t="s">
        <v>234</v>
      </c>
      <c r="C57" s="296"/>
      <c r="D57" s="296"/>
      <c r="E57" s="296"/>
      <c r="F57" s="296"/>
      <c r="G57" s="296"/>
      <c r="H57" s="296"/>
    </row>
    <row r="58" spans="1:8" ht="14.25">
      <c r="A58" s="13" t="s">
        <v>491</v>
      </c>
      <c r="B58" s="32" t="s">
        <v>235</v>
      </c>
      <c r="C58" s="296">
        <v>300000</v>
      </c>
      <c r="D58" s="296">
        <v>300000</v>
      </c>
      <c r="E58" s="296"/>
      <c r="F58" s="296"/>
      <c r="G58" s="296"/>
      <c r="H58" s="296"/>
    </row>
    <row r="59" spans="1:8" ht="14.25">
      <c r="A59" s="13" t="s">
        <v>236</v>
      </c>
      <c r="B59" s="32" t="s">
        <v>237</v>
      </c>
      <c r="C59" s="296"/>
      <c r="D59" s="296"/>
      <c r="E59" s="296"/>
      <c r="F59" s="296"/>
      <c r="G59" s="296"/>
      <c r="H59" s="296"/>
    </row>
    <row r="60" spans="1:8" ht="14.25">
      <c r="A60" s="13" t="s">
        <v>492</v>
      </c>
      <c r="B60" s="32" t="s">
        <v>238</v>
      </c>
      <c r="C60" s="296"/>
      <c r="D60" s="296"/>
      <c r="E60" s="296"/>
      <c r="F60" s="296"/>
      <c r="G60" s="296"/>
      <c r="H60" s="296"/>
    </row>
    <row r="61" spans="1:8" ht="14.25">
      <c r="A61" s="52" t="s">
        <v>452</v>
      </c>
      <c r="B61" s="55" t="s">
        <v>239</v>
      </c>
      <c r="C61" s="296">
        <f>SUM(C53:C60)</f>
        <v>704610</v>
      </c>
      <c r="D61" s="296">
        <f>SUM(D53:D60)</f>
        <v>338000</v>
      </c>
      <c r="E61" s="296">
        <v>400000</v>
      </c>
      <c r="F61" s="296"/>
      <c r="G61" s="296"/>
      <c r="H61" s="296"/>
    </row>
    <row r="62" spans="1:8" ht="15">
      <c r="A62" s="62" t="s">
        <v>68</v>
      </c>
      <c r="B62" s="102"/>
      <c r="C62" s="297">
        <f>C47+C52+C61</f>
        <v>15026201</v>
      </c>
      <c r="D62" s="297">
        <f>D47+D52+D61</f>
        <v>16519944</v>
      </c>
      <c r="E62" s="297">
        <f>E61+E52+E47</f>
        <v>110364392</v>
      </c>
      <c r="F62" s="297">
        <f>SUM(F47)</f>
        <v>249359</v>
      </c>
      <c r="G62" s="297">
        <f>SUM(G47)</f>
        <v>41249</v>
      </c>
      <c r="H62" s="297">
        <f>H47+H52+H61</f>
        <v>50800</v>
      </c>
    </row>
    <row r="63" spans="1:8" ht="15">
      <c r="A63" s="37" t="s">
        <v>500</v>
      </c>
      <c r="B63" s="38" t="s">
        <v>240</v>
      </c>
      <c r="C63" s="298">
        <f aca="true" t="shared" si="2" ref="C63:H63">C62+C39</f>
        <v>48612118</v>
      </c>
      <c r="D63" s="298">
        <f t="shared" si="2"/>
        <v>38971226</v>
      </c>
      <c r="E63" s="298">
        <f t="shared" si="2"/>
        <v>140677412</v>
      </c>
      <c r="F63" s="298">
        <f t="shared" si="2"/>
        <v>13026710</v>
      </c>
      <c r="G63" s="298">
        <f t="shared" si="2"/>
        <v>27091832</v>
      </c>
      <c r="H63" s="298">
        <f t="shared" si="2"/>
        <v>27539080</v>
      </c>
    </row>
    <row r="64" spans="1:8" ht="14.25">
      <c r="A64" s="15" t="s">
        <v>457</v>
      </c>
      <c r="B64" s="7" t="s">
        <v>248</v>
      </c>
      <c r="C64" s="224"/>
      <c r="D64" s="224"/>
      <c r="E64" s="224"/>
      <c r="F64" s="224"/>
      <c r="G64" s="224"/>
      <c r="H64" s="224"/>
    </row>
    <row r="65" spans="1:8" ht="14.25">
      <c r="A65" s="14" t="s">
        <v>460</v>
      </c>
      <c r="B65" s="7" t="s">
        <v>256</v>
      </c>
      <c r="C65" s="225"/>
      <c r="D65" s="225"/>
      <c r="E65" s="225"/>
      <c r="F65" s="225"/>
      <c r="G65" s="225"/>
      <c r="H65" s="225"/>
    </row>
    <row r="66" spans="1:8" ht="14.25">
      <c r="A66" s="39" t="s">
        <v>257</v>
      </c>
      <c r="B66" s="5" t="s">
        <v>258</v>
      </c>
      <c r="C66" s="226"/>
      <c r="D66" s="226"/>
      <c r="E66" s="226"/>
      <c r="F66" s="226"/>
      <c r="G66" s="226"/>
      <c r="H66" s="226"/>
    </row>
    <row r="67" spans="1:8" ht="14.25">
      <c r="A67" s="39" t="s">
        <v>259</v>
      </c>
      <c r="B67" s="5" t="s">
        <v>260</v>
      </c>
      <c r="C67" s="226">
        <v>1209115</v>
      </c>
      <c r="D67" s="226">
        <v>1227883</v>
      </c>
      <c r="E67" s="226">
        <v>1315130</v>
      </c>
      <c r="F67" s="226"/>
      <c r="G67" s="226"/>
      <c r="H67" s="226"/>
    </row>
    <row r="68" spans="1:8" ht="14.25">
      <c r="A68" s="14" t="s">
        <v>261</v>
      </c>
      <c r="B68" s="7" t="s">
        <v>262</v>
      </c>
      <c r="C68" s="226">
        <v>12526453</v>
      </c>
      <c r="D68" s="226">
        <v>18349049</v>
      </c>
      <c r="E68" s="226">
        <v>18835083</v>
      </c>
      <c r="F68" s="226"/>
      <c r="G68" s="226"/>
      <c r="H68" s="226"/>
    </row>
    <row r="69" spans="1:8" ht="14.25">
      <c r="A69" s="39" t="s">
        <v>263</v>
      </c>
      <c r="B69" s="5" t="s">
        <v>264</v>
      </c>
      <c r="C69" s="226"/>
      <c r="D69" s="226"/>
      <c r="E69" s="226"/>
      <c r="F69" s="226"/>
      <c r="G69" s="226"/>
      <c r="H69" s="226"/>
    </row>
    <row r="70" spans="1:8" ht="14.25">
      <c r="A70" s="39" t="s">
        <v>265</v>
      </c>
      <c r="B70" s="5" t="s">
        <v>266</v>
      </c>
      <c r="C70" s="226"/>
      <c r="D70" s="226"/>
      <c r="E70" s="226"/>
      <c r="F70" s="226"/>
      <c r="G70" s="226"/>
      <c r="H70" s="226"/>
    </row>
    <row r="71" spans="1:8" ht="14.25">
      <c r="A71" s="39" t="s">
        <v>267</v>
      </c>
      <c r="B71" s="5" t="s">
        <v>268</v>
      </c>
      <c r="C71" s="226"/>
      <c r="D71" s="226"/>
      <c r="E71" s="226"/>
      <c r="F71" s="226"/>
      <c r="G71" s="226"/>
      <c r="H71" s="226"/>
    </row>
    <row r="72" spans="1:8" ht="14.25">
      <c r="A72" s="40" t="s">
        <v>461</v>
      </c>
      <c r="B72" s="41" t="s">
        <v>269</v>
      </c>
      <c r="C72" s="225">
        <f>SUM(C67:C71)</f>
        <v>13735568</v>
      </c>
      <c r="D72" s="225">
        <f>SUM(D67:D71)</f>
        <v>19576932</v>
      </c>
      <c r="E72" s="225">
        <f>SUM(E67:E71)</f>
        <v>20150213</v>
      </c>
      <c r="F72" s="225"/>
      <c r="G72" s="225"/>
      <c r="H72" s="225"/>
    </row>
    <row r="73" spans="1:8" ht="14.25">
      <c r="A73" s="39" t="s">
        <v>270</v>
      </c>
      <c r="B73" s="5" t="s">
        <v>271</v>
      </c>
      <c r="C73" s="226"/>
      <c r="D73" s="226"/>
      <c r="E73" s="226"/>
      <c r="F73" s="226"/>
      <c r="G73" s="226"/>
      <c r="H73" s="226"/>
    </row>
    <row r="74" spans="1:8" ht="14.25">
      <c r="A74" s="13" t="s">
        <v>272</v>
      </c>
      <c r="B74" s="5" t="s">
        <v>273</v>
      </c>
      <c r="C74" s="227"/>
      <c r="D74" s="227"/>
      <c r="E74" s="227"/>
      <c r="F74" s="227"/>
      <c r="G74" s="227"/>
      <c r="H74" s="227"/>
    </row>
    <row r="75" spans="1:8" ht="14.25">
      <c r="A75" s="39" t="s">
        <v>497</v>
      </c>
      <c r="B75" s="5" t="s">
        <v>274</v>
      </c>
      <c r="C75" s="226"/>
      <c r="D75" s="226"/>
      <c r="E75" s="226"/>
      <c r="F75" s="226"/>
      <c r="G75" s="226"/>
      <c r="H75" s="226"/>
    </row>
    <row r="76" spans="1:8" ht="14.25">
      <c r="A76" s="39" t="s">
        <v>466</v>
      </c>
      <c r="B76" s="5" t="s">
        <v>275</v>
      </c>
      <c r="C76" s="226"/>
      <c r="D76" s="226"/>
      <c r="E76" s="226"/>
      <c r="F76" s="226"/>
      <c r="G76" s="226"/>
      <c r="H76" s="226"/>
    </row>
    <row r="77" spans="1:8" ht="14.25">
      <c r="A77" s="40" t="s">
        <v>467</v>
      </c>
      <c r="B77" s="41" t="s">
        <v>279</v>
      </c>
      <c r="C77" s="225"/>
      <c r="D77" s="225"/>
      <c r="E77" s="225"/>
      <c r="F77" s="225"/>
      <c r="G77" s="225"/>
      <c r="H77" s="225"/>
    </row>
    <row r="78" spans="1:8" ht="14.25">
      <c r="A78" s="13" t="s">
        <v>280</v>
      </c>
      <c r="B78" s="5" t="s">
        <v>281</v>
      </c>
      <c r="C78" s="227"/>
      <c r="D78" s="227"/>
      <c r="E78" s="227"/>
      <c r="F78" s="227"/>
      <c r="G78" s="227"/>
      <c r="H78" s="227"/>
    </row>
    <row r="79" spans="1:8" ht="15">
      <c r="A79" s="42" t="s">
        <v>501</v>
      </c>
      <c r="B79" s="43" t="s">
        <v>282</v>
      </c>
      <c r="C79" s="299">
        <f>C64+C65+C72+C77+C78</f>
        <v>13735568</v>
      </c>
      <c r="D79" s="299">
        <f>D64+D65+D72+D77+D78</f>
        <v>19576932</v>
      </c>
      <c r="E79" s="299">
        <f>E64+E65+E72+E77+E78</f>
        <v>20150213</v>
      </c>
      <c r="F79" s="299"/>
      <c r="G79" s="299"/>
      <c r="H79" s="299"/>
    </row>
    <row r="80" spans="1:8" ht="15">
      <c r="A80" s="46" t="s">
        <v>537</v>
      </c>
      <c r="B80" s="47"/>
      <c r="C80" s="300">
        <f aca="true" t="shared" si="3" ref="C80:H80">C79+C63</f>
        <v>62347686</v>
      </c>
      <c r="D80" s="300">
        <f t="shared" si="3"/>
        <v>58548158</v>
      </c>
      <c r="E80" s="300">
        <f t="shared" si="3"/>
        <v>160827625</v>
      </c>
      <c r="F80" s="300">
        <f t="shared" si="3"/>
        <v>13026710</v>
      </c>
      <c r="G80" s="300">
        <f t="shared" si="3"/>
        <v>27091832</v>
      </c>
      <c r="H80" s="300">
        <f t="shared" si="3"/>
        <v>27539080</v>
      </c>
    </row>
    <row r="81" spans="1:8" ht="39">
      <c r="A81" s="2" t="s">
        <v>103</v>
      </c>
      <c r="B81" s="3" t="s">
        <v>49</v>
      </c>
      <c r="C81" s="376" t="s">
        <v>865</v>
      </c>
      <c r="D81" s="376" t="s">
        <v>866</v>
      </c>
      <c r="E81" s="376" t="s">
        <v>867</v>
      </c>
      <c r="F81" s="375" t="s">
        <v>865</v>
      </c>
      <c r="G81" s="375" t="s">
        <v>866</v>
      </c>
      <c r="H81" s="375" t="s">
        <v>867</v>
      </c>
    </row>
    <row r="82" spans="1:8" ht="14.25">
      <c r="A82" s="5" t="s">
        <v>539</v>
      </c>
      <c r="B82" s="6" t="s">
        <v>295</v>
      </c>
      <c r="C82" s="302">
        <v>35281271</v>
      </c>
      <c r="D82" s="302">
        <v>37692301</v>
      </c>
      <c r="E82" s="302">
        <v>36847675</v>
      </c>
      <c r="F82" s="302"/>
      <c r="G82" s="302"/>
      <c r="H82" s="302"/>
    </row>
    <row r="83" spans="1:8" ht="14.25">
      <c r="A83" s="5" t="s">
        <v>296</v>
      </c>
      <c r="B83" s="6" t="s">
        <v>297</v>
      </c>
      <c r="C83" s="302"/>
      <c r="D83" s="302"/>
      <c r="E83" s="302"/>
      <c r="F83" s="302"/>
      <c r="G83" s="302"/>
      <c r="H83" s="302"/>
    </row>
    <row r="84" spans="1:8" ht="14.25">
      <c r="A84" s="5" t="s">
        <v>298</v>
      </c>
      <c r="B84" s="6" t="s">
        <v>299</v>
      </c>
      <c r="C84" s="302"/>
      <c r="D84" s="302"/>
      <c r="E84" s="302"/>
      <c r="F84" s="302"/>
      <c r="G84" s="302"/>
      <c r="H84" s="302"/>
    </row>
    <row r="85" spans="1:8" ht="14.25">
      <c r="A85" s="5" t="s">
        <v>502</v>
      </c>
      <c r="B85" s="6" t="s">
        <v>300</v>
      </c>
      <c r="C85" s="302"/>
      <c r="D85" s="302"/>
      <c r="E85" s="302"/>
      <c r="F85" s="302"/>
      <c r="G85" s="302"/>
      <c r="H85" s="302"/>
    </row>
    <row r="86" spans="1:8" ht="14.25">
      <c r="A86" s="5" t="s">
        <v>503</v>
      </c>
      <c r="B86" s="6" t="s">
        <v>301</v>
      </c>
      <c r="C86" s="302"/>
      <c r="D86" s="302"/>
      <c r="E86" s="302"/>
      <c r="F86" s="302"/>
      <c r="G86" s="302"/>
      <c r="H86" s="302"/>
    </row>
    <row r="87" spans="1:8" ht="14.25">
      <c r="A87" s="5" t="s">
        <v>504</v>
      </c>
      <c r="B87" s="6" t="s">
        <v>302</v>
      </c>
      <c r="C87" s="302">
        <v>52514</v>
      </c>
      <c r="D87" s="302">
        <v>42000</v>
      </c>
      <c r="E87" s="302">
        <v>12000</v>
      </c>
      <c r="F87" s="302">
        <v>30000</v>
      </c>
      <c r="G87" s="302">
        <v>10000</v>
      </c>
      <c r="H87" s="302"/>
    </row>
    <row r="88" spans="1:8" ht="14.25">
      <c r="A88" s="41" t="s">
        <v>540</v>
      </c>
      <c r="B88" s="53" t="s">
        <v>303</v>
      </c>
      <c r="C88" s="302">
        <f>SUM(C82:C87)</f>
        <v>35333785</v>
      </c>
      <c r="D88" s="302">
        <f>SUM(D82:D87)</f>
        <v>37734301</v>
      </c>
      <c r="E88" s="302">
        <f>SUM(E82:E87)</f>
        <v>36859675</v>
      </c>
      <c r="F88" s="302">
        <f>SUM(F82:F87)</f>
        <v>30000</v>
      </c>
      <c r="G88" s="302">
        <f>SUM(G82:G87)</f>
        <v>10000</v>
      </c>
      <c r="H88" s="302"/>
    </row>
    <row r="89" spans="1:8" ht="14.25">
      <c r="A89" s="5" t="s">
        <v>542</v>
      </c>
      <c r="B89" s="6" t="s">
        <v>314</v>
      </c>
      <c r="C89" s="302"/>
      <c r="D89" s="302"/>
      <c r="E89" s="302"/>
      <c r="F89" s="302"/>
      <c r="G89" s="302"/>
      <c r="H89" s="302"/>
    </row>
    <row r="90" spans="1:8" ht="14.25">
      <c r="A90" s="5" t="s">
        <v>510</v>
      </c>
      <c r="B90" s="6" t="s">
        <v>315</v>
      </c>
      <c r="C90" s="302"/>
      <c r="D90" s="302"/>
      <c r="E90" s="302"/>
      <c r="F90" s="302"/>
      <c r="G90" s="302"/>
      <c r="H90" s="302"/>
    </row>
    <row r="91" spans="1:8" ht="14.25">
      <c r="A91" s="5" t="s">
        <v>511</v>
      </c>
      <c r="B91" s="6" t="s">
        <v>316</v>
      </c>
      <c r="C91" s="302"/>
      <c r="D91" s="302"/>
      <c r="E91" s="302"/>
      <c r="F91" s="302"/>
      <c r="G91" s="302"/>
      <c r="H91" s="302"/>
    </row>
    <row r="92" spans="1:8" ht="14.25">
      <c r="A92" s="5" t="s">
        <v>512</v>
      </c>
      <c r="B92" s="6" t="s">
        <v>317</v>
      </c>
      <c r="C92" s="302">
        <v>6585883</v>
      </c>
      <c r="D92" s="302">
        <v>7289078</v>
      </c>
      <c r="E92" s="302">
        <v>6400000</v>
      </c>
      <c r="F92" s="302"/>
      <c r="G92" s="302"/>
      <c r="H92" s="302"/>
    </row>
    <row r="93" spans="1:8" ht="14.25">
      <c r="A93" s="5" t="s">
        <v>543</v>
      </c>
      <c r="B93" s="6" t="s">
        <v>332</v>
      </c>
      <c r="C93" s="302">
        <v>9736771</v>
      </c>
      <c r="D93" s="302">
        <v>10478810</v>
      </c>
      <c r="E93" s="302">
        <v>10200000</v>
      </c>
      <c r="F93" s="302"/>
      <c r="G93" s="302"/>
      <c r="H93" s="302"/>
    </row>
    <row r="94" spans="1:8" ht="14.25">
      <c r="A94" s="5" t="s">
        <v>517</v>
      </c>
      <c r="B94" s="6" t="s">
        <v>333</v>
      </c>
      <c r="C94" s="302">
        <v>14256</v>
      </c>
      <c r="D94" s="302">
        <v>28847</v>
      </c>
      <c r="E94" s="302">
        <v>0</v>
      </c>
      <c r="F94" s="302"/>
      <c r="G94" s="302"/>
      <c r="H94" s="302"/>
    </row>
    <row r="95" spans="1:8" ht="14.25">
      <c r="A95" s="41" t="s">
        <v>544</v>
      </c>
      <c r="B95" s="53" t="s">
        <v>334</v>
      </c>
      <c r="C95" s="302">
        <f>SUM(C89:C94)</f>
        <v>16336910</v>
      </c>
      <c r="D95" s="302">
        <f>SUM(D89:D94)</f>
        <v>17796735</v>
      </c>
      <c r="E95" s="302">
        <f>SUM(E92:E94)</f>
        <v>16600000</v>
      </c>
      <c r="F95" s="302"/>
      <c r="G95" s="302"/>
      <c r="H95" s="302">
        <f>SUM(H92:H94)</f>
        <v>0</v>
      </c>
    </row>
    <row r="96" spans="1:8" ht="14.25">
      <c r="A96" s="13" t="s">
        <v>335</v>
      </c>
      <c r="B96" s="6" t="s">
        <v>336</v>
      </c>
      <c r="C96" s="302">
        <v>80445</v>
      </c>
      <c r="D96" s="302">
        <v>20000</v>
      </c>
      <c r="E96" s="302"/>
      <c r="F96" s="302"/>
      <c r="G96" s="302">
        <v>2212661</v>
      </c>
      <c r="H96" s="302"/>
    </row>
    <row r="97" spans="1:8" ht="14.25">
      <c r="A97" s="13" t="s">
        <v>518</v>
      </c>
      <c r="B97" s="6" t="s">
        <v>337</v>
      </c>
      <c r="C97" s="302">
        <v>11289671</v>
      </c>
      <c r="D97" s="302">
        <v>9067922</v>
      </c>
      <c r="E97" s="302">
        <v>8558000</v>
      </c>
      <c r="F97" s="302">
        <v>2974</v>
      </c>
      <c r="G97" s="302"/>
      <c r="H97" s="302">
        <v>2204000</v>
      </c>
    </row>
    <row r="98" spans="1:8" ht="14.25">
      <c r="A98" s="13" t="s">
        <v>519</v>
      </c>
      <c r="B98" s="6" t="s">
        <v>338</v>
      </c>
      <c r="C98" s="302">
        <v>192152</v>
      </c>
      <c r="D98" s="302">
        <v>152704</v>
      </c>
      <c r="E98" s="302"/>
      <c r="F98" s="302"/>
      <c r="G98" s="302"/>
      <c r="H98" s="302"/>
    </row>
    <row r="99" spans="1:8" ht="14.25">
      <c r="A99" s="13" t="s">
        <v>520</v>
      </c>
      <c r="B99" s="6" t="s">
        <v>339</v>
      </c>
      <c r="C99" s="302">
        <v>225589</v>
      </c>
      <c r="D99" s="302">
        <v>258823</v>
      </c>
      <c r="E99" s="302"/>
      <c r="F99" s="302"/>
      <c r="G99" s="302"/>
      <c r="H99" s="302"/>
    </row>
    <row r="100" spans="1:8" ht="14.25">
      <c r="A100" s="13" t="s">
        <v>340</v>
      </c>
      <c r="B100" s="6" t="s">
        <v>341</v>
      </c>
      <c r="C100" s="302">
        <v>3331861</v>
      </c>
      <c r="D100" s="302"/>
      <c r="E100" s="302"/>
      <c r="F100" s="302">
        <v>299849</v>
      </c>
      <c r="G100" s="302">
        <v>4310298</v>
      </c>
      <c r="H100" s="302">
        <v>4500000</v>
      </c>
    </row>
    <row r="101" spans="1:8" ht="14.25">
      <c r="A101" s="13" t="s">
        <v>342</v>
      </c>
      <c r="B101" s="6" t="s">
        <v>343</v>
      </c>
      <c r="C101" s="302">
        <v>3895389</v>
      </c>
      <c r="D101" s="302">
        <v>2442457</v>
      </c>
      <c r="E101" s="302">
        <v>2242000</v>
      </c>
      <c r="F101" s="302">
        <v>80961</v>
      </c>
      <c r="G101" s="302">
        <v>1761201</v>
      </c>
      <c r="H101" s="302">
        <v>1810000</v>
      </c>
    </row>
    <row r="102" spans="1:8" ht="14.25">
      <c r="A102" s="13" t="s">
        <v>344</v>
      </c>
      <c r="B102" s="6" t="s">
        <v>345</v>
      </c>
      <c r="C102" s="302"/>
      <c r="D102" s="302">
        <v>1386000</v>
      </c>
      <c r="E102" s="302"/>
      <c r="F102" s="302">
        <v>137000</v>
      </c>
      <c r="G102" s="302"/>
      <c r="H102" s="302"/>
    </row>
    <row r="103" spans="1:8" ht="14.25">
      <c r="A103" s="13" t="s">
        <v>521</v>
      </c>
      <c r="B103" s="6" t="s">
        <v>346</v>
      </c>
      <c r="C103" s="302">
        <v>157603</v>
      </c>
      <c r="D103" s="302">
        <v>309351</v>
      </c>
      <c r="E103" s="302">
        <v>152000</v>
      </c>
      <c r="F103" s="302">
        <v>4324</v>
      </c>
      <c r="G103" s="302">
        <v>3090</v>
      </c>
      <c r="H103" s="302">
        <v>5000</v>
      </c>
    </row>
    <row r="104" spans="1:8" ht="14.25">
      <c r="A104" s="13" t="s">
        <v>522</v>
      </c>
      <c r="B104" s="6" t="s">
        <v>347</v>
      </c>
      <c r="C104" s="302"/>
      <c r="D104" s="302"/>
      <c r="E104" s="302"/>
      <c r="F104" s="302"/>
      <c r="G104" s="302"/>
      <c r="H104" s="302"/>
    </row>
    <row r="105" spans="1:8" ht="14.25">
      <c r="A105" s="13" t="s">
        <v>523</v>
      </c>
      <c r="B105" s="6" t="s">
        <v>348</v>
      </c>
      <c r="C105" s="302">
        <v>116795</v>
      </c>
      <c r="D105" s="302">
        <v>520076</v>
      </c>
      <c r="E105" s="302">
        <v>400000</v>
      </c>
      <c r="F105" s="302">
        <v>22</v>
      </c>
      <c r="G105" s="302">
        <v>2643</v>
      </c>
      <c r="H105" s="302">
        <v>1000</v>
      </c>
    </row>
    <row r="106" spans="1:8" ht="14.25">
      <c r="A106" s="52" t="s">
        <v>545</v>
      </c>
      <c r="B106" s="53" t="s">
        <v>349</v>
      </c>
      <c r="C106" s="302">
        <f aca="true" t="shared" si="4" ref="C106:H106">SUM(C96:C105)</f>
        <v>19289505</v>
      </c>
      <c r="D106" s="302">
        <f t="shared" si="4"/>
        <v>14157333</v>
      </c>
      <c r="E106" s="302">
        <f t="shared" si="4"/>
        <v>11352000</v>
      </c>
      <c r="F106" s="302">
        <f t="shared" si="4"/>
        <v>525130</v>
      </c>
      <c r="G106" s="302">
        <f t="shared" si="4"/>
        <v>8289893</v>
      </c>
      <c r="H106" s="302">
        <f t="shared" si="4"/>
        <v>8520000</v>
      </c>
    </row>
    <row r="107" spans="1:8" ht="14.25">
      <c r="A107" s="13" t="s">
        <v>358</v>
      </c>
      <c r="B107" s="6" t="s">
        <v>359</v>
      </c>
      <c r="C107" s="302"/>
      <c r="D107" s="302"/>
      <c r="E107" s="302"/>
      <c r="F107" s="302"/>
      <c r="G107" s="302"/>
      <c r="H107" s="302"/>
    </row>
    <row r="108" spans="1:8" ht="14.25">
      <c r="A108" s="5" t="s">
        <v>527</v>
      </c>
      <c r="B108" s="6" t="s">
        <v>361</v>
      </c>
      <c r="C108" s="302"/>
      <c r="D108" s="302"/>
      <c r="E108" s="302"/>
      <c r="F108" s="302"/>
      <c r="G108" s="302"/>
      <c r="H108" s="302"/>
    </row>
    <row r="109" spans="1:8" ht="14.25">
      <c r="A109" s="13" t="s">
        <v>528</v>
      </c>
      <c r="B109" s="6" t="s">
        <v>721</v>
      </c>
      <c r="C109" s="302">
        <v>73330</v>
      </c>
      <c r="D109" s="302">
        <v>60030</v>
      </c>
      <c r="E109" s="302"/>
      <c r="F109" s="302"/>
      <c r="G109" s="302"/>
      <c r="H109" s="302"/>
    </row>
    <row r="110" spans="1:8" ht="14.25">
      <c r="A110" s="41" t="s">
        <v>547</v>
      </c>
      <c r="B110" s="53" t="s">
        <v>362</v>
      </c>
      <c r="C110" s="302">
        <f>SUM(C109)</f>
        <v>73330</v>
      </c>
      <c r="D110" s="302">
        <f>SUM(D109)</f>
        <v>60030</v>
      </c>
      <c r="E110" s="302"/>
      <c r="F110" s="302"/>
      <c r="G110" s="302"/>
      <c r="H110" s="302"/>
    </row>
    <row r="111" spans="1:8" ht="15">
      <c r="A111" s="62" t="s">
        <v>69</v>
      </c>
      <c r="B111" s="65"/>
      <c r="C111" s="297">
        <f>C88+C95+C106+C110</f>
        <v>71033530</v>
      </c>
      <c r="D111" s="297">
        <f>D88+D95+D106+D110</f>
        <v>69748399</v>
      </c>
      <c r="E111" s="297">
        <f>E88+E95+E106+E110</f>
        <v>64811675</v>
      </c>
      <c r="F111" s="297">
        <f>F110+F106+F95+F88</f>
        <v>555130</v>
      </c>
      <c r="G111" s="297">
        <f>G110+G106+G95+G88</f>
        <v>8299893</v>
      </c>
      <c r="H111" s="297">
        <f>H88+H95+H106+H110</f>
        <v>8520000</v>
      </c>
    </row>
    <row r="112" spans="1:8" ht="14.25">
      <c r="A112" s="5" t="s">
        <v>304</v>
      </c>
      <c r="B112" s="6" t="s">
        <v>305</v>
      </c>
      <c r="C112" s="302"/>
      <c r="D112" s="302">
        <v>999999</v>
      </c>
      <c r="E112" s="302">
        <v>15000000</v>
      </c>
      <c r="F112" s="302"/>
      <c r="G112" s="302"/>
      <c r="H112" s="302"/>
    </row>
    <row r="113" spans="1:8" ht="14.25">
      <c r="A113" s="5" t="s">
        <v>306</v>
      </c>
      <c r="B113" s="6" t="s">
        <v>307</v>
      </c>
      <c r="C113" s="302"/>
      <c r="D113" s="302"/>
      <c r="E113" s="302"/>
      <c r="F113" s="302"/>
      <c r="G113" s="302"/>
      <c r="H113" s="302"/>
    </row>
    <row r="114" spans="1:8" ht="14.25">
      <c r="A114" s="5" t="s">
        <v>505</v>
      </c>
      <c r="B114" s="6" t="s">
        <v>308</v>
      </c>
      <c r="C114" s="302">
        <v>191816</v>
      </c>
      <c r="D114" s="302"/>
      <c r="E114" s="302">
        <v>192000</v>
      </c>
      <c r="F114" s="302"/>
      <c r="G114" s="302"/>
      <c r="H114" s="302"/>
    </row>
    <row r="115" spans="1:8" ht="14.25">
      <c r="A115" s="5" t="s">
        <v>506</v>
      </c>
      <c r="B115" s="6" t="s">
        <v>309</v>
      </c>
      <c r="C115" s="302"/>
      <c r="D115" s="302"/>
      <c r="E115" s="302"/>
      <c r="F115" s="302"/>
      <c r="G115" s="302"/>
      <c r="H115" s="302"/>
    </row>
    <row r="116" spans="1:8" ht="14.25">
      <c r="A116" s="5" t="s">
        <v>507</v>
      </c>
      <c r="B116" s="6" t="s">
        <v>310</v>
      </c>
      <c r="C116" s="302"/>
      <c r="D116" s="302">
        <v>70576188</v>
      </c>
      <c r="E116" s="302"/>
      <c r="F116" s="302"/>
      <c r="G116" s="302"/>
      <c r="H116" s="302"/>
    </row>
    <row r="117" spans="1:8" ht="14.25">
      <c r="A117" s="41" t="s">
        <v>541</v>
      </c>
      <c r="B117" s="53" t="s">
        <v>311</v>
      </c>
      <c r="C117" s="302">
        <f>SUM(C112:C116)</f>
        <v>191816</v>
      </c>
      <c r="D117" s="302">
        <f>SUM(D112:D116)</f>
        <v>71576187</v>
      </c>
      <c r="E117" s="302">
        <f>SUM(E112:E116)</f>
        <v>15192000</v>
      </c>
      <c r="F117" s="302"/>
      <c r="G117" s="302"/>
      <c r="H117" s="302"/>
    </row>
    <row r="118" spans="1:8" ht="14.25">
      <c r="A118" s="13" t="s">
        <v>524</v>
      </c>
      <c r="B118" s="6" t="s">
        <v>350</v>
      </c>
      <c r="C118" s="302"/>
      <c r="D118" s="302"/>
      <c r="E118" s="302"/>
      <c r="F118" s="302"/>
      <c r="G118" s="302"/>
      <c r="H118" s="302"/>
    </row>
    <row r="119" spans="1:8" ht="14.25">
      <c r="A119" s="13" t="s">
        <v>525</v>
      </c>
      <c r="B119" s="6" t="s">
        <v>351</v>
      </c>
      <c r="C119" s="302"/>
      <c r="D119" s="302"/>
      <c r="E119" s="302"/>
      <c r="F119" s="302"/>
      <c r="G119" s="302"/>
      <c r="H119" s="302"/>
    </row>
    <row r="120" spans="1:8" ht="14.25">
      <c r="A120" s="13" t="s">
        <v>352</v>
      </c>
      <c r="B120" s="6" t="s">
        <v>353</v>
      </c>
      <c r="C120" s="302"/>
      <c r="D120" s="302"/>
      <c r="E120" s="302"/>
      <c r="F120" s="302"/>
      <c r="G120" s="302"/>
      <c r="H120" s="302"/>
    </row>
    <row r="121" spans="1:8" ht="14.25">
      <c r="A121" s="13" t="s">
        <v>526</v>
      </c>
      <c r="B121" s="6" t="s">
        <v>354</v>
      </c>
      <c r="C121" s="302"/>
      <c r="D121" s="302"/>
      <c r="E121" s="302"/>
      <c r="F121" s="302"/>
      <c r="G121" s="302"/>
      <c r="H121" s="302"/>
    </row>
    <row r="122" spans="1:8" ht="14.25">
      <c r="A122" s="13" t="s">
        <v>355</v>
      </c>
      <c r="B122" s="6" t="s">
        <v>356</v>
      </c>
      <c r="C122" s="302"/>
      <c r="D122" s="302"/>
      <c r="E122" s="302"/>
      <c r="F122" s="302"/>
      <c r="G122" s="302"/>
      <c r="H122" s="302"/>
    </row>
    <row r="123" spans="1:8" ht="14.25">
      <c r="A123" s="41" t="s">
        <v>546</v>
      </c>
      <c r="B123" s="53" t="s">
        <v>357</v>
      </c>
      <c r="C123" s="302"/>
      <c r="D123" s="302"/>
      <c r="E123" s="302"/>
      <c r="F123" s="302"/>
      <c r="G123" s="302"/>
      <c r="H123" s="302"/>
    </row>
    <row r="124" spans="1:8" ht="14.25">
      <c r="A124" s="13" t="s">
        <v>363</v>
      </c>
      <c r="B124" s="6" t="s">
        <v>364</v>
      </c>
      <c r="C124" s="302"/>
      <c r="D124" s="302"/>
      <c r="E124" s="302"/>
      <c r="F124" s="302"/>
      <c r="G124" s="302"/>
      <c r="H124" s="302"/>
    </row>
    <row r="125" spans="1:8" ht="14.25">
      <c r="A125" s="5" t="s">
        <v>529</v>
      </c>
      <c r="B125" s="6" t="s">
        <v>694</v>
      </c>
      <c r="C125" s="302">
        <v>282004</v>
      </c>
      <c r="D125" s="302">
        <v>138600</v>
      </c>
      <c r="E125" s="302"/>
      <c r="F125" s="302"/>
      <c r="G125" s="302"/>
      <c r="H125" s="302"/>
    </row>
    <row r="126" spans="1:8" ht="14.25">
      <c r="A126" s="13" t="s">
        <v>530</v>
      </c>
      <c r="B126" s="6" t="s">
        <v>366</v>
      </c>
      <c r="C126" s="302">
        <v>404610</v>
      </c>
      <c r="D126" s="302">
        <v>38000</v>
      </c>
      <c r="E126" s="302"/>
      <c r="F126" s="302"/>
      <c r="G126" s="302"/>
      <c r="H126" s="302"/>
    </row>
    <row r="127" spans="1:8" ht="14.25">
      <c r="A127" s="41" t="s">
        <v>549</v>
      </c>
      <c r="B127" s="53" t="s">
        <v>367</v>
      </c>
      <c r="C127" s="301">
        <f>SUM(C124:C126)</f>
        <v>686614</v>
      </c>
      <c r="D127" s="301">
        <f>SUM(D124:D126)</f>
        <v>176600</v>
      </c>
      <c r="E127" s="302">
        <v>400000</v>
      </c>
      <c r="F127" s="302"/>
      <c r="G127" s="302"/>
      <c r="H127" s="302">
        <f>SUM(H124:H126)</f>
        <v>0</v>
      </c>
    </row>
    <row r="128" spans="1:8" ht="15">
      <c r="A128" s="62" t="s">
        <v>70</v>
      </c>
      <c r="B128" s="65"/>
      <c r="C128" s="297">
        <f aca="true" t="shared" si="5" ref="C128:H128">C127+C123+C117</f>
        <v>878430</v>
      </c>
      <c r="D128" s="297">
        <f t="shared" si="5"/>
        <v>71752787</v>
      </c>
      <c r="E128" s="297">
        <f t="shared" si="5"/>
        <v>15592000</v>
      </c>
      <c r="F128" s="297">
        <f t="shared" si="5"/>
        <v>0</v>
      </c>
      <c r="G128" s="297">
        <f t="shared" si="5"/>
        <v>0</v>
      </c>
      <c r="H128" s="297">
        <f t="shared" si="5"/>
        <v>0</v>
      </c>
    </row>
    <row r="129" spans="1:8" ht="15">
      <c r="A129" s="50" t="s">
        <v>548</v>
      </c>
      <c r="B129" s="37" t="s">
        <v>368</v>
      </c>
      <c r="C129" s="298">
        <f>C128+C111</f>
        <v>71911960</v>
      </c>
      <c r="D129" s="298">
        <f>D128+D111</f>
        <v>141501186</v>
      </c>
      <c r="E129" s="298">
        <f>E128+E111</f>
        <v>80403675</v>
      </c>
      <c r="F129" s="298">
        <f>F127+F123+F117+F111</f>
        <v>555130</v>
      </c>
      <c r="G129" s="298">
        <f>G127+G123+G117+G111</f>
        <v>8299893</v>
      </c>
      <c r="H129" s="298">
        <f>H128+H111</f>
        <v>8520000</v>
      </c>
    </row>
    <row r="130" spans="1:8" ht="15">
      <c r="A130" s="107" t="s">
        <v>71</v>
      </c>
      <c r="B130" s="64"/>
      <c r="C130" s="329">
        <f aca="true" t="shared" si="6" ref="C130:H130">C39</f>
        <v>33585917</v>
      </c>
      <c r="D130" s="329">
        <f t="shared" si="6"/>
        <v>22451282</v>
      </c>
      <c r="E130" s="329">
        <f t="shared" si="6"/>
        <v>30313020</v>
      </c>
      <c r="F130" s="329">
        <f t="shared" si="6"/>
        <v>12777351</v>
      </c>
      <c r="G130" s="329">
        <f t="shared" si="6"/>
        <v>27050583</v>
      </c>
      <c r="H130" s="329">
        <f t="shared" si="6"/>
        <v>27488280</v>
      </c>
    </row>
    <row r="131" spans="1:8" ht="15">
      <c r="A131" s="107" t="s">
        <v>72</v>
      </c>
      <c r="B131" s="64"/>
      <c r="C131" s="329">
        <f aca="true" t="shared" si="7" ref="C131:H131">C128-C79</f>
        <v>-12857138</v>
      </c>
      <c r="D131" s="329">
        <f t="shared" si="7"/>
        <v>52175855</v>
      </c>
      <c r="E131" s="329">
        <f t="shared" si="7"/>
        <v>-4558213</v>
      </c>
      <c r="F131" s="329">
        <f t="shared" si="7"/>
        <v>0</v>
      </c>
      <c r="G131" s="329">
        <f t="shared" si="7"/>
        <v>0</v>
      </c>
      <c r="H131" s="329">
        <f t="shared" si="7"/>
        <v>0</v>
      </c>
    </row>
    <row r="132" spans="1:8" ht="14.25">
      <c r="A132" s="15" t="s">
        <v>550</v>
      </c>
      <c r="B132" s="7" t="s">
        <v>373</v>
      </c>
      <c r="C132" s="302"/>
      <c r="D132" s="302"/>
      <c r="E132" s="302"/>
      <c r="F132" s="302"/>
      <c r="G132" s="302"/>
      <c r="H132" s="302"/>
    </row>
    <row r="133" spans="1:8" ht="14.25">
      <c r="A133" s="14" t="s">
        <v>551</v>
      </c>
      <c r="B133" s="7" t="s">
        <v>380</v>
      </c>
      <c r="C133" s="302"/>
      <c r="D133" s="302"/>
      <c r="E133" s="302"/>
      <c r="F133" s="302"/>
      <c r="G133" s="302"/>
      <c r="H133" s="302"/>
    </row>
    <row r="134" spans="1:8" ht="14.25">
      <c r="A134" s="5" t="s">
        <v>657</v>
      </c>
      <c r="B134" s="5" t="s">
        <v>381</v>
      </c>
      <c r="C134" s="302">
        <v>16262879</v>
      </c>
      <c r="D134" s="302">
        <v>27055036</v>
      </c>
      <c r="E134" s="302"/>
      <c r="F134" s="302">
        <v>572014</v>
      </c>
      <c r="G134" s="302">
        <v>626887</v>
      </c>
      <c r="H134" s="302">
        <v>183997</v>
      </c>
    </row>
    <row r="135" spans="1:8" ht="14.25">
      <c r="A135" s="5" t="s">
        <v>658</v>
      </c>
      <c r="B135" s="5" t="s">
        <v>381</v>
      </c>
      <c r="C135" s="302"/>
      <c r="D135" s="302"/>
      <c r="E135" s="302">
        <v>80423950</v>
      </c>
      <c r="F135" s="302"/>
      <c r="G135" s="302"/>
      <c r="H135" s="302"/>
    </row>
    <row r="136" spans="1:8" ht="14.25">
      <c r="A136" s="5" t="s">
        <v>655</v>
      </c>
      <c r="B136" s="5" t="s">
        <v>382</v>
      </c>
      <c r="C136" s="302"/>
      <c r="D136" s="302"/>
      <c r="E136" s="302"/>
      <c r="F136" s="302"/>
      <c r="G136" s="302"/>
      <c r="H136" s="302"/>
    </row>
    <row r="137" spans="1:8" ht="14.25">
      <c r="A137" s="5" t="s">
        <v>656</v>
      </c>
      <c r="B137" s="5" t="s">
        <v>382</v>
      </c>
      <c r="C137" s="302"/>
      <c r="D137" s="302"/>
      <c r="E137" s="302"/>
      <c r="F137" s="302"/>
      <c r="G137" s="302"/>
      <c r="H137" s="302"/>
    </row>
    <row r="138" spans="1:8" ht="14.25">
      <c r="A138" s="7" t="s">
        <v>552</v>
      </c>
      <c r="B138" s="7" t="s">
        <v>383</v>
      </c>
      <c r="C138" s="302">
        <f aca="true" t="shared" si="8" ref="C138:H138">SUM(C134:C137)</f>
        <v>16262879</v>
      </c>
      <c r="D138" s="302">
        <f t="shared" si="8"/>
        <v>27055036</v>
      </c>
      <c r="E138" s="302">
        <f t="shared" si="8"/>
        <v>80423950</v>
      </c>
      <c r="F138" s="302">
        <f t="shared" si="8"/>
        <v>572014</v>
      </c>
      <c r="G138" s="302">
        <f t="shared" si="8"/>
        <v>626887</v>
      </c>
      <c r="H138" s="302">
        <f t="shared" si="8"/>
        <v>183997</v>
      </c>
    </row>
    <row r="139" spans="1:8" ht="14.25">
      <c r="A139" s="39" t="s">
        <v>384</v>
      </c>
      <c r="B139" s="5" t="s">
        <v>385</v>
      </c>
      <c r="C139" s="302">
        <v>1227883</v>
      </c>
      <c r="D139" s="302">
        <v>1315130</v>
      </c>
      <c r="E139" s="302"/>
      <c r="F139" s="302"/>
      <c r="G139" s="302"/>
      <c r="H139" s="302"/>
    </row>
    <row r="140" spans="1:8" ht="14.25">
      <c r="A140" s="39" t="s">
        <v>386</v>
      </c>
      <c r="B140" s="5" t="s">
        <v>387</v>
      </c>
      <c r="C140" s="302"/>
      <c r="D140" s="302"/>
      <c r="E140" s="302"/>
      <c r="F140" s="302"/>
      <c r="G140" s="302"/>
      <c r="H140" s="302"/>
    </row>
    <row r="141" spans="1:8" ht="14.25">
      <c r="A141" s="39" t="s">
        <v>388</v>
      </c>
      <c r="B141" s="5" t="s">
        <v>389</v>
      </c>
      <c r="C141" s="302"/>
      <c r="D141" s="302"/>
      <c r="E141" s="302"/>
      <c r="F141" s="302">
        <v>12526453</v>
      </c>
      <c r="G141" s="302">
        <v>18349049</v>
      </c>
      <c r="H141" s="302">
        <v>18835083</v>
      </c>
    </row>
    <row r="142" spans="1:8" ht="14.25">
      <c r="A142" s="39" t="s">
        <v>390</v>
      </c>
      <c r="B142" s="5" t="s">
        <v>391</v>
      </c>
      <c r="C142" s="302"/>
      <c r="D142" s="302"/>
      <c r="E142" s="302"/>
      <c r="F142" s="302"/>
      <c r="G142" s="302"/>
      <c r="H142" s="302"/>
    </row>
    <row r="143" spans="1:8" ht="14.25">
      <c r="A143" s="13" t="s">
        <v>535</v>
      </c>
      <c r="B143" s="5" t="s">
        <v>392</v>
      </c>
      <c r="C143" s="302"/>
      <c r="D143" s="302"/>
      <c r="E143" s="302"/>
      <c r="F143" s="303"/>
      <c r="G143" s="303"/>
      <c r="H143" s="302"/>
    </row>
    <row r="144" spans="1:8" ht="14.25">
      <c r="A144" s="15" t="s">
        <v>553</v>
      </c>
      <c r="B144" s="7" t="s">
        <v>394</v>
      </c>
      <c r="C144" s="301">
        <f aca="true" t="shared" si="9" ref="C144:H144">SUM(C138:C143)</f>
        <v>17490762</v>
      </c>
      <c r="D144" s="301">
        <f t="shared" si="9"/>
        <v>28370166</v>
      </c>
      <c r="E144" s="302">
        <f t="shared" si="9"/>
        <v>80423950</v>
      </c>
      <c r="F144" s="302">
        <f t="shared" si="9"/>
        <v>13098467</v>
      </c>
      <c r="G144" s="302">
        <f t="shared" si="9"/>
        <v>18975936</v>
      </c>
      <c r="H144" s="302">
        <f t="shared" si="9"/>
        <v>19019080</v>
      </c>
    </row>
    <row r="145" spans="1:8" ht="14.25">
      <c r="A145" s="13" t="s">
        <v>395</v>
      </c>
      <c r="B145" s="5" t="s">
        <v>396</v>
      </c>
      <c r="C145" s="302"/>
      <c r="D145" s="302"/>
      <c r="E145" s="302"/>
      <c r="F145" s="302"/>
      <c r="G145" s="302"/>
      <c r="H145" s="302"/>
    </row>
    <row r="146" spans="1:8" ht="14.25">
      <c r="A146" s="13" t="s">
        <v>397</v>
      </c>
      <c r="B146" s="5" t="s">
        <v>398</v>
      </c>
      <c r="C146" s="302"/>
      <c r="D146" s="302"/>
      <c r="E146" s="302"/>
      <c r="F146" s="302"/>
      <c r="G146" s="302"/>
      <c r="H146" s="302"/>
    </row>
    <row r="147" spans="1:8" ht="14.25">
      <c r="A147" s="39" t="s">
        <v>399</v>
      </c>
      <c r="B147" s="5" t="s">
        <v>400</v>
      </c>
      <c r="C147" s="302"/>
      <c r="D147" s="302"/>
      <c r="E147" s="302"/>
      <c r="F147" s="302"/>
      <c r="G147" s="302"/>
      <c r="H147" s="302"/>
    </row>
    <row r="148" spans="1:8" ht="14.25">
      <c r="A148" s="39" t="s">
        <v>536</v>
      </c>
      <c r="B148" s="5" t="s">
        <v>401</v>
      </c>
      <c r="C148" s="302"/>
      <c r="D148" s="302"/>
      <c r="E148" s="302"/>
      <c r="F148" s="302"/>
      <c r="G148" s="302"/>
      <c r="H148" s="302"/>
    </row>
    <row r="149" spans="1:8" ht="14.25">
      <c r="A149" s="14" t="s">
        <v>554</v>
      </c>
      <c r="B149" s="7" t="s">
        <v>402</v>
      </c>
      <c r="C149" s="302"/>
      <c r="D149" s="302"/>
      <c r="E149" s="302"/>
      <c r="F149" s="302"/>
      <c r="G149" s="302"/>
      <c r="H149" s="302"/>
    </row>
    <row r="150" spans="1:8" ht="14.25">
      <c r="A150" s="15" t="s">
        <v>403</v>
      </c>
      <c r="B150" s="7" t="s">
        <v>404</v>
      </c>
      <c r="C150" s="302"/>
      <c r="D150" s="302"/>
      <c r="E150" s="302"/>
      <c r="F150" s="302"/>
      <c r="G150" s="302"/>
      <c r="H150" s="302"/>
    </row>
    <row r="151" spans="1:8" ht="15">
      <c r="A151" s="42" t="s">
        <v>555</v>
      </c>
      <c r="B151" s="43" t="s">
        <v>405</v>
      </c>
      <c r="C151" s="299">
        <f>C144+C149+C150</f>
        <v>17490762</v>
      </c>
      <c r="D151" s="299">
        <f>D144+D149+D150</f>
        <v>28370166</v>
      </c>
      <c r="E151" s="299">
        <f>E144+E149+E150</f>
        <v>80423950</v>
      </c>
      <c r="F151" s="299">
        <f>F144+F149+F150</f>
        <v>13098467</v>
      </c>
      <c r="G151" s="299">
        <f>G144+G149+G150</f>
        <v>18975936</v>
      </c>
      <c r="H151" s="299">
        <f>H144</f>
        <v>19019080</v>
      </c>
    </row>
    <row r="152" spans="1:8" ht="15">
      <c r="A152" s="46" t="s">
        <v>538</v>
      </c>
      <c r="B152" s="47"/>
      <c r="C152" s="300">
        <f aca="true" t="shared" si="10" ref="C152:H152">C151+C129</f>
        <v>89402722</v>
      </c>
      <c r="D152" s="300">
        <f t="shared" si="10"/>
        <v>169871352</v>
      </c>
      <c r="E152" s="300">
        <f t="shared" si="10"/>
        <v>160827625</v>
      </c>
      <c r="F152" s="300">
        <f t="shared" si="10"/>
        <v>13653597</v>
      </c>
      <c r="G152" s="300">
        <f t="shared" si="10"/>
        <v>27275829</v>
      </c>
      <c r="H152" s="300">
        <f t="shared" si="10"/>
        <v>27539080</v>
      </c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5"/>
  <sheetViews>
    <sheetView zoomScale="68" zoomScaleNormal="68" zoomScalePageLayoutView="0" workbookViewId="0" topLeftCell="B1">
      <selection activeCell="A1" sqref="A1:O1"/>
    </sheetView>
  </sheetViews>
  <sheetFormatPr defaultColWidth="9.140625" defaultRowHeight="15"/>
  <cols>
    <col min="1" max="1" width="91.140625" style="0" customWidth="1"/>
    <col min="3" max="3" width="21.57421875" style="0" customWidth="1"/>
    <col min="4" max="4" width="17.57421875" style="0" customWidth="1"/>
    <col min="5" max="8" width="15.7109375" style="0" customWidth="1"/>
    <col min="9" max="9" width="20.00390625" style="0" customWidth="1"/>
    <col min="10" max="10" width="15.00390625" style="0" customWidth="1"/>
    <col min="11" max="11" width="15.28125" style="0" bestFit="1" customWidth="1"/>
    <col min="12" max="12" width="16.140625" style="0" bestFit="1" customWidth="1"/>
    <col min="13" max="13" width="15.7109375" style="0" customWidth="1"/>
    <col min="14" max="14" width="18.7109375" style="0" customWidth="1"/>
    <col min="15" max="15" width="16.7109375" style="0" customWidth="1"/>
    <col min="16" max="16" width="13.57421875" style="0" customWidth="1"/>
  </cols>
  <sheetData>
    <row r="1" spans="1:15" ht="28.5" customHeight="1">
      <c r="A1" s="409" t="s">
        <v>860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5" ht="26.25" customHeight="1">
      <c r="A2" s="401" t="s">
        <v>830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4" spans="1:15" ht="14.25">
      <c r="A4" s="4" t="s">
        <v>1</v>
      </c>
      <c r="O4" s="177" t="s">
        <v>697</v>
      </c>
    </row>
    <row r="5" spans="1:15" ht="26.25">
      <c r="A5" s="2" t="s">
        <v>103</v>
      </c>
      <c r="B5" s="3" t="s">
        <v>104</v>
      </c>
      <c r="C5" s="3" t="s">
        <v>53</v>
      </c>
      <c r="D5" s="79" t="s">
        <v>14</v>
      </c>
      <c r="E5" s="79" t="s">
        <v>15</v>
      </c>
      <c r="F5" s="79" t="s">
        <v>16</v>
      </c>
      <c r="G5" s="79" t="s">
        <v>17</v>
      </c>
      <c r="H5" s="79" t="s">
        <v>18</v>
      </c>
      <c r="I5" s="79" t="s">
        <v>19</v>
      </c>
      <c r="J5" s="79" t="s">
        <v>20</v>
      </c>
      <c r="K5" s="79" t="s">
        <v>21</v>
      </c>
      <c r="L5" s="79" t="s">
        <v>22</v>
      </c>
      <c r="M5" s="79" t="s">
        <v>23</v>
      </c>
      <c r="N5" s="79" t="s">
        <v>24</v>
      </c>
      <c r="O5" s="79" t="s">
        <v>25</v>
      </c>
    </row>
    <row r="6" spans="1:15" ht="14.25">
      <c r="A6" s="30" t="s">
        <v>105</v>
      </c>
      <c r="B6" s="31" t="s">
        <v>106</v>
      </c>
      <c r="C6" s="155">
        <v>2404000</v>
      </c>
      <c r="D6" s="154">
        <f>C6/12</f>
        <v>200333.33333333334</v>
      </c>
      <c r="E6" s="154">
        <f>D6</f>
        <v>200333.33333333334</v>
      </c>
      <c r="F6" s="154">
        <f aca="true" t="shared" si="0" ref="F6:N6">E6</f>
        <v>200333.33333333334</v>
      </c>
      <c r="G6" s="154">
        <f t="shared" si="0"/>
        <v>200333.33333333334</v>
      </c>
      <c r="H6" s="154">
        <f t="shared" si="0"/>
        <v>200333.33333333334</v>
      </c>
      <c r="I6" s="154">
        <f t="shared" si="0"/>
        <v>200333.33333333334</v>
      </c>
      <c r="J6" s="154">
        <f t="shared" si="0"/>
        <v>200333.33333333334</v>
      </c>
      <c r="K6" s="154">
        <f t="shared" si="0"/>
        <v>200333.33333333334</v>
      </c>
      <c r="L6" s="154">
        <f t="shared" si="0"/>
        <v>200333.33333333334</v>
      </c>
      <c r="M6" s="154">
        <f t="shared" si="0"/>
        <v>200333.33333333334</v>
      </c>
      <c r="N6" s="154">
        <f t="shared" si="0"/>
        <v>200333.33333333334</v>
      </c>
      <c r="O6" s="154">
        <f>C6-D6-E6-F6-G6-H6-I6-J6-K6-L6-M6-N6</f>
        <v>200333.3333333334</v>
      </c>
    </row>
    <row r="7" spans="1:15" ht="14.25">
      <c r="A7" s="30" t="s">
        <v>107</v>
      </c>
      <c r="B7" s="32" t="s">
        <v>108</v>
      </c>
      <c r="C7" s="155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>
        <f aca="true" t="shared" si="1" ref="O7:O70">C7-D7-E7-F7-G7-H7-I7-J7-K7-L7-M7-N7</f>
        <v>0</v>
      </c>
    </row>
    <row r="8" spans="1:15" ht="14.25">
      <c r="A8" s="30" t="s">
        <v>109</v>
      </c>
      <c r="B8" s="32" t="s">
        <v>110</v>
      </c>
      <c r="C8" s="155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>
        <f t="shared" si="1"/>
        <v>0</v>
      </c>
    </row>
    <row r="9" spans="1:15" ht="14.25">
      <c r="A9" s="33" t="s">
        <v>111</v>
      </c>
      <c r="B9" s="32" t="s">
        <v>112</v>
      </c>
      <c r="C9" s="155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>
        <f t="shared" si="1"/>
        <v>0</v>
      </c>
    </row>
    <row r="10" spans="1:15" ht="14.25">
      <c r="A10" s="33" t="s">
        <v>113</v>
      </c>
      <c r="B10" s="32" t="s">
        <v>114</v>
      </c>
      <c r="C10" s="155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>
        <f t="shared" si="1"/>
        <v>0</v>
      </c>
    </row>
    <row r="11" spans="1:15" ht="14.25">
      <c r="A11" s="33" t="s">
        <v>115</v>
      </c>
      <c r="B11" s="32" t="s">
        <v>116</v>
      </c>
      <c r="C11" s="155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>
        <f t="shared" si="1"/>
        <v>0</v>
      </c>
    </row>
    <row r="12" spans="1:15" ht="14.25">
      <c r="A12" s="33" t="s">
        <v>117</v>
      </c>
      <c r="B12" s="32" t="s">
        <v>118</v>
      </c>
      <c r="C12" s="155">
        <v>231400</v>
      </c>
      <c r="D12" s="154">
        <f>C12/12</f>
        <v>19283.333333333332</v>
      </c>
      <c r="E12" s="154">
        <f>D12</f>
        <v>19283.333333333332</v>
      </c>
      <c r="F12" s="154">
        <f aca="true" t="shared" si="2" ref="F12:N12">E12</f>
        <v>19283.333333333332</v>
      </c>
      <c r="G12" s="154">
        <f t="shared" si="2"/>
        <v>19283.333333333332</v>
      </c>
      <c r="H12" s="154">
        <f t="shared" si="2"/>
        <v>19283.333333333332</v>
      </c>
      <c r="I12" s="154">
        <f t="shared" si="2"/>
        <v>19283.333333333332</v>
      </c>
      <c r="J12" s="154">
        <f t="shared" si="2"/>
        <v>19283.333333333332</v>
      </c>
      <c r="K12" s="154">
        <f t="shared" si="2"/>
        <v>19283.333333333332</v>
      </c>
      <c r="L12" s="154">
        <f t="shared" si="2"/>
        <v>19283.333333333332</v>
      </c>
      <c r="M12" s="154">
        <f t="shared" si="2"/>
        <v>19283.333333333332</v>
      </c>
      <c r="N12" s="154">
        <f t="shared" si="2"/>
        <v>19283.333333333332</v>
      </c>
      <c r="O12" s="154">
        <f t="shared" si="1"/>
        <v>19283.33333333331</v>
      </c>
    </row>
    <row r="13" spans="1:15" ht="14.25">
      <c r="A13" s="33" t="s">
        <v>119</v>
      </c>
      <c r="B13" s="32" t="s">
        <v>120</v>
      </c>
      <c r="C13" s="155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>
        <f t="shared" si="1"/>
        <v>0</v>
      </c>
    </row>
    <row r="14" spans="1:15" ht="14.25">
      <c r="A14" s="5" t="s">
        <v>121</v>
      </c>
      <c r="B14" s="32" t="s">
        <v>122</v>
      </c>
      <c r="C14" s="155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>
        <f t="shared" si="1"/>
        <v>0</v>
      </c>
    </row>
    <row r="15" spans="1:15" ht="14.25">
      <c r="A15" s="5" t="s">
        <v>123</v>
      </c>
      <c r="B15" s="32" t="s">
        <v>124</v>
      </c>
      <c r="C15" s="155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>
        <f t="shared" si="1"/>
        <v>0</v>
      </c>
    </row>
    <row r="16" spans="1:15" ht="14.25">
      <c r="A16" s="5" t="s">
        <v>125</v>
      </c>
      <c r="B16" s="32" t="s">
        <v>126</v>
      </c>
      <c r="C16" s="155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>
        <f t="shared" si="1"/>
        <v>0</v>
      </c>
    </row>
    <row r="17" spans="1:15" ht="14.25">
      <c r="A17" s="5" t="s">
        <v>127</v>
      </c>
      <c r="B17" s="32" t="s">
        <v>128</v>
      </c>
      <c r="C17" s="155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>
        <f t="shared" si="1"/>
        <v>0</v>
      </c>
    </row>
    <row r="18" spans="1:15" ht="14.25">
      <c r="A18" s="5" t="s">
        <v>468</v>
      </c>
      <c r="B18" s="32" t="s">
        <v>129</v>
      </c>
      <c r="C18" s="155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>
        <f t="shared" si="1"/>
        <v>0</v>
      </c>
    </row>
    <row r="19" spans="1:15" ht="14.25">
      <c r="A19" s="34" t="s">
        <v>406</v>
      </c>
      <c r="B19" s="35" t="s">
        <v>130</v>
      </c>
      <c r="C19" s="155">
        <f>SUM(C6:C18)</f>
        <v>2635400</v>
      </c>
      <c r="D19" s="154">
        <f>C19/12</f>
        <v>219616.66666666666</v>
      </c>
      <c r="E19" s="154">
        <f>D19</f>
        <v>219616.66666666666</v>
      </c>
      <c r="F19" s="154">
        <f aca="true" t="shared" si="3" ref="F19:N19">E19</f>
        <v>219616.66666666666</v>
      </c>
      <c r="G19" s="154">
        <f t="shared" si="3"/>
        <v>219616.66666666666</v>
      </c>
      <c r="H19" s="154">
        <f t="shared" si="3"/>
        <v>219616.66666666666</v>
      </c>
      <c r="I19" s="154">
        <f t="shared" si="3"/>
        <v>219616.66666666666</v>
      </c>
      <c r="J19" s="154">
        <f t="shared" si="3"/>
        <v>219616.66666666666</v>
      </c>
      <c r="K19" s="154">
        <f t="shared" si="3"/>
        <v>219616.66666666666</v>
      </c>
      <c r="L19" s="154">
        <f t="shared" si="3"/>
        <v>219616.66666666666</v>
      </c>
      <c r="M19" s="154">
        <f t="shared" si="3"/>
        <v>219616.66666666666</v>
      </c>
      <c r="N19" s="154">
        <f t="shared" si="3"/>
        <v>219616.66666666666</v>
      </c>
      <c r="O19" s="154">
        <f t="shared" si="1"/>
        <v>219616.66666666672</v>
      </c>
    </row>
    <row r="20" spans="1:15" ht="14.25">
      <c r="A20" s="5" t="s">
        <v>131</v>
      </c>
      <c r="B20" s="32" t="s">
        <v>132</v>
      </c>
      <c r="C20" s="155">
        <v>2800000</v>
      </c>
      <c r="D20" s="154">
        <f>C20/12</f>
        <v>233333.33333333334</v>
      </c>
      <c r="E20" s="154">
        <f>D20</f>
        <v>233333.33333333334</v>
      </c>
      <c r="F20" s="154">
        <f aca="true" t="shared" si="4" ref="F20:N20">E20</f>
        <v>233333.33333333334</v>
      </c>
      <c r="G20" s="154">
        <f t="shared" si="4"/>
        <v>233333.33333333334</v>
      </c>
      <c r="H20" s="154">
        <f t="shared" si="4"/>
        <v>233333.33333333334</v>
      </c>
      <c r="I20" s="154">
        <f t="shared" si="4"/>
        <v>233333.33333333334</v>
      </c>
      <c r="J20" s="154">
        <f t="shared" si="4"/>
        <v>233333.33333333334</v>
      </c>
      <c r="K20" s="154">
        <f t="shared" si="4"/>
        <v>233333.33333333334</v>
      </c>
      <c r="L20" s="154">
        <f t="shared" si="4"/>
        <v>233333.33333333334</v>
      </c>
      <c r="M20" s="154">
        <f t="shared" si="4"/>
        <v>233333.33333333334</v>
      </c>
      <c r="N20" s="154">
        <f t="shared" si="4"/>
        <v>233333.33333333334</v>
      </c>
      <c r="O20" s="154">
        <f t="shared" si="1"/>
        <v>233333.33333333305</v>
      </c>
    </row>
    <row r="21" spans="1:15" ht="14.25">
      <c r="A21" s="5" t="s">
        <v>133</v>
      </c>
      <c r="B21" s="32" t="s">
        <v>134</v>
      </c>
      <c r="C21" s="155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>
        <f t="shared" si="1"/>
        <v>0</v>
      </c>
    </row>
    <row r="22" spans="1:15" ht="14.25">
      <c r="A22" s="6" t="s">
        <v>135</v>
      </c>
      <c r="B22" s="32" t="s">
        <v>136</v>
      </c>
      <c r="C22" s="155">
        <v>508000</v>
      </c>
      <c r="D22" s="154"/>
      <c r="E22" s="154"/>
      <c r="F22" s="154">
        <v>12000</v>
      </c>
      <c r="G22" s="154"/>
      <c r="H22" s="154"/>
      <c r="I22" s="154">
        <v>12000</v>
      </c>
      <c r="J22" s="154"/>
      <c r="K22" s="154">
        <v>12000</v>
      </c>
      <c r="L22" s="154">
        <v>12000</v>
      </c>
      <c r="M22" s="154">
        <v>12000</v>
      </c>
      <c r="N22" s="154"/>
      <c r="O22" s="154">
        <f t="shared" si="1"/>
        <v>448000</v>
      </c>
    </row>
    <row r="23" spans="1:15" ht="14.25">
      <c r="A23" s="7" t="s">
        <v>407</v>
      </c>
      <c r="B23" s="35" t="s">
        <v>137</v>
      </c>
      <c r="C23" s="155">
        <f>SUM(C20:C22)</f>
        <v>3308000</v>
      </c>
      <c r="D23" s="154">
        <f>SUM(D20:D22)</f>
        <v>233333.33333333334</v>
      </c>
      <c r="E23" s="154">
        <f aca="true" t="shared" si="5" ref="E23:N23">SUM(E20:E22)</f>
        <v>233333.33333333334</v>
      </c>
      <c r="F23" s="154">
        <f t="shared" si="5"/>
        <v>245333.33333333334</v>
      </c>
      <c r="G23" s="154">
        <f t="shared" si="5"/>
        <v>233333.33333333334</v>
      </c>
      <c r="H23" s="154">
        <f t="shared" si="5"/>
        <v>233333.33333333334</v>
      </c>
      <c r="I23" s="154">
        <f t="shared" si="5"/>
        <v>245333.33333333334</v>
      </c>
      <c r="J23" s="154">
        <f t="shared" si="5"/>
        <v>233333.33333333334</v>
      </c>
      <c r="K23" s="154">
        <f t="shared" si="5"/>
        <v>245333.33333333334</v>
      </c>
      <c r="L23" s="154">
        <f t="shared" si="5"/>
        <v>245333.33333333334</v>
      </c>
      <c r="M23" s="154">
        <f t="shared" si="5"/>
        <v>245333.33333333334</v>
      </c>
      <c r="N23" s="154">
        <f t="shared" si="5"/>
        <v>233333.33333333334</v>
      </c>
      <c r="O23" s="154">
        <f t="shared" si="1"/>
        <v>681333.3333333328</v>
      </c>
    </row>
    <row r="24" spans="1:15" ht="14.25">
      <c r="A24" s="54" t="s">
        <v>498</v>
      </c>
      <c r="B24" s="55" t="s">
        <v>138</v>
      </c>
      <c r="C24" s="155">
        <f>C19+C23</f>
        <v>5943400</v>
      </c>
      <c r="D24" s="155">
        <f aca="true" t="shared" si="6" ref="D24:N24">D19+D23</f>
        <v>452950</v>
      </c>
      <c r="E24" s="155">
        <f t="shared" si="6"/>
        <v>452950</v>
      </c>
      <c r="F24" s="155">
        <f t="shared" si="6"/>
        <v>464950</v>
      </c>
      <c r="G24" s="155">
        <f t="shared" si="6"/>
        <v>452950</v>
      </c>
      <c r="H24" s="155">
        <f t="shared" si="6"/>
        <v>452950</v>
      </c>
      <c r="I24" s="155">
        <f t="shared" si="6"/>
        <v>464950</v>
      </c>
      <c r="J24" s="155">
        <f t="shared" si="6"/>
        <v>452950</v>
      </c>
      <c r="K24" s="155">
        <f t="shared" si="6"/>
        <v>464950</v>
      </c>
      <c r="L24" s="155">
        <f t="shared" si="6"/>
        <v>464950</v>
      </c>
      <c r="M24" s="155">
        <f t="shared" si="6"/>
        <v>464950</v>
      </c>
      <c r="N24" s="155">
        <f t="shared" si="6"/>
        <v>452950</v>
      </c>
      <c r="O24" s="154">
        <f t="shared" si="1"/>
        <v>900950</v>
      </c>
    </row>
    <row r="25" spans="1:15" ht="14.25">
      <c r="A25" s="41" t="s">
        <v>469</v>
      </c>
      <c r="B25" s="55" t="s">
        <v>139</v>
      </c>
      <c r="C25" s="155">
        <v>1409000</v>
      </c>
      <c r="D25" s="154">
        <f>C25/12</f>
        <v>117416.66666666667</v>
      </c>
      <c r="E25" s="154">
        <f>D25</f>
        <v>117416.66666666667</v>
      </c>
      <c r="F25" s="154">
        <f aca="true" t="shared" si="7" ref="F25:N25">E25</f>
        <v>117416.66666666667</v>
      </c>
      <c r="G25" s="154">
        <f t="shared" si="7"/>
        <v>117416.66666666667</v>
      </c>
      <c r="H25" s="154">
        <f t="shared" si="7"/>
        <v>117416.66666666667</v>
      </c>
      <c r="I25" s="154">
        <f t="shared" si="7"/>
        <v>117416.66666666667</v>
      </c>
      <c r="J25" s="154">
        <f t="shared" si="7"/>
        <v>117416.66666666667</v>
      </c>
      <c r="K25" s="154">
        <f t="shared" si="7"/>
        <v>117416.66666666667</v>
      </c>
      <c r="L25" s="154">
        <f t="shared" si="7"/>
        <v>117416.66666666667</v>
      </c>
      <c r="M25" s="154">
        <f t="shared" si="7"/>
        <v>117416.66666666667</v>
      </c>
      <c r="N25" s="154">
        <f t="shared" si="7"/>
        <v>117416.66666666667</v>
      </c>
      <c r="O25" s="154">
        <f t="shared" si="1"/>
        <v>117416.66666666653</v>
      </c>
    </row>
    <row r="26" spans="1:15" ht="14.25">
      <c r="A26" s="5" t="s">
        <v>140</v>
      </c>
      <c r="B26" s="32" t="s">
        <v>141</v>
      </c>
      <c r="C26" s="155">
        <v>270000</v>
      </c>
      <c r="D26" s="154">
        <f>C26/12</f>
        <v>22500</v>
      </c>
      <c r="E26" s="154">
        <f>D26</f>
        <v>22500</v>
      </c>
      <c r="F26" s="154">
        <f aca="true" t="shared" si="8" ref="F26:N26">E26</f>
        <v>22500</v>
      </c>
      <c r="G26" s="154">
        <f t="shared" si="8"/>
        <v>22500</v>
      </c>
      <c r="H26" s="154">
        <f t="shared" si="8"/>
        <v>22500</v>
      </c>
      <c r="I26" s="154">
        <f t="shared" si="8"/>
        <v>22500</v>
      </c>
      <c r="J26" s="154">
        <f t="shared" si="8"/>
        <v>22500</v>
      </c>
      <c r="K26" s="154">
        <f t="shared" si="8"/>
        <v>22500</v>
      </c>
      <c r="L26" s="154">
        <f t="shared" si="8"/>
        <v>22500</v>
      </c>
      <c r="M26" s="154">
        <f t="shared" si="8"/>
        <v>22500</v>
      </c>
      <c r="N26" s="154">
        <f t="shared" si="8"/>
        <v>22500</v>
      </c>
      <c r="O26" s="154">
        <f t="shared" si="1"/>
        <v>22500</v>
      </c>
    </row>
    <row r="27" spans="1:15" ht="14.25">
      <c r="A27" s="5" t="s">
        <v>142</v>
      </c>
      <c r="B27" s="32" t="s">
        <v>143</v>
      </c>
      <c r="C27" s="155">
        <v>557620</v>
      </c>
      <c r="D27" s="154">
        <f>C27/12</f>
        <v>46468.333333333336</v>
      </c>
      <c r="E27" s="154">
        <f>D27</f>
        <v>46468.333333333336</v>
      </c>
      <c r="F27" s="154">
        <f aca="true" t="shared" si="9" ref="F27:N27">E27</f>
        <v>46468.333333333336</v>
      </c>
      <c r="G27" s="154">
        <f t="shared" si="9"/>
        <v>46468.333333333336</v>
      </c>
      <c r="H27" s="154">
        <f t="shared" si="9"/>
        <v>46468.333333333336</v>
      </c>
      <c r="I27" s="154">
        <f t="shared" si="9"/>
        <v>46468.333333333336</v>
      </c>
      <c r="J27" s="154">
        <f t="shared" si="9"/>
        <v>46468.333333333336</v>
      </c>
      <c r="K27" s="154">
        <f t="shared" si="9"/>
        <v>46468.333333333336</v>
      </c>
      <c r="L27" s="154">
        <f t="shared" si="9"/>
        <v>46468.333333333336</v>
      </c>
      <c r="M27" s="154">
        <f t="shared" si="9"/>
        <v>46468.333333333336</v>
      </c>
      <c r="N27" s="154">
        <f t="shared" si="9"/>
        <v>46468.333333333336</v>
      </c>
      <c r="O27" s="154">
        <f t="shared" si="1"/>
        <v>46468.33333333341</v>
      </c>
    </row>
    <row r="28" spans="1:15" ht="14.25">
      <c r="A28" s="5" t="s">
        <v>144</v>
      </c>
      <c r="B28" s="32" t="s">
        <v>145</v>
      </c>
      <c r="C28" s="155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>
        <f t="shared" si="1"/>
        <v>0</v>
      </c>
    </row>
    <row r="29" spans="1:15" ht="14.25">
      <c r="A29" s="7" t="s">
        <v>408</v>
      </c>
      <c r="B29" s="35" t="s">
        <v>146</v>
      </c>
      <c r="C29" s="155">
        <f>SUM(C26:C28)</f>
        <v>827620</v>
      </c>
      <c r="D29" s="154">
        <f>C29/12</f>
        <v>68968.33333333333</v>
      </c>
      <c r="E29" s="154">
        <f>D29</f>
        <v>68968.33333333333</v>
      </c>
      <c r="F29" s="154">
        <f aca="true" t="shared" si="10" ref="F29:N29">E29</f>
        <v>68968.33333333333</v>
      </c>
      <c r="G29" s="154">
        <f t="shared" si="10"/>
        <v>68968.33333333333</v>
      </c>
      <c r="H29" s="154">
        <f t="shared" si="10"/>
        <v>68968.33333333333</v>
      </c>
      <c r="I29" s="154">
        <f t="shared" si="10"/>
        <v>68968.33333333333</v>
      </c>
      <c r="J29" s="154">
        <f t="shared" si="10"/>
        <v>68968.33333333333</v>
      </c>
      <c r="K29" s="154">
        <f t="shared" si="10"/>
        <v>68968.33333333333</v>
      </c>
      <c r="L29" s="154">
        <f t="shared" si="10"/>
        <v>68968.33333333333</v>
      </c>
      <c r="M29" s="154">
        <f t="shared" si="10"/>
        <v>68968.33333333333</v>
      </c>
      <c r="N29" s="154">
        <f t="shared" si="10"/>
        <v>68968.33333333333</v>
      </c>
      <c r="O29" s="154">
        <f t="shared" si="1"/>
        <v>68968.3333333333</v>
      </c>
    </row>
    <row r="30" spans="1:15" ht="14.25">
      <c r="A30" s="5" t="s">
        <v>147</v>
      </c>
      <c r="B30" s="32" t="s">
        <v>148</v>
      </c>
      <c r="C30" s="155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>
        <f t="shared" si="1"/>
        <v>0</v>
      </c>
    </row>
    <row r="31" spans="1:15" ht="14.25">
      <c r="A31" s="5" t="s">
        <v>149</v>
      </c>
      <c r="B31" s="32" t="s">
        <v>150</v>
      </c>
      <c r="C31" s="155">
        <v>310000</v>
      </c>
      <c r="D31" s="154">
        <f>C31/12</f>
        <v>25833.333333333332</v>
      </c>
      <c r="E31" s="154">
        <f>D31</f>
        <v>25833.333333333332</v>
      </c>
      <c r="F31" s="154">
        <f aca="true" t="shared" si="11" ref="F31:N31">E31</f>
        <v>25833.333333333332</v>
      </c>
      <c r="G31" s="154">
        <f t="shared" si="11"/>
        <v>25833.333333333332</v>
      </c>
      <c r="H31" s="154">
        <f t="shared" si="11"/>
        <v>25833.333333333332</v>
      </c>
      <c r="I31" s="154">
        <f t="shared" si="11"/>
        <v>25833.333333333332</v>
      </c>
      <c r="J31" s="154">
        <f t="shared" si="11"/>
        <v>25833.333333333332</v>
      </c>
      <c r="K31" s="154">
        <f t="shared" si="11"/>
        <v>25833.333333333332</v>
      </c>
      <c r="L31" s="154">
        <f t="shared" si="11"/>
        <v>25833.333333333332</v>
      </c>
      <c r="M31" s="154">
        <f t="shared" si="11"/>
        <v>25833.333333333332</v>
      </c>
      <c r="N31" s="154">
        <f t="shared" si="11"/>
        <v>25833.333333333332</v>
      </c>
      <c r="O31" s="154">
        <f t="shared" si="1"/>
        <v>25833.333333333325</v>
      </c>
    </row>
    <row r="32" spans="1:15" ht="14.25">
      <c r="A32" s="7" t="s">
        <v>499</v>
      </c>
      <c r="B32" s="35" t="s">
        <v>151</v>
      </c>
      <c r="C32" s="155">
        <f>SUM(C30:C31)</f>
        <v>310000</v>
      </c>
      <c r="D32" s="154">
        <f aca="true" t="shared" si="12" ref="D32:D95">C32/12</f>
        <v>25833.333333333332</v>
      </c>
      <c r="E32" s="154">
        <f aca="true" t="shared" si="13" ref="E32:H95">D32</f>
        <v>25833.333333333332</v>
      </c>
      <c r="F32" s="154">
        <f t="shared" si="13"/>
        <v>25833.333333333332</v>
      </c>
      <c r="G32" s="154">
        <f t="shared" si="13"/>
        <v>25833.333333333332</v>
      </c>
      <c r="H32" s="154">
        <f t="shared" si="13"/>
        <v>25833.333333333332</v>
      </c>
      <c r="I32" s="154">
        <f aca="true" t="shared" si="14" ref="I32:N32">H32</f>
        <v>25833.333333333332</v>
      </c>
      <c r="J32" s="154">
        <f t="shared" si="14"/>
        <v>25833.333333333332</v>
      </c>
      <c r="K32" s="154">
        <f t="shared" si="14"/>
        <v>25833.333333333332</v>
      </c>
      <c r="L32" s="154">
        <f t="shared" si="14"/>
        <v>25833.333333333332</v>
      </c>
      <c r="M32" s="154">
        <f t="shared" si="14"/>
        <v>25833.333333333332</v>
      </c>
      <c r="N32" s="154">
        <f t="shared" si="14"/>
        <v>25833.333333333332</v>
      </c>
      <c r="O32" s="154">
        <f t="shared" si="1"/>
        <v>25833.333333333325</v>
      </c>
    </row>
    <row r="33" spans="1:15" ht="14.25">
      <c r="A33" s="5" t="s">
        <v>152</v>
      </c>
      <c r="B33" s="32" t="s">
        <v>153</v>
      </c>
      <c r="C33" s="155">
        <v>2580000</v>
      </c>
      <c r="D33" s="154">
        <f t="shared" si="12"/>
        <v>215000</v>
      </c>
      <c r="E33" s="154">
        <f t="shared" si="13"/>
        <v>215000</v>
      </c>
      <c r="F33" s="154">
        <f t="shared" si="13"/>
        <v>215000</v>
      </c>
      <c r="G33" s="154">
        <f t="shared" si="13"/>
        <v>215000</v>
      </c>
      <c r="H33" s="154">
        <f t="shared" si="13"/>
        <v>215000</v>
      </c>
      <c r="I33" s="154">
        <f aca="true" t="shared" si="15" ref="I33:N33">H33</f>
        <v>215000</v>
      </c>
      <c r="J33" s="154">
        <f t="shared" si="15"/>
        <v>215000</v>
      </c>
      <c r="K33" s="154">
        <f t="shared" si="15"/>
        <v>215000</v>
      </c>
      <c r="L33" s="154">
        <f t="shared" si="15"/>
        <v>215000</v>
      </c>
      <c r="M33" s="154">
        <f t="shared" si="15"/>
        <v>215000</v>
      </c>
      <c r="N33" s="154">
        <f t="shared" si="15"/>
        <v>215000</v>
      </c>
      <c r="O33" s="154">
        <f t="shared" si="1"/>
        <v>215000</v>
      </c>
    </row>
    <row r="34" spans="1:15" ht="14.25">
      <c r="A34" s="5" t="s">
        <v>154</v>
      </c>
      <c r="B34" s="32" t="s">
        <v>155</v>
      </c>
      <c r="C34" s="155"/>
      <c r="D34" s="154">
        <f t="shared" si="12"/>
        <v>0</v>
      </c>
      <c r="E34" s="154">
        <f t="shared" si="13"/>
        <v>0</v>
      </c>
      <c r="F34" s="154">
        <f t="shared" si="13"/>
        <v>0</v>
      </c>
      <c r="G34" s="154">
        <f t="shared" si="13"/>
        <v>0</v>
      </c>
      <c r="H34" s="154">
        <f t="shared" si="13"/>
        <v>0</v>
      </c>
      <c r="I34" s="154">
        <f aca="true" t="shared" si="16" ref="I34:N34">H34</f>
        <v>0</v>
      </c>
      <c r="J34" s="154">
        <f t="shared" si="16"/>
        <v>0</v>
      </c>
      <c r="K34" s="154">
        <f t="shared" si="16"/>
        <v>0</v>
      </c>
      <c r="L34" s="154">
        <f t="shared" si="16"/>
        <v>0</v>
      </c>
      <c r="M34" s="154">
        <f t="shared" si="16"/>
        <v>0</v>
      </c>
      <c r="N34" s="154">
        <f t="shared" si="16"/>
        <v>0</v>
      </c>
      <c r="O34" s="154">
        <f t="shared" si="1"/>
        <v>0</v>
      </c>
    </row>
    <row r="35" spans="1:15" ht="14.25">
      <c r="A35" s="5" t="s">
        <v>470</v>
      </c>
      <c r="B35" s="32" t="s">
        <v>156</v>
      </c>
      <c r="C35" s="155">
        <v>700000</v>
      </c>
      <c r="D35" s="154">
        <f t="shared" si="12"/>
        <v>58333.333333333336</v>
      </c>
      <c r="E35" s="154">
        <f t="shared" si="13"/>
        <v>58333.333333333336</v>
      </c>
      <c r="F35" s="154">
        <f t="shared" si="13"/>
        <v>58333.333333333336</v>
      </c>
      <c r="G35" s="154">
        <f t="shared" si="13"/>
        <v>58333.333333333336</v>
      </c>
      <c r="H35" s="154">
        <f t="shared" si="13"/>
        <v>58333.333333333336</v>
      </c>
      <c r="I35" s="154">
        <f aca="true" t="shared" si="17" ref="I35:N35">H35</f>
        <v>58333.333333333336</v>
      </c>
      <c r="J35" s="154">
        <f t="shared" si="17"/>
        <v>58333.333333333336</v>
      </c>
      <c r="K35" s="154">
        <f t="shared" si="17"/>
        <v>58333.333333333336</v>
      </c>
      <c r="L35" s="154">
        <f t="shared" si="17"/>
        <v>58333.333333333336</v>
      </c>
      <c r="M35" s="154">
        <f t="shared" si="17"/>
        <v>58333.333333333336</v>
      </c>
      <c r="N35" s="154">
        <f t="shared" si="17"/>
        <v>58333.333333333336</v>
      </c>
      <c r="O35" s="154">
        <f t="shared" si="1"/>
        <v>58333.33333333326</v>
      </c>
    </row>
    <row r="36" spans="1:15" ht="14.25">
      <c r="A36" s="5" t="s">
        <v>157</v>
      </c>
      <c r="B36" s="32" t="s">
        <v>158</v>
      </c>
      <c r="C36" s="155">
        <v>5050000</v>
      </c>
      <c r="D36" s="154">
        <f t="shared" si="12"/>
        <v>420833.3333333333</v>
      </c>
      <c r="E36" s="154">
        <f t="shared" si="13"/>
        <v>420833.3333333333</v>
      </c>
      <c r="F36" s="154">
        <f t="shared" si="13"/>
        <v>420833.3333333333</v>
      </c>
      <c r="G36" s="154">
        <f t="shared" si="13"/>
        <v>420833.3333333333</v>
      </c>
      <c r="H36" s="154">
        <f t="shared" si="13"/>
        <v>420833.3333333333</v>
      </c>
      <c r="I36" s="154">
        <f aca="true" t="shared" si="18" ref="I36:N36">H36</f>
        <v>420833.3333333333</v>
      </c>
      <c r="J36" s="154">
        <f t="shared" si="18"/>
        <v>420833.3333333333</v>
      </c>
      <c r="K36" s="154">
        <f t="shared" si="18"/>
        <v>420833.3333333333</v>
      </c>
      <c r="L36" s="154">
        <f t="shared" si="18"/>
        <v>420833.3333333333</v>
      </c>
      <c r="M36" s="154">
        <f t="shared" si="18"/>
        <v>420833.3333333333</v>
      </c>
      <c r="N36" s="154">
        <f t="shared" si="18"/>
        <v>420833.3333333333</v>
      </c>
      <c r="O36" s="154">
        <f t="shared" si="1"/>
        <v>420833.33333333343</v>
      </c>
    </row>
    <row r="37" spans="1:15" ht="14.25">
      <c r="A37" s="10" t="s">
        <v>471</v>
      </c>
      <c r="B37" s="32" t="s">
        <v>159</v>
      </c>
      <c r="C37" s="155"/>
      <c r="D37" s="154">
        <f t="shared" si="12"/>
        <v>0</v>
      </c>
      <c r="E37" s="154">
        <f t="shared" si="13"/>
        <v>0</v>
      </c>
      <c r="F37" s="154">
        <f t="shared" si="13"/>
        <v>0</v>
      </c>
      <c r="G37" s="154">
        <f t="shared" si="13"/>
        <v>0</v>
      </c>
      <c r="H37" s="154">
        <f t="shared" si="13"/>
        <v>0</v>
      </c>
      <c r="I37" s="154">
        <f aca="true" t="shared" si="19" ref="I37:N37">H37</f>
        <v>0</v>
      </c>
      <c r="J37" s="154">
        <f t="shared" si="19"/>
        <v>0</v>
      </c>
      <c r="K37" s="154">
        <f t="shared" si="19"/>
        <v>0</v>
      </c>
      <c r="L37" s="154">
        <f t="shared" si="19"/>
        <v>0</v>
      </c>
      <c r="M37" s="154">
        <f t="shared" si="19"/>
        <v>0</v>
      </c>
      <c r="N37" s="154">
        <f t="shared" si="19"/>
        <v>0</v>
      </c>
      <c r="O37" s="154">
        <f t="shared" si="1"/>
        <v>0</v>
      </c>
    </row>
    <row r="38" spans="1:15" ht="14.25">
      <c r="A38" s="6" t="s">
        <v>160</v>
      </c>
      <c r="B38" s="32" t="s">
        <v>161</v>
      </c>
      <c r="C38" s="155"/>
      <c r="D38" s="154">
        <f t="shared" si="12"/>
        <v>0</v>
      </c>
      <c r="E38" s="154">
        <f t="shared" si="13"/>
        <v>0</v>
      </c>
      <c r="F38" s="154">
        <f t="shared" si="13"/>
        <v>0</v>
      </c>
      <c r="G38" s="154">
        <f t="shared" si="13"/>
        <v>0</v>
      </c>
      <c r="H38" s="154">
        <f t="shared" si="13"/>
        <v>0</v>
      </c>
      <c r="I38" s="154">
        <f aca="true" t="shared" si="20" ref="I38:N38">H38</f>
        <v>0</v>
      </c>
      <c r="J38" s="154">
        <f t="shared" si="20"/>
        <v>0</v>
      </c>
      <c r="K38" s="154">
        <f t="shared" si="20"/>
        <v>0</v>
      </c>
      <c r="L38" s="154">
        <f t="shared" si="20"/>
        <v>0</v>
      </c>
      <c r="M38" s="154">
        <f t="shared" si="20"/>
        <v>0</v>
      </c>
      <c r="N38" s="154">
        <f t="shared" si="20"/>
        <v>0</v>
      </c>
      <c r="O38" s="154">
        <f t="shared" si="1"/>
        <v>0</v>
      </c>
    </row>
    <row r="39" spans="1:15" ht="14.25">
      <c r="A39" s="5" t="s">
        <v>472</v>
      </c>
      <c r="B39" s="32" t="s">
        <v>162</v>
      </c>
      <c r="C39" s="155">
        <v>2860000</v>
      </c>
      <c r="D39" s="154">
        <f t="shared" si="12"/>
        <v>238333.33333333334</v>
      </c>
      <c r="E39" s="154">
        <f t="shared" si="13"/>
        <v>238333.33333333334</v>
      </c>
      <c r="F39" s="154">
        <f t="shared" si="13"/>
        <v>238333.33333333334</v>
      </c>
      <c r="G39" s="154">
        <f t="shared" si="13"/>
        <v>238333.33333333334</v>
      </c>
      <c r="H39" s="154">
        <f t="shared" si="13"/>
        <v>238333.33333333334</v>
      </c>
      <c r="I39" s="154">
        <f aca="true" t="shared" si="21" ref="I39:N39">H39</f>
        <v>238333.33333333334</v>
      </c>
      <c r="J39" s="154">
        <f t="shared" si="21"/>
        <v>238333.33333333334</v>
      </c>
      <c r="K39" s="154">
        <f t="shared" si="21"/>
        <v>238333.33333333334</v>
      </c>
      <c r="L39" s="154">
        <f t="shared" si="21"/>
        <v>238333.33333333334</v>
      </c>
      <c r="M39" s="154">
        <f t="shared" si="21"/>
        <v>238333.33333333334</v>
      </c>
      <c r="N39" s="154">
        <f t="shared" si="21"/>
        <v>238333.33333333334</v>
      </c>
      <c r="O39" s="154">
        <f t="shared" si="1"/>
        <v>238333.33333333305</v>
      </c>
    </row>
    <row r="40" spans="1:15" ht="14.25">
      <c r="A40" s="7" t="s">
        <v>409</v>
      </c>
      <c r="B40" s="35" t="s">
        <v>163</v>
      </c>
      <c r="C40" s="155">
        <f>SUM(C33:C39)</f>
        <v>11190000</v>
      </c>
      <c r="D40" s="154">
        <f t="shared" si="12"/>
        <v>932500</v>
      </c>
      <c r="E40" s="154">
        <f t="shared" si="13"/>
        <v>932500</v>
      </c>
      <c r="F40" s="154">
        <f t="shared" si="13"/>
        <v>932500</v>
      </c>
      <c r="G40" s="154">
        <f t="shared" si="13"/>
        <v>932500</v>
      </c>
      <c r="H40" s="154">
        <f t="shared" si="13"/>
        <v>932500</v>
      </c>
      <c r="I40" s="154">
        <f aca="true" t="shared" si="22" ref="I40:N40">H40</f>
        <v>932500</v>
      </c>
      <c r="J40" s="154">
        <f t="shared" si="22"/>
        <v>932500</v>
      </c>
      <c r="K40" s="154">
        <f t="shared" si="22"/>
        <v>932500</v>
      </c>
      <c r="L40" s="154">
        <f t="shared" si="22"/>
        <v>932500</v>
      </c>
      <c r="M40" s="154">
        <f t="shared" si="22"/>
        <v>932500</v>
      </c>
      <c r="N40" s="154">
        <f t="shared" si="22"/>
        <v>932500</v>
      </c>
      <c r="O40" s="154">
        <f t="shared" si="1"/>
        <v>932500</v>
      </c>
    </row>
    <row r="41" spans="1:15" ht="14.25">
      <c r="A41" s="5" t="s">
        <v>164</v>
      </c>
      <c r="B41" s="32" t="s">
        <v>165</v>
      </c>
      <c r="C41" s="155">
        <v>10000</v>
      </c>
      <c r="D41" s="154">
        <f t="shared" si="12"/>
        <v>833.3333333333334</v>
      </c>
      <c r="E41" s="154">
        <f t="shared" si="13"/>
        <v>833.3333333333334</v>
      </c>
      <c r="F41" s="154">
        <f t="shared" si="13"/>
        <v>833.3333333333334</v>
      </c>
      <c r="G41" s="154">
        <f t="shared" si="13"/>
        <v>833.3333333333334</v>
      </c>
      <c r="H41" s="154">
        <f t="shared" si="13"/>
        <v>833.3333333333334</v>
      </c>
      <c r="I41" s="154">
        <f aca="true" t="shared" si="23" ref="I41:N41">H41</f>
        <v>833.3333333333334</v>
      </c>
      <c r="J41" s="154">
        <f t="shared" si="23"/>
        <v>833.3333333333334</v>
      </c>
      <c r="K41" s="154">
        <f t="shared" si="23"/>
        <v>833.3333333333334</v>
      </c>
      <c r="L41" s="154">
        <f t="shared" si="23"/>
        <v>833.3333333333334</v>
      </c>
      <c r="M41" s="154">
        <f t="shared" si="23"/>
        <v>833.3333333333334</v>
      </c>
      <c r="N41" s="154">
        <f t="shared" si="23"/>
        <v>833.3333333333334</v>
      </c>
      <c r="O41" s="154">
        <f t="shared" si="1"/>
        <v>833.3333333333331</v>
      </c>
    </row>
    <row r="42" spans="1:15" ht="14.25">
      <c r="A42" s="5" t="s">
        <v>166</v>
      </c>
      <c r="B42" s="32" t="s">
        <v>167</v>
      </c>
      <c r="C42" s="155"/>
      <c r="D42" s="154">
        <f t="shared" si="12"/>
        <v>0</v>
      </c>
      <c r="E42" s="154">
        <f t="shared" si="13"/>
        <v>0</v>
      </c>
      <c r="F42" s="154">
        <f t="shared" si="13"/>
        <v>0</v>
      </c>
      <c r="G42" s="154">
        <f t="shared" si="13"/>
        <v>0</v>
      </c>
      <c r="H42" s="154">
        <f t="shared" si="13"/>
        <v>0</v>
      </c>
      <c r="I42" s="154">
        <f aca="true" t="shared" si="24" ref="I42:N42">H42</f>
        <v>0</v>
      </c>
      <c r="J42" s="154">
        <f t="shared" si="24"/>
        <v>0</v>
      </c>
      <c r="K42" s="154">
        <f t="shared" si="24"/>
        <v>0</v>
      </c>
      <c r="L42" s="154">
        <f t="shared" si="24"/>
        <v>0</v>
      </c>
      <c r="M42" s="154">
        <f t="shared" si="24"/>
        <v>0</v>
      </c>
      <c r="N42" s="154">
        <f t="shared" si="24"/>
        <v>0</v>
      </c>
      <c r="O42" s="154">
        <f t="shared" si="1"/>
        <v>0</v>
      </c>
    </row>
    <row r="43" spans="1:15" ht="14.25">
      <c r="A43" s="7" t="s">
        <v>410</v>
      </c>
      <c r="B43" s="35" t="s">
        <v>168</v>
      </c>
      <c r="C43" s="155">
        <f>SUM(C41:C42)</f>
        <v>10000</v>
      </c>
      <c r="D43" s="154">
        <f t="shared" si="12"/>
        <v>833.3333333333334</v>
      </c>
      <c r="E43" s="154">
        <f t="shared" si="13"/>
        <v>833.3333333333334</v>
      </c>
      <c r="F43" s="154">
        <f t="shared" si="13"/>
        <v>833.3333333333334</v>
      </c>
      <c r="G43" s="154">
        <f t="shared" si="13"/>
        <v>833.3333333333334</v>
      </c>
      <c r="H43" s="154">
        <f t="shared" si="13"/>
        <v>833.3333333333334</v>
      </c>
      <c r="I43" s="154">
        <f aca="true" t="shared" si="25" ref="I43:N43">H43</f>
        <v>833.3333333333334</v>
      </c>
      <c r="J43" s="154">
        <f t="shared" si="25"/>
        <v>833.3333333333334</v>
      </c>
      <c r="K43" s="154">
        <f t="shared" si="25"/>
        <v>833.3333333333334</v>
      </c>
      <c r="L43" s="154">
        <f t="shared" si="25"/>
        <v>833.3333333333334</v>
      </c>
      <c r="M43" s="154">
        <f t="shared" si="25"/>
        <v>833.3333333333334</v>
      </c>
      <c r="N43" s="154">
        <f t="shared" si="25"/>
        <v>833.3333333333334</v>
      </c>
      <c r="O43" s="154">
        <f t="shared" si="1"/>
        <v>833.3333333333331</v>
      </c>
    </row>
    <row r="44" spans="1:15" ht="14.25">
      <c r="A44" s="5" t="s">
        <v>169</v>
      </c>
      <c r="B44" s="32" t="s">
        <v>170</v>
      </c>
      <c r="C44" s="155">
        <v>3466000</v>
      </c>
      <c r="D44" s="154">
        <f t="shared" si="12"/>
        <v>288833.3333333333</v>
      </c>
      <c r="E44" s="154">
        <f t="shared" si="13"/>
        <v>288833.3333333333</v>
      </c>
      <c r="F44" s="154">
        <f t="shared" si="13"/>
        <v>288833.3333333333</v>
      </c>
      <c r="G44" s="154">
        <f t="shared" si="13"/>
        <v>288833.3333333333</v>
      </c>
      <c r="H44" s="154">
        <f t="shared" si="13"/>
        <v>288833.3333333333</v>
      </c>
      <c r="I44" s="154">
        <f aca="true" t="shared" si="26" ref="I44:N44">H44</f>
        <v>288833.3333333333</v>
      </c>
      <c r="J44" s="154">
        <f t="shared" si="26"/>
        <v>288833.3333333333</v>
      </c>
      <c r="K44" s="154">
        <f t="shared" si="26"/>
        <v>288833.3333333333</v>
      </c>
      <c r="L44" s="154">
        <f t="shared" si="26"/>
        <v>288833.3333333333</v>
      </c>
      <c r="M44" s="154">
        <f t="shared" si="26"/>
        <v>288833.3333333333</v>
      </c>
      <c r="N44" s="154">
        <f t="shared" si="26"/>
        <v>288833.3333333333</v>
      </c>
      <c r="O44" s="154">
        <f t="shared" si="1"/>
        <v>288833.3333333332</v>
      </c>
    </row>
    <row r="45" spans="1:15" ht="14.25">
      <c r="A45" s="5" t="s">
        <v>171</v>
      </c>
      <c r="B45" s="32" t="s">
        <v>172</v>
      </c>
      <c r="C45" s="155">
        <v>800000</v>
      </c>
      <c r="D45" s="154">
        <f t="shared" si="12"/>
        <v>66666.66666666667</v>
      </c>
      <c r="E45" s="154">
        <f t="shared" si="13"/>
        <v>66666.66666666667</v>
      </c>
      <c r="F45" s="154">
        <f t="shared" si="13"/>
        <v>66666.66666666667</v>
      </c>
      <c r="G45" s="154">
        <f t="shared" si="13"/>
        <v>66666.66666666667</v>
      </c>
      <c r="H45" s="154">
        <f t="shared" si="13"/>
        <v>66666.66666666667</v>
      </c>
      <c r="I45" s="154">
        <f aca="true" t="shared" si="27" ref="I45:N45">H45</f>
        <v>66666.66666666667</v>
      </c>
      <c r="J45" s="154">
        <f t="shared" si="27"/>
        <v>66666.66666666667</v>
      </c>
      <c r="K45" s="154">
        <f t="shared" si="27"/>
        <v>66666.66666666667</v>
      </c>
      <c r="L45" s="154">
        <f t="shared" si="27"/>
        <v>66666.66666666667</v>
      </c>
      <c r="M45" s="154">
        <f t="shared" si="27"/>
        <v>66666.66666666667</v>
      </c>
      <c r="N45" s="154">
        <f t="shared" si="27"/>
        <v>66666.66666666667</v>
      </c>
      <c r="O45" s="154">
        <f t="shared" si="1"/>
        <v>66666.6666666667</v>
      </c>
    </row>
    <row r="46" spans="1:15" ht="14.25">
      <c r="A46" s="5" t="s">
        <v>473</v>
      </c>
      <c r="B46" s="32" t="s">
        <v>173</v>
      </c>
      <c r="C46" s="155"/>
      <c r="D46" s="154">
        <f t="shared" si="12"/>
        <v>0</v>
      </c>
      <c r="E46" s="154">
        <f t="shared" si="13"/>
        <v>0</v>
      </c>
      <c r="F46" s="154">
        <f t="shared" si="13"/>
        <v>0</v>
      </c>
      <c r="G46" s="154">
        <f t="shared" si="13"/>
        <v>0</v>
      </c>
      <c r="H46" s="154">
        <f t="shared" si="13"/>
        <v>0</v>
      </c>
      <c r="I46" s="154">
        <f aca="true" t="shared" si="28" ref="I46:N46">H46</f>
        <v>0</v>
      </c>
      <c r="J46" s="154">
        <f t="shared" si="28"/>
        <v>0</v>
      </c>
      <c r="K46" s="154">
        <f t="shared" si="28"/>
        <v>0</v>
      </c>
      <c r="L46" s="154">
        <f t="shared" si="28"/>
        <v>0</v>
      </c>
      <c r="M46" s="154">
        <f t="shared" si="28"/>
        <v>0</v>
      </c>
      <c r="N46" s="154">
        <f t="shared" si="28"/>
        <v>0</v>
      </c>
      <c r="O46" s="154">
        <f t="shared" si="1"/>
        <v>0</v>
      </c>
    </row>
    <row r="47" spans="1:15" ht="14.25">
      <c r="A47" s="5" t="s">
        <v>474</v>
      </c>
      <c r="B47" s="32" t="s">
        <v>174</v>
      </c>
      <c r="C47" s="155"/>
      <c r="D47" s="154">
        <f t="shared" si="12"/>
        <v>0</v>
      </c>
      <c r="E47" s="154">
        <f t="shared" si="13"/>
        <v>0</v>
      </c>
      <c r="F47" s="154">
        <f t="shared" si="13"/>
        <v>0</v>
      </c>
      <c r="G47" s="154">
        <f t="shared" si="13"/>
        <v>0</v>
      </c>
      <c r="H47" s="154">
        <f t="shared" si="13"/>
        <v>0</v>
      </c>
      <c r="I47" s="154">
        <f aca="true" t="shared" si="29" ref="I47:N47">H47</f>
        <v>0</v>
      </c>
      <c r="J47" s="154">
        <f t="shared" si="29"/>
        <v>0</v>
      </c>
      <c r="K47" s="154">
        <f t="shared" si="29"/>
        <v>0</v>
      </c>
      <c r="L47" s="154">
        <f t="shared" si="29"/>
        <v>0</v>
      </c>
      <c r="M47" s="154">
        <f t="shared" si="29"/>
        <v>0</v>
      </c>
      <c r="N47" s="154">
        <f t="shared" si="29"/>
        <v>0</v>
      </c>
      <c r="O47" s="154">
        <f t="shared" si="1"/>
        <v>0</v>
      </c>
    </row>
    <row r="48" spans="1:15" ht="14.25">
      <c r="A48" s="5" t="s">
        <v>175</v>
      </c>
      <c r="B48" s="32" t="s">
        <v>176</v>
      </c>
      <c r="C48" s="155">
        <v>2000</v>
      </c>
      <c r="D48" s="154">
        <f t="shared" si="12"/>
        <v>166.66666666666666</v>
      </c>
      <c r="E48" s="154">
        <f t="shared" si="13"/>
        <v>166.66666666666666</v>
      </c>
      <c r="F48" s="154">
        <f t="shared" si="13"/>
        <v>166.66666666666666</v>
      </c>
      <c r="G48" s="154">
        <f t="shared" si="13"/>
        <v>166.66666666666666</v>
      </c>
      <c r="H48" s="154">
        <f t="shared" si="13"/>
        <v>166.66666666666666</v>
      </c>
      <c r="I48" s="154">
        <f aca="true" t="shared" si="30" ref="I48:N48">H48</f>
        <v>166.66666666666666</v>
      </c>
      <c r="J48" s="154">
        <f t="shared" si="30"/>
        <v>166.66666666666666</v>
      </c>
      <c r="K48" s="154">
        <f t="shared" si="30"/>
        <v>166.66666666666666</v>
      </c>
      <c r="L48" s="154">
        <f t="shared" si="30"/>
        <v>166.66666666666666</v>
      </c>
      <c r="M48" s="154">
        <f t="shared" si="30"/>
        <v>166.66666666666666</v>
      </c>
      <c r="N48" s="154">
        <f t="shared" si="30"/>
        <v>166.66666666666666</v>
      </c>
      <c r="O48" s="154">
        <f t="shared" si="1"/>
        <v>166.6666666666665</v>
      </c>
    </row>
    <row r="49" spans="1:15" ht="14.25">
      <c r="A49" s="7" t="s">
        <v>411</v>
      </c>
      <c r="B49" s="35" t="s">
        <v>177</v>
      </c>
      <c r="C49" s="155">
        <f>SUM(C44:C48)</f>
        <v>4268000</v>
      </c>
      <c r="D49" s="154">
        <f t="shared" si="12"/>
        <v>355666.6666666667</v>
      </c>
      <c r="E49" s="154">
        <f t="shared" si="13"/>
        <v>355666.6666666667</v>
      </c>
      <c r="F49" s="154">
        <f t="shared" si="13"/>
        <v>355666.6666666667</v>
      </c>
      <c r="G49" s="154">
        <f t="shared" si="13"/>
        <v>355666.6666666667</v>
      </c>
      <c r="H49" s="154">
        <f t="shared" si="13"/>
        <v>355666.6666666667</v>
      </c>
      <c r="I49" s="154">
        <f aca="true" t="shared" si="31" ref="I49:N49">H49</f>
        <v>355666.6666666667</v>
      </c>
      <c r="J49" s="154">
        <f t="shared" si="31"/>
        <v>355666.6666666667</v>
      </c>
      <c r="K49" s="154">
        <f t="shared" si="31"/>
        <v>355666.6666666667</v>
      </c>
      <c r="L49" s="154">
        <f t="shared" si="31"/>
        <v>355666.6666666667</v>
      </c>
      <c r="M49" s="154">
        <f t="shared" si="31"/>
        <v>355666.6666666667</v>
      </c>
      <c r="N49" s="154">
        <f t="shared" si="31"/>
        <v>355666.6666666667</v>
      </c>
      <c r="O49" s="154">
        <f t="shared" si="1"/>
        <v>355666.66666666727</v>
      </c>
    </row>
    <row r="50" spans="1:15" ht="14.25">
      <c r="A50" s="41" t="s">
        <v>412</v>
      </c>
      <c r="B50" s="55" t="s">
        <v>178</v>
      </c>
      <c r="C50" s="155">
        <f>C32+C40+C43+C49+C29</f>
        <v>16605620</v>
      </c>
      <c r="D50" s="154">
        <f t="shared" si="12"/>
        <v>1383801.6666666667</v>
      </c>
      <c r="E50" s="154">
        <f t="shared" si="13"/>
        <v>1383801.6666666667</v>
      </c>
      <c r="F50" s="154">
        <f t="shared" si="13"/>
        <v>1383801.6666666667</v>
      </c>
      <c r="G50" s="154">
        <f t="shared" si="13"/>
        <v>1383801.6666666667</v>
      </c>
      <c r="H50" s="154">
        <f t="shared" si="13"/>
        <v>1383801.6666666667</v>
      </c>
      <c r="I50" s="154">
        <f aca="true" t="shared" si="32" ref="I50:N50">H50</f>
        <v>1383801.6666666667</v>
      </c>
      <c r="J50" s="154">
        <f t="shared" si="32"/>
        <v>1383801.6666666667</v>
      </c>
      <c r="K50" s="154">
        <f t="shared" si="32"/>
        <v>1383801.6666666667</v>
      </c>
      <c r="L50" s="154">
        <f t="shared" si="32"/>
        <v>1383801.6666666667</v>
      </c>
      <c r="M50" s="154">
        <f t="shared" si="32"/>
        <v>1383801.6666666667</v>
      </c>
      <c r="N50" s="154">
        <f t="shared" si="32"/>
        <v>1383801.6666666667</v>
      </c>
      <c r="O50" s="154">
        <f t="shared" si="1"/>
        <v>1383801.6666666681</v>
      </c>
    </row>
    <row r="51" spans="1:15" ht="14.25">
      <c r="A51" s="13" t="s">
        <v>179</v>
      </c>
      <c r="B51" s="32" t="s">
        <v>180</v>
      </c>
      <c r="C51" s="155"/>
      <c r="D51" s="154">
        <f t="shared" si="12"/>
        <v>0</v>
      </c>
      <c r="E51" s="154">
        <f t="shared" si="13"/>
        <v>0</v>
      </c>
      <c r="F51" s="154">
        <f t="shared" si="13"/>
        <v>0</v>
      </c>
      <c r="G51" s="154">
        <f t="shared" si="13"/>
        <v>0</v>
      </c>
      <c r="H51" s="154">
        <f t="shared" si="13"/>
        <v>0</v>
      </c>
      <c r="I51" s="154">
        <f aca="true" t="shared" si="33" ref="I51:N51">H51</f>
        <v>0</v>
      </c>
      <c r="J51" s="154">
        <f t="shared" si="33"/>
        <v>0</v>
      </c>
      <c r="K51" s="154">
        <f t="shared" si="33"/>
        <v>0</v>
      </c>
      <c r="L51" s="154">
        <f t="shared" si="33"/>
        <v>0</v>
      </c>
      <c r="M51" s="154">
        <f t="shared" si="33"/>
        <v>0</v>
      </c>
      <c r="N51" s="154">
        <f t="shared" si="33"/>
        <v>0</v>
      </c>
      <c r="O51" s="154">
        <f t="shared" si="1"/>
        <v>0</v>
      </c>
    </row>
    <row r="52" spans="1:15" ht="14.25">
      <c r="A52" s="13" t="s">
        <v>413</v>
      </c>
      <c r="B52" s="32" t="s">
        <v>181</v>
      </c>
      <c r="C52" s="155"/>
      <c r="D52" s="154">
        <f t="shared" si="12"/>
        <v>0</v>
      </c>
      <c r="E52" s="154">
        <f t="shared" si="13"/>
        <v>0</v>
      </c>
      <c r="F52" s="154">
        <f t="shared" si="13"/>
        <v>0</v>
      </c>
      <c r="G52" s="154">
        <f t="shared" si="13"/>
        <v>0</v>
      </c>
      <c r="H52" s="154">
        <f t="shared" si="13"/>
        <v>0</v>
      </c>
      <c r="I52" s="154">
        <f aca="true" t="shared" si="34" ref="I52:N52">H52</f>
        <v>0</v>
      </c>
      <c r="J52" s="154">
        <f t="shared" si="34"/>
        <v>0</v>
      </c>
      <c r="K52" s="154">
        <f t="shared" si="34"/>
        <v>0</v>
      </c>
      <c r="L52" s="154">
        <f t="shared" si="34"/>
        <v>0</v>
      </c>
      <c r="M52" s="154">
        <f t="shared" si="34"/>
        <v>0</v>
      </c>
      <c r="N52" s="154">
        <f t="shared" si="34"/>
        <v>0</v>
      </c>
      <c r="O52" s="154">
        <f t="shared" si="1"/>
        <v>0</v>
      </c>
    </row>
    <row r="53" spans="1:15" ht="14.25">
      <c r="A53" s="17" t="s">
        <v>475</v>
      </c>
      <c r="B53" s="32" t="s">
        <v>182</v>
      </c>
      <c r="C53" s="155"/>
      <c r="D53" s="154">
        <f t="shared" si="12"/>
        <v>0</v>
      </c>
      <c r="E53" s="154">
        <f t="shared" si="13"/>
        <v>0</v>
      </c>
      <c r="F53" s="154">
        <f t="shared" si="13"/>
        <v>0</v>
      </c>
      <c r="G53" s="154">
        <f t="shared" si="13"/>
        <v>0</v>
      </c>
      <c r="H53" s="154">
        <f t="shared" si="13"/>
        <v>0</v>
      </c>
      <c r="I53" s="154">
        <f aca="true" t="shared" si="35" ref="I53:N53">H53</f>
        <v>0</v>
      </c>
      <c r="J53" s="154">
        <f t="shared" si="35"/>
        <v>0</v>
      </c>
      <c r="K53" s="154">
        <f t="shared" si="35"/>
        <v>0</v>
      </c>
      <c r="L53" s="154">
        <f t="shared" si="35"/>
        <v>0</v>
      </c>
      <c r="M53" s="154">
        <f t="shared" si="35"/>
        <v>0</v>
      </c>
      <c r="N53" s="154">
        <f t="shared" si="35"/>
        <v>0</v>
      </c>
      <c r="O53" s="154">
        <f t="shared" si="1"/>
        <v>0</v>
      </c>
    </row>
    <row r="54" spans="1:15" ht="14.25">
      <c r="A54" s="17" t="s">
        <v>476</v>
      </c>
      <c r="B54" s="32" t="s">
        <v>183</v>
      </c>
      <c r="C54" s="155"/>
      <c r="D54" s="154">
        <f t="shared" si="12"/>
        <v>0</v>
      </c>
      <c r="E54" s="154">
        <f t="shared" si="13"/>
        <v>0</v>
      </c>
      <c r="F54" s="154">
        <f t="shared" si="13"/>
        <v>0</v>
      </c>
      <c r="G54" s="154">
        <f t="shared" si="13"/>
        <v>0</v>
      </c>
      <c r="H54" s="154">
        <f t="shared" si="13"/>
        <v>0</v>
      </c>
      <c r="I54" s="154">
        <f aca="true" t="shared" si="36" ref="I54:N54">H54</f>
        <v>0</v>
      </c>
      <c r="J54" s="154">
        <f t="shared" si="36"/>
        <v>0</v>
      </c>
      <c r="K54" s="154">
        <f t="shared" si="36"/>
        <v>0</v>
      </c>
      <c r="L54" s="154">
        <f t="shared" si="36"/>
        <v>0</v>
      </c>
      <c r="M54" s="154">
        <f t="shared" si="36"/>
        <v>0</v>
      </c>
      <c r="N54" s="154">
        <f t="shared" si="36"/>
        <v>0</v>
      </c>
      <c r="O54" s="154">
        <f t="shared" si="1"/>
        <v>0</v>
      </c>
    </row>
    <row r="55" spans="1:15" ht="14.25">
      <c r="A55" s="17" t="s">
        <v>477</v>
      </c>
      <c r="B55" s="32" t="s">
        <v>184</v>
      </c>
      <c r="C55" s="155"/>
      <c r="D55" s="154">
        <f t="shared" si="12"/>
        <v>0</v>
      </c>
      <c r="E55" s="154">
        <f t="shared" si="13"/>
        <v>0</v>
      </c>
      <c r="F55" s="154">
        <f t="shared" si="13"/>
        <v>0</v>
      </c>
      <c r="G55" s="154">
        <f t="shared" si="13"/>
        <v>0</v>
      </c>
      <c r="H55" s="154">
        <f t="shared" si="13"/>
        <v>0</v>
      </c>
      <c r="I55" s="154">
        <f aca="true" t="shared" si="37" ref="I55:N55">H55</f>
        <v>0</v>
      </c>
      <c r="J55" s="154">
        <f t="shared" si="37"/>
        <v>0</v>
      </c>
      <c r="K55" s="154">
        <f t="shared" si="37"/>
        <v>0</v>
      </c>
      <c r="L55" s="154">
        <f t="shared" si="37"/>
        <v>0</v>
      </c>
      <c r="M55" s="154">
        <f t="shared" si="37"/>
        <v>0</v>
      </c>
      <c r="N55" s="154">
        <f t="shared" si="37"/>
        <v>0</v>
      </c>
      <c r="O55" s="154">
        <f t="shared" si="1"/>
        <v>0</v>
      </c>
    </row>
    <row r="56" spans="1:15" ht="14.25">
      <c r="A56" s="13" t="s">
        <v>478</v>
      </c>
      <c r="B56" s="32" t="s">
        <v>185</v>
      </c>
      <c r="C56" s="155"/>
      <c r="D56" s="154">
        <f t="shared" si="12"/>
        <v>0</v>
      </c>
      <c r="E56" s="154">
        <f t="shared" si="13"/>
        <v>0</v>
      </c>
      <c r="F56" s="154">
        <f t="shared" si="13"/>
        <v>0</v>
      </c>
      <c r="G56" s="154">
        <f t="shared" si="13"/>
        <v>0</v>
      </c>
      <c r="H56" s="154">
        <f t="shared" si="13"/>
        <v>0</v>
      </c>
      <c r="I56" s="154">
        <f aca="true" t="shared" si="38" ref="I56:N56">H56</f>
        <v>0</v>
      </c>
      <c r="J56" s="154">
        <f t="shared" si="38"/>
        <v>0</v>
      </c>
      <c r="K56" s="154">
        <f t="shared" si="38"/>
        <v>0</v>
      </c>
      <c r="L56" s="154">
        <f t="shared" si="38"/>
        <v>0</v>
      </c>
      <c r="M56" s="154">
        <f t="shared" si="38"/>
        <v>0</v>
      </c>
      <c r="N56" s="154">
        <f t="shared" si="38"/>
        <v>0</v>
      </c>
      <c r="O56" s="154">
        <f t="shared" si="1"/>
        <v>0</v>
      </c>
    </row>
    <row r="57" spans="1:15" ht="14.25">
      <c r="A57" s="13" t="s">
        <v>479</v>
      </c>
      <c r="B57" s="32" t="s">
        <v>186</v>
      </c>
      <c r="C57" s="155"/>
      <c r="D57" s="154">
        <f t="shared" si="12"/>
        <v>0</v>
      </c>
      <c r="E57" s="154">
        <f t="shared" si="13"/>
        <v>0</v>
      </c>
      <c r="F57" s="154">
        <f t="shared" si="13"/>
        <v>0</v>
      </c>
      <c r="G57" s="154">
        <f t="shared" si="13"/>
        <v>0</v>
      </c>
      <c r="H57" s="154">
        <f t="shared" si="13"/>
        <v>0</v>
      </c>
      <c r="I57" s="154">
        <f aca="true" t="shared" si="39" ref="I57:N57">H57</f>
        <v>0</v>
      </c>
      <c r="J57" s="154">
        <f t="shared" si="39"/>
        <v>0</v>
      </c>
      <c r="K57" s="154">
        <f t="shared" si="39"/>
        <v>0</v>
      </c>
      <c r="L57" s="154">
        <f t="shared" si="39"/>
        <v>0</v>
      </c>
      <c r="M57" s="154">
        <f t="shared" si="39"/>
        <v>0</v>
      </c>
      <c r="N57" s="154">
        <f t="shared" si="39"/>
        <v>0</v>
      </c>
      <c r="O57" s="154">
        <f t="shared" si="1"/>
        <v>0</v>
      </c>
    </row>
    <row r="58" spans="1:15" ht="14.25">
      <c r="A58" s="13" t="s">
        <v>480</v>
      </c>
      <c r="B58" s="32" t="s">
        <v>187</v>
      </c>
      <c r="C58" s="155">
        <v>2540000</v>
      </c>
      <c r="D58" s="154">
        <f t="shared" si="12"/>
        <v>211666.66666666666</v>
      </c>
      <c r="E58" s="154">
        <f t="shared" si="13"/>
        <v>211666.66666666666</v>
      </c>
      <c r="F58" s="154">
        <f t="shared" si="13"/>
        <v>211666.66666666666</v>
      </c>
      <c r="G58" s="154">
        <f t="shared" si="13"/>
        <v>211666.66666666666</v>
      </c>
      <c r="H58" s="154">
        <f t="shared" si="13"/>
        <v>211666.66666666666</v>
      </c>
      <c r="I58" s="154">
        <f aca="true" t="shared" si="40" ref="I58:N58">H58</f>
        <v>211666.66666666666</v>
      </c>
      <c r="J58" s="154">
        <f t="shared" si="40"/>
        <v>211666.66666666666</v>
      </c>
      <c r="K58" s="154">
        <f t="shared" si="40"/>
        <v>211666.66666666666</v>
      </c>
      <c r="L58" s="154">
        <f t="shared" si="40"/>
        <v>211666.66666666666</v>
      </c>
      <c r="M58" s="154">
        <f t="shared" si="40"/>
        <v>211666.66666666666</v>
      </c>
      <c r="N58" s="154">
        <f t="shared" si="40"/>
        <v>211666.66666666666</v>
      </c>
      <c r="O58" s="154">
        <f t="shared" si="1"/>
        <v>211666.66666666672</v>
      </c>
    </row>
    <row r="59" spans="1:15" ht="14.25">
      <c r="A59" s="52" t="s">
        <v>442</v>
      </c>
      <c r="B59" s="55" t="s">
        <v>188</v>
      </c>
      <c r="C59" s="155">
        <v>2540000</v>
      </c>
      <c r="D59" s="154">
        <f t="shared" si="12"/>
        <v>211666.66666666666</v>
      </c>
      <c r="E59" s="154">
        <f t="shared" si="13"/>
        <v>211666.66666666666</v>
      </c>
      <c r="F59" s="154">
        <f t="shared" si="13"/>
        <v>211666.66666666666</v>
      </c>
      <c r="G59" s="154">
        <f t="shared" si="13"/>
        <v>211666.66666666666</v>
      </c>
      <c r="H59" s="154">
        <f t="shared" si="13"/>
        <v>211666.66666666666</v>
      </c>
      <c r="I59" s="154">
        <f aca="true" t="shared" si="41" ref="I59:N59">H59</f>
        <v>211666.66666666666</v>
      </c>
      <c r="J59" s="154">
        <f t="shared" si="41"/>
        <v>211666.66666666666</v>
      </c>
      <c r="K59" s="154">
        <f t="shared" si="41"/>
        <v>211666.66666666666</v>
      </c>
      <c r="L59" s="154">
        <f t="shared" si="41"/>
        <v>211666.66666666666</v>
      </c>
      <c r="M59" s="154">
        <f t="shared" si="41"/>
        <v>211666.66666666666</v>
      </c>
      <c r="N59" s="154">
        <f t="shared" si="41"/>
        <v>211666.66666666666</v>
      </c>
      <c r="O59" s="154">
        <f t="shared" si="1"/>
        <v>211666.66666666672</v>
      </c>
    </row>
    <row r="60" spans="1:15" ht="14.25">
      <c r="A60" s="12" t="s">
        <v>481</v>
      </c>
      <c r="B60" s="32"/>
      <c r="C60" s="155"/>
      <c r="D60" s="154">
        <f t="shared" si="12"/>
        <v>0</v>
      </c>
      <c r="E60" s="154">
        <f t="shared" si="13"/>
        <v>0</v>
      </c>
      <c r="F60" s="154">
        <f t="shared" si="13"/>
        <v>0</v>
      </c>
      <c r="G60" s="154">
        <f t="shared" si="13"/>
        <v>0</v>
      </c>
      <c r="H60" s="154">
        <f t="shared" si="13"/>
        <v>0</v>
      </c>
      <c r="I60" s="154">
        <f aca="true" t="shared" si="42" ref="I60:N60">H60</f>
        <v>0</v>
      </c>
      <c r="J60" s="154">
        <f t="shared" si="42"/>
        <v>0</v>
      </c>
      <c r="K60" s="154">
        <f t="shared" si="42"/>
        <v>0</v>
      </c>
      <c r="L60" s="154">
        <f t="shared" si="42"/>
        <v>0</v>
      </c>
      <c r="M60" s="154">
        <f t="shared" si="42"/>
        <v>0</v>
      </c>
      <c r="N60" s="154">
        <f t="shared" si="42"/>
        <v>0</v>
      </c>
      <c r="O60" s="154">
        <f t="shared" si="1"/>
        <v>0</v>
      </c>
    </row>
    <row r="61" spans="1:15" ht="14.25">
      <c r="A61" s="12" t="s">
        <v>190</v>
      </c>
      <c r="B61" s="32" t="s">
        <v>191</v>
      </c>
      <c r="C61" s="155"/>
      <c r="D61" s="154">
        <f t="shared" si="12"/>
        <v>0</v>
      </c>
      <c r="E61" s="154">
        <f t="shared" si="13"/>
        <v>0</v>
      </c>
      <c r="F61" s="154">
        <f t="shared" si="13"/>
        <v>0</v>
      </c>
      <c r="G61" s="154">
        <f t="shared" si="13"/>
        <v>0</v>
      </c>
      <c r="H61" s="154">
        <f t="shared" si="13"/>
        <v>0</v>
      </c>
      <c r="I61" s="154">
        <f aca="true" t="shared" si="43" ref="I61:N61">H61</f>
        <v>0</v>
      </c>
      <c r="J61" s="154">
        <f t="shared" si="43"/>
        <v>0</v>
      </c>
      <c r="K61" s="154">
        <f t="shared" si="43"/>
        <v>0</v>
      </c>
      <c r="L61" s="154">
        <f t="shared" si="43"/>
        <v>0</v>
      </c>
      <c r="M61" s="154">
        <f t="shared" si="43"/>
        <v>0</v>
      </c>
      <c r="N61" s="154">
        <f t="shared" si="43"/>
        <v>0</v>
      </c>
      <c r="O61" s="154">
        <f t="shared" si="1"/>
        <v>0</v>
      </c>
    </row>
    <row r="62" spans="1:15" ht="14.25">
      <c r="A62" s="12" t="s">
        <v>192</v>
      </c>
      <c r="B62" s="32" t="s">
        <v>193</v>
      </c>
      <c r="C62" s="155"/>
      <c r="D62" s="154">
        <f t="shared" si="12"/>
        <v>0</v>
      </c>
      <c r="E62" s="154">
        <f t="shared" si="13"/>
        <v>0</v>
      </c>
      <c r="F62" s="154">
        <f t="shared" si="13"/>
        <v>0</v>
      </c>
      <c r="G62" s="154">
        <f t="shared" si="13"/>
        <v>0</v>
      </c>
      <c r="H62" s="154">
        <f t="shared" si="13"/>
        <v>0</v>
      </c>
      <c r="I62" s="154">
        <f aca="true" t="shared" si="44" ref="I62:N62">H62</f>
        <v>0</v>
      </c>
      <c r="J62" s="154">
        <f t="shared" si="44"/>
        <v>0</v>
      </c>
      <c r="K62" s="154">
        <f t="shared" si="44"/>
        <v>0</v>
      </c>
      <c r="L62" s="154">
        <f t="shared" si="44"/>
        <v>0</v>
      </c>
      <c r="M62" s="154">
        <f t="shared" si="44"/>
        <v>0</v>
      </c>
      <c r="N62" s="154">
        <f t="shared" si="44"/>
        <v>0</v>
      </c>
      <c r="O62" s="154">
        <f t="shared" si="1"/>
        <v>0</v>
      </c>
    </row>
    <row r="63" spans="1:15" ht="14.25">
      <c r="A63" s="12" t="s">
        <v>443</v>
      </c>
      <c r="B63" s="32" t="s">
        <v>194</v>
      </c>
      <c r="C63" s="155"/>
      <c r="D63" s="154">
        <f t="shared" si="12"/>
        <v>0</v>
      </c>
      <c r="E63" s="154">
        <f t="shared" si="13"/>
        <v>0</v>
      </c>
      <c r="F63" s="154">
        <f t="shared" si="13"/>
        <v>0</v>
      </c>
      <c r="G63" s="154">
        <f t="shared" si="13"/>
        <v>0</v>
      </c>
      <c r="H63" s="154">
        <f t="shared" si="13"/>
        <v>0</v>
      </c>
      <c r="I63" s="154">
        <f aca="true" t="shared" si="45" ref="I63:N63">H63</f>
        <v>0</v>
      </c>
      <c r="J63" s="154">
        <f t="shared" si="45"/>
        <v>0</v>
      </c>
      <c r="K63" s="154">
        <f t="shared" si="45"/>
        <v>0</v>
      </c>
      <c r="L63" s="154">
        <f t="shared" si="45"/>
        <v>0</v>
      </c>
      <c r="M63" s="154">
        <f t="shared" si="45"/>
        <v>0</v>
      </c>
      <c r="N63" s="154">
        <f t="shared" si="45"/>
        <v>0</v>
      </c>
      <c r="O63" s="154">
        <f t="shared" si="1"/>
        <v>0</v>
      </c>
    </row>
    <row r="64" spans="1:15" ht="14.25">
      <c r="A64" s="12" t="s">
        <v>482</v>
      </c>
      <c r="B64" s="32" t="s">
        <v>195</v>
      </c>
      <c r="C64" s="155"/>
      <c r="D64" s="154">
        <f t="shared" si="12"/>
        <v>0</v>
      </c>
      <c r="E64" s="154">
        <f t="shared" si="13"/>
        <v>0</v>
      </c>
      <c r="F64" s="154">
        <f t="shared" si="13"/>
        <v>0</v>
      </c>
      <c r="G64" s="154">
        <f t="shared" si="13"/>
        <v>0</v>
      </c>
      <c r="H64" s="154">
        <f t="shared" si="13"/>
        <v>0</v>
      </c>
      <c r="I64" s="154">
        <f aca="true" t="shared" si="46" ref="I64:N64">H64</f>
        <v>0</v>
      </c>
      <c r="J64" s="154">
        <f t="shared" si="46"/>
        <v>0</v>
      </c>
      <c r="K64" s="154">
        <f t="shared" si="46"/>
        <v>0</v>
      </c>
      <c r="L64" s="154">
        <f t="shared" si="46"/>
        <v>0</v>
      </c>
      <c r="M64" s="154">
        <f t="shared" si="46"/>
        <v>0</v>
      </c>
      <c r="N64" s="154">
        <f t="shared" si="46"/>
        <v>0</v>
      </c>
      <c r="O64" s="154">
        <f t="shared" si="1"/>
        <v>0</v>
      </c>
    </row>
    <row r="65" spans="1:15" ht="14.25">
      <c r="A65" s="12" t="s">
        <v>445</v>
      </c>
      <c r="B65" s="32" t="s">
        <v>196</v>
      </c>
      <c r="C65" s="155">
        <v>2545000</v>
      </c>
      <c r="D65" s="154">
        <f t="shared" si="12"/>
        <v>212083.33333333334</v>
      </c>
      <c r="E65" s="154">
        <f t="shared" si="13"/>
        <v>212083.33333333334</v>
      </c>
      <c r="F65" s="154">
        <f t="shared" si="13"/>
        <v>212083.33333333334</v>
      </c>
      <c r="G65" s="154">
        <f t="shared" si="13"/>
        <v>212083.33333333334</v>
      </c>
      <c r="H65" s="154">
        <f t="shared" si="13"/>
        <v>212083.33333333334</v>
      </c>
      <c r="I65" s="154">
        <f aca="true" t="shared" si="47" ref="I65:N65">H65</f>
        <v>212083.33333333334</v>
      </c>
      <c r="J65" s="154">
        <f t="shared" si="47"/>
        <v>212083.33333333334</v>
      </c>
      <c r="K65" s="154">
        <f t="shared" si="47"/>
        <v>212083.33333333334</v>
      </c>
      <c r="L65" s="154">
        <f t="shared" si="47"/>
        <v>212083.33333333334</v>
      </c>
      <c r="M65" s="154">
        <f t="shared" si="47"/>
        <v>212083.33333333334</v>
      </c>
      <c r="N65" s="154">
        <f t="shared" si="47"/>
        <v>212083.33333333334</v>
      </c>
      <c r="O65" s="154">
        <f t="shared" si="1"/>
        <v>212083.33333333328</v>
      </c>
    </row>
    <row r="66" spans="1:15" ht="14.25">
      <c r="A66" s="12" t="s">
        <v>483</v>
      </c>
      <c r="B66" s="32" t="s">
        <v>197</v>
      </c>
      <c r="C66" s="155"/>
      <c r="D66" s="154">
        <f t="shared" si="12"/>
        <v>0</v>
      </c>
      <c r="E66" s="154">
        <f t="shared" si="13"/>
        <v>0</v>
      </c>
      <c r="F66" s="154">
        <f t="shared" si="13"/>
        <v>0</v>
      </c>
      <c r="G66" s="154">
        <f t="shared" si="13"/>
        <v>0</v>
      </c>
      <c r="H66" s="154">
        <f t="shared" si="13"/>
        <v>0</v>
      </c>
      <c r="I66" s="154">
        <f aca="true" t="shared" si="48" ref="I66:N66">H66</f>
        <v>0</v>
      </c>
      <c r="J66" s="154">
        <f t="shared" si="48"/>
        <v>0</v>
      </c>
      <c r="K66" s="154">
        <f t="shared" si="48"/>
        <v>0</v>
      </c>
      <c r="L66" s="154">
        <f t="shared" si="48"/>
        <v>0</v>
      </c>
      <c r="M66" s="154">
        <f t="shared" si="48"/>
        <v>0</v>
      </c>
      <c r="N66" s="154">
        <f t="shared" si="48"/>
        <v>0</v>
      </c>
      <c r="O66" s="154">
        <f t="shared" si="1"/>
        <v>0</v>
      </c>
    </row>
    <row r="67" spans="1:15" ht="14.25">
      <c r="A67" s="12" t="s">
        <v>484</v>
      </c>
      <c r="B67" s="32" t="s">
        <v>198</v>
      </c>
      <c r="C67" s="155"/>
      <c r="D67" s="154">
        <f t="shared" si="12"/>
        <v>0</v>
      </c>
      <c r="E67" s="154">
        <f t="shared" si="13"/>
        <v>0</v>
      </c>
      <c r="F67" s="154">
        <f t="shared" si="13"/>
        <v>0</v>
      </c>
      <c r="G67" s="154">
        <f t="shared" si="13"/>
        <v>0</v>
      </c>
      <c r="H67" s="154">
        <f t="shared" si="13"/>
        <v>0</v>
      </c>
      <c r="I67" s="154">
        <f aca="true" t="shared" si="49" ref="I67:N67">H67</f>
        <v>0</v>
      </c>
      <c r="J67" s="154">
        <f t="shared" si="49"/>
        <v>0</v>
      </c>
      <c r="K67" s="154">
        <f t="shared" si="49"/>
        <v>0</v>
      </c>
      <c r="L67" s="154">
        <f t="shared" si="49"/>
        <v>0</v>
      </c>
      <c r="M67" s="154">
        <f t="shared" si="49"/>
        <v>0</v>
      </c>
      <c r="N67" s="154">
        <f t="shared" si="49"/>
        <v>0</v>
      </c>
      <c r="O67" s="154">
        <f t="shared" si="1"/>
        <v>0</v>
      </c>
    </row>
    <row r="68" spans="1:15" ht="14.25">
      <c r="A68" s="12" t="s">
        <v>199</v>
      </c>
      <c r="B68" s="32" t="s">
        <v>200</v>
      </c>
      <c r="C68" s="155"/>
      <c r="D68" s="154">
        <f t="shared" si="12"/>
        <v>0</v>
      </c>
      <c r="E68" s="154">
        <f t="shared" si="13"/>
        <v>0</v>
      </c>
      <c r="F68" s="154">
        <f t="shared" si="13"/>
        <v>0</v>
      </c>
      <c r="G68" s="154">
        <f t="shared" si="13"/>
        <v>0</v>
      </c>
      <c r="H68" s="154">
        <f t="shared" si="13"/>
        <v>0</v>
      </c>
      <c r="I68" s="154">
        <f aca="true" t="shared" si="50" ref="I68:N68">H68</f>
        <v>0</v>
      </c>
      <c r="J68" s="154">
        <f t="shared" si="50"/>
        <v>0</v>
      </c>
      <c r="K68" s="154">
        <f t="shared" si="50"/>
        <v>0</v>
      </c>
      <c r="L68" s="154">
        <f t="shared" si="50"/>
        <v>0</v>
      </c>
      <c r="M68" s="154">
        <f t="shared" si="50"/>
        <v>0</v>
      </c>
      <c r="N68" s="154">
        <f t="shared" si="50"/>
        <v>0</v>
      </c>
      <c r="O68" s="154">
        <f t="shared" si="1"/>
        <v>0</v>
      </c>
    </row>
    <row r="69" spans="1:16" ht="14.25">
      <c r="A69" s="21" t="s">
        <v>201</v>
      </c>
      <c r="B69" s="32" t="s">
        <v>202</v>
      </c>
      <c r="C69" s="155"/>
      <c r="D69" s="154">
        <f t="shared" si="12"/>
        <v>0</v>
      </c>
      <c r="E69" s="154">
        <f t="shared" si="13"/>
        <v>0</v>
      </c>
      <c r="F69" s="154">
        <f t="shared" si="13"/>
        <v>0</v>
      </c>
      <c r="G69" s="154">
        <f t="shared" si="13"/>
        <v>0</v>
      </c>
      <c r="H69" s="154">
        <f t="shared" si="13"/>
        <v>0</v>
      </c>
      <c r="I69" s="154">
        <f aca="true" t="shared" si="51" ref="I69:N69">H69</f>
        <v>0</v>
      </c>
      <c r="J69" s="154">
        <f t="shared" si="51"/>
        <v>0</v>
      </c>
      <c r="K69" s="154">
        <f t="shared" si="51"/>
        <v>0</v>
      </c>
      <c r="L69" s="154">
        <f t="shared" si="51"/>
        <v>0</v>
      </c>
      <c r="M69" s="154">
        <f t="shared" si="51"/>
        <v>0</v>
      </c>
      <c r="N69" s="154">
        <f t="shared" si="51"/>
        <v>0</v>
      </c>
      <c r="O69" s="154">
        <f t="shared" si="1"/>
        <v>0</v>
      </c>
      <c r="P69" s="25"/>
    </row>
    <row r="70" spans="1:16" ht="14.25">
      <c r="A70" s="12" t="s">
        <v>485</v>
      </c>
      <c r="B70" s="32" t="s">
        <v>203</v>
      </c>
      <c r="C70" s="155">
        <v>300000</v>
      </c>
      <c r="D70" s="154">
        <f t="shared" si="12"/>
        <v>25000</v>
      </c>
      <c r="E70" s="154">
        <f t="shared" si="13"/>
        <v>25000</v>
      </c>
      <c r="F70" s="154">
        <f t="shared" si="13"/>
        <v>25000</v>
      </c>
      <c r="G70" s="154">
        <f t="shared" si="13"/>
        <v>25000</v>
      </c>
      <c r="H70" s="154">
        <f t="shared" si="13"/>
        <v>25000</v>
      </c>
      <c r="I70" s="154">
        <f aca="true" t="shared" si="52" ref="I70:N70">H70</f>
        <v>25000</v>
      </c>
      <c r="J70" s="154">
        <f t="shared" si="52"/>
        <v>25000</v>
      </c>
      <c r="K70" s="154">
        <f t="shared" si="52"/>
        <v>25000</v>
      </c>
      <c r="L70" s="154">
        <f t="shared" si="52"/>
        <v>25000</v>
      </c>
      <c r="M70" s="154">
        <f t="shared" si="52"/>
        <v>25000</v>
      </c>
      <c r="N70" s="154">
        <f t="shared" si="52"/>
        <v>25000</v>
      </c>
      <c r="O70" s="154">
        <f t="shared" si="1"/>
        <v>25000</v>
      </c>
      <c r="P70" s="163"/>
    </row>
    <row r="71" spans="1:16" ht="14.25">
      <c r="A71" s="21" t="s">
        <v>661</v>
      </c>
      <c r="B71" s="32" t="s">
        <v>204</v>
      </c>
      <c r="C71" s="155">
        <v>1000000</v>
      </c>
      <c r="D71" s="154">
        <f t="shared" si="12"/>
        <v>83333.33333333333</v>
      </c>
      <c r="E71" s="154">
        <f t="shared" si="13"/>
        <v>83333.33333333333</v>
      </c>
      <c r="F71" s="154">
        <f t="shared" si="13"/>
        <v>83333.33333333333</v>
      </c>
      <c r="G71" s="154">
        <f t="shared" si="13"/>
        <v>83333.33333333333</v>
      </c>
      <c r="H71" s="154">
        <f t="shared" si="13"/>
        <v>83333.33333333333</v>
      </c>
      <c r="I71" s="154">
        <f aca="true" t="shared" si="53" ref="I71:N71">H71</f>
        <v>83333.33333333333</v>
      </c>
      <c r="J71" s="154">
        <f t="shared" si="53"/>
        <v>83333.33333333333</v>
      </c>
      <c r="K71" s="154">
        <f t="shared" si="53"/>
        <v>83333.33333333333</v>
      </c>
      <c r="L71" s="154">
        <f t="shared" si="53"/>
        <v>83333.33333333333</v>
      </c>
      <c r="M71" s="154">
        <f t="shared" si="53"/>
        <v>83333.33333333333</v>
      </c>
      <c r="N71" s="154">
        <f t="shared" si="53"/>
        <v>83333.33333333333</v>
      </c>
      <c r="O71" s="154">
        <f aca="true" t="shared" si="54" ref="O71:O134">C71-D71-E71-F71-G71-H71-I71-J71-K71-L71-M71-N71</f>
        <v>83333.33333333324</v>
      </c>
      <c r="P71" s="163"/>
    </row>
    <row r="72" spans="1:16" ht="14.25">
      <c r="A72" s="21" t="s">
        <v>662</v>
      </c>
      <c r="B72" s="32" t="s">
        <v>204</v>
      </c>
      <c r="C72" s="155"/>
      <c r="D72" s="154">
        <f t="shared" si="12"/>
        <v>0</v>
      </c>
      <c r="E72" s="154">
        <f t="shared" si="13"/>
        <v>0</v>
      </c>
      <c r="F72" s="154">
        <f t="shared" si="13"/>
        <v>0</v>
      </c>
      <c r="G72" s="154">
        <f t="shared" si="13"/>
        <v>0</v>
      </c>
      <c r="H72" s="154">
        <f t="shared" si="13"/>
        <v>0</v>
      </c>
      <c r="I72" s="154">
        <f aca="true" t="shared" si="55" ref="I72:N72">H72</f>
        <v>0</v>
      </c>
      <c r="J72" s="154">
        <f t="shared" si="55"/>
        <v>0</v>
      </c>
      <c r="K72" s="154">
        <f t="shared" si="55"/>
        <v>0</v>
      </c>
      <c r="L72" s="154">
        <f t="shared" si="55"/>
        <v>0</v>
      </c>
      <c r="M72" s="154">
        <f t="shared" si="55"/>
        <v>0</v>
      </c>
      <c r="N72" s="154">
        <f t="shared" si="55"/>
        <v>0</v>
      </c>
      <c r="O72" s="154">
        <f t="shared" si="54"/>
        <v>0</v>
      </c>
      <c r="P72" s="163"/>
    </row>
    <row r="73" spans="1:16" ht="14.25">
      <c r="A73" s="52" t="s">
        <v>448</v>
      </c>
      <c r="B73" s="55" t="s">
        <v>205</v>
      </c>
      <c r="C73" s="155">
        <f>SUM(C60:C72)</f>
        <v>3845000</v>
      </c>
      <c r="D73" s="154">
        <f t="shared" si="12"/>
        <v>320416.6666666667</v>
      </c>
      <c r="E73" s="154">
        <f t="shared" si="13"/>
        <v>320416.6666666667</v>
      </c>
      <c r="F73" s="154">
        <f t="shared" si="13"/>
        <v>320416.6666666667</v>
      </c>
      <c r="G73" s="154">
        <f t="shared" si="13"/>
        <v>320416.6666666667</v>
      </c>
      <c r="H73" s="154">
        <f t="shared" si="13"/>
        <v>320416.6666666667</v>
      </c>
      <c r="I73" s="154">
        <f aca="true" t="shared" si="56" ref="I73:N73">H73</f>
        <v>320416.6666666667</v>
      </c>
      <c r="J73" s="154">
        <f t="shared" si="56"/>
        <v>320416.6666666667</v>
      </c>
      <c r="K73" s="154">
        <f t="shared" si="56"/>
        <v>320416.6666666667</v>
      </c>
      <c r="L73" s="154">
        <f t="shared" si="56"/>
        <v>320416.6666666667</v>
      </c>
      <c r="M73" s="154">
        <f t="shared" si="56"/>
        <v>320416.6666666667</v>
      </c>
      <c r="N73" s="154">
        <f t="shared" si="56"/>
        <v>320416.6666666667</v>
      </c>
      <c r="O73" s="154">
        <f t="shared" si="54"/>
        <v>320416.66666666704</v>
      </c>
      <c r="P73" s="163"/>
    </row>
    <row r="74" spans="1:16" ht="15">
      <c r="A74" s="62" t="s">
        <v>67</v>
      </c>
      <c r="B74" s="55"/>
      <c r="C74" s="155">
        <f>C24+C50+C59+C73+C25</f>
        <v>30343020</v>
      </c>
      <c r="D74" s="154">
        <f t="shared" si="12"/>
        <v>2528585</v>
      </c>
      <c r="E74" s="154">
        <f t="shared" si="13"/>
        <v>2528585</v>
      </c>
      <c r="F74" s="154">
        <f t="shared" si="13"/>
        <v>2528585</v>
      </c>
      <c r="G74" s="154">
        <f t="shared" si="13"/>
        <v>2528585</v>
      </c>
      <c r="H74" s="154">
        <f t="shared" si="13"/>
        <v>2528585</v>
      </c>
      <c r="I74" s="154">
        <f aca="true" t="shared" si="57" ref="I74:N74">H74</f>
        <v>2528585</v>
      </c>
      <c r="J74" s="154">
        <f t="shared" si="57"/>
        <v>2528585</v>
      </c>
      <c r="K74" s="154">
        <f t="shared" si="57"/>
        <v>2528585</v>
      </c>
      <c r="L74" s="154">
        <f t="shared" si="57"/>
        <v>2528585</v>
      </c>
      <c r="M74" s="154">
        <f t="shared" si="57"/>
        <v>2528585</v>
      </c>
      <c r="N74" s="154">
        <f t="shared" si="57"/>
        <v>2528585</v>
      </c>
      <c r="O74" s="154">
        <f t="shared" si="54"/>
        <v>2528585</v>
      </c>
      <c r="P74" s="163"/>
    </row>
    <row r="75" spans="1:16" ht="14.25">
      <c r="A75" s="36" t="s">
        <v>206</v>
      </c>
      <c r="B75" s="32" t="s">
        <v>207</v>
      </c>
      <c r="C75" s="155"/>
      <c r="D75" s="154">
        <f t="shared" si="12"/>
        <v>0</v>
      </c>
      <c r="E75" s="154">
        <f t="shared" si="13"/>
        <v>0</v>
      </c>
      <c r="F75" s="154">
        <f t="shared" si="13"/>
        <v>0</v>
      </c>
      <c r="G75" s="154">
        <f t="shared" si="13"/>
        <v>0</v>
      </c>
      <c r="H75" s="154">
        <f t="shared" si="13"/>
        <v>0</v>
      </c>
      <c r="I75" s="154">
        <f aca="true" t="shared" si="58" ref="I75:N75">H75</f>
        <v>0</v>
      </c>
      <c r="J75" s="154">
        <f t="shared" si="58"/>
        <v>0</v>
      </c>
      <c r="K75" s="154">
        <f t="shared" si="58"/>
        <v>0</v>
      </c>
      <c r="L75" s="154">
        <f t="shared" si="58"/>
        <v>0</v>
      </c>
      <c r="M75" s="154">
        <f t="shared" si="58"/>
        <v>0</v>
      </c>
      <c r="N75" s="154">
        <f t="shared" si="58"/>
        <v>0</v>
      </c>
      <c r="O75" s="154">
        <f t="shared" si="54"/>
        <v>0</v>
      </c>
      <c r="P75" s="163"/>
    </row>
    <row r="76" spans="1:16" ht="14.25">
      <c r="A76" s="36" t="s">
        <v>486</v>
      </c>
      <c r="B76" s="32" t="s">
        <v>208</v>
      </c>
      <c r="C76" s="155"/>
      <c r="D76" s="154">
        <f t="shared" si="12"/>
        <v>0</v>
      </c>
      <c r="E76" s="154">
        <f t="shared" si="13"/>
        <v>0</v>
      </c>
      <c r="F76" s="154">
        <f t="shared" si="13"/>
        <v>0</v>
      </c>
      <c r="G76" s="154">
        <f t="shared" si="13"/>
        <v>0</v>
      </c>
      <c r="H76" s="154">
        <f t="shared" si="13"/>
        <v>0</v>
      </c>
      <c r="I76" s="154">
        <f aca="true" t="shared" si="59" ref="I76:N76">H76</f>
        <v>0</v>
      </c>
      <c r="J76" s="154">
        <f t="shared" si="59"/>
        <v>0</v>
      </c>
      <c r="K76" s="154">
        <f t="shared" si="59"/>
        <v>0</v>
      </c>
      <c r="L76" s="154">
        <f t="shared" si="59"/>
        <v>0</v>
      </c>
      <c r="M76" s="154">
        <f t="shared" si="59"/>
        <v>0</v>
      </c>
      <c r="N76" s="154">
        <f t="shared" si="59"/>
        <v>0</v>
      </c>
      <c r="O76" s="154">
        <f t="shared" si="54"/>
        <v>0</v>
      </c>
      <c r="P76" s="163"/>
    </row>
    <row r="77" spans="1:16" ht="14.25">
      <c r="A77" s="36" t="s">
        <v>209</v>
      </c>
      <c r="B77" s="32" t="s">
        <v>210</v>
      </c>
      <c r="C77" s="155"/>
      <c r="D77" s="154">
        <f t="shared" si="12"/>
        <v>0</v>
      </c>
      <c r="E77" s="154">
        <f t="shared" si="13"/>
        <v>0</v>
      </c>
      <c r="F77" s="154">
        <f t="shared" si="13"/>
        <v>0</v>
      </c>
      <c r="G77" s="154">
        <f t="shared" si="13"/>
        <v>0</v>
      </c>
      <c r="H77" s="154">
        <f t="shared" si="13"/>
        <v>0</v>
      </c>
      <c r="I77" s="154">
        <f aca="true" t="shared" si="60" ref="I77:N77">H77</f>
        <v>0</v>
      </c>
      <c r="J77" s="154">
        <f t="shared" si="60"/>
        <v>0</v>
      </c>
      <c r="K77" s="154">
        <f t="shared" si="60"/>
        <v>0</v>
      </c>
      <c r="L77" s="154">
        <f t="shared" si="60"/>
        <v>0</v>
      </c>
      <c r="M77" s="154">
        <f t="shared" si="60"/>
        <v>0</v>
      </c>
      <c r="N77" s="154">
        <f t="shared" si="60"/>
        <v>0</v>
      </c>
      <c r="O77" s="154">
        <f t="shared" si="54"/>
        <v>0</v>
      </c>
      <c r="P77" s="163"/>
    </row>
    <row r="78" spans="1:16" ht="14.25">
      <c r="A78" s="36" t="s">
        <v>211</v>
      </c>
      <c r="B78" s="32" t="s">
        <v>212</v>
      </c>
      <c r="C78" s="155"/>
      <c r="D78" s="154">
        <f t="shared" si="12"/>
        <v>0</v>
      </c>
      <c r="E78" s="154">
        <f t="shared" si="13"/>
        <v>0</v>
      </c>
      <c r="F78" s="154">
        <f t="shared" si="13"/>
        <v>0</v>
      </c>
      <c r="G78" s="154">
        <f t="shared" si="13"/>
        <v>0</v>
      </c>
      <c r="H78" s="154">
        <f t="shared" si="13"/>
        <v>0</v>
      </c>
      <c r="I78" s="154">
        <f aca="true" t="shared" si="61" ref="I78:N78">H78</f>
        <v>0</v>
      </c>
      <c r="J78" s="154">
        <f t="shared" si="61"/>
        <v>0</v>
      </c>
      <c r="K78" s="154">
        <f t="shared" si="61"/>
        <v>0</v>
      </c>
      <c r="L78" s="154">
        <f t="shared" si="61"/>
        <v>0</v>
      </c>
      <c r="M78" s="154">
        <f t="shared" si="61"/>
        <v>0</v>
      </c>
      <c r="N78" s="154">
        <f t="shared" si="61"/>
        <v>0</v>
      </c>
      <c r="O78" s="154">
        <f t="shared" si="54"/>
        <v>0</v>
      </c>
      <c r="P78" s="163"/>
    </row>
    <row r="79" spans="1:16" ht="14.25">
      <c r="A79" s="6" t="s">
        <v>213</v>
      </c>
      <c r="B79" s="32" t="s">
        <v>214</v>
      </c>
      <c r="C79" s="155"/>
      <c r="D79" s="154">
        <f t="shared" si="12"/>
        <v>0</v>
      </c>
      <c r="E79" s="154">
        <f t="shared" si="13"/>
        <v>0</v>
      </c>
      <c r="F79" s="154">
        <f t="shared" si="13"/>
        <v>0</v>
      </c>
      <c r="G79" s="154">
        <f t="shared" si="13"/>
        <v>0</v>
      </c>
      <c r="H79" s="154">
        <f t="shared" si="13"/>
        <v>0</v>
      </c>
      <c r="I79" s="154">
        <f aca="true" t="shared" si="62" ref="I79:N79">H79</f>
        <v>0</v>
      </c>
      <c r="J79" s="154">
        <f t="shared" si="62"/>
        <v>0</v>
      </c>
      <c r="K79" s="154">
        <f t="shared" si="62"/>
        <v>0</v>
      </c>
      <c r="L79" s="154">
        <f t="shared" si="62"/>
        <v>0</v>
      </c>
      <c r="M79" s="154">
        <f t="shared" si="62"/>
        <v>0</v>
      </c>
      <c r="N79" s="154">
        <f t="shared" si="62"/>
        <v>0</v>
      </c>
      <c r="O79" s="154">
        <f t="shared" si="54"/>
        <v>0</v>
      </c>
      <c r="P79" s="163"/>
    </row>
    <row r="80" spans="1:16" ht="14.25">
      <c r="A80" s="6" t="s">
        <v>215</v>
      </c>
      <c r="B80" s="32" t="s">
        <v>216</v>
      </c>
      <c r="C80" s="155"/>
      <c r="D80" s="154">
        <f t="shared" si="12"/>
        <v>0</v>
      </c>
      <c r="E80" s="154">
        <f t="shared" si="13"/>
        <v>0</v>
      </c>
      <c r="F80" s="154">
        <f t="shared" si="13"/>
        <v>0</v>
      </c>
      <c r="G80" s="154">
        <f t="shared" si="13"/>
        <v>0</v>
      </c>
      <c r="H80" s="154">
        <f t="shared" si="13"/>
        <v>0</v>
      </c>
      <c r="I80" s="154">
        <f aca="true" t="shared" si="63" ref="I80:N80">H80</f>
        <v>0</v>
      </c>
      <c r="J80" s="154">
        <f t="shared" si="63"/>
        <v>0</v>
      </c>
      <c r="K80" s="154">
        <f t="shared" si="63"/>
        <v>0</v>
      </c>
      <c r="L80" s="154">
        <f t="shared" si="63"/>
        <v>0</v>
      </c>
      <c r="M80" s="154">
        <f t="shared" si="63"/>
        <v>0</v>
      </c>
      <c r="N80" s="154">
        <f t="shared" si="63"/>
        <v>0</v>
      </c>
      <c r="O80" s="154">
        <f t="shared" si="54"/>
        <v>0</v>
      </c>
      <c r="P80" s="163"/>
    </row>
    <row r="81" spans="1:16" ht="14.25">
      <c r="A81" s="6" t="s">
        <v>217</v>
      </c>
      <c r="B81" s="32" t="s">
        <v>218</v>
      </c>
      <c r="C81" s="155"/>
      <c r="D81" s="154">
        <f t="shared" si="12"/>
        <v>0</v>
      </c>
      <c r="E81" s="154">
        <f t="shared" si="13"/>
        <v>0</v>
      </c>
      <c r="F81" s="154">
        <f t="shared" si="13"/>
        <v>0</v>
      </c>
      <c r="G81" s="154">
        <f t="shared" si="13"/>
        <v>0</v>
      </c>
      <c r="H81" s="154">
        <f t="shared" si="13"/>
        <v>0</v>
      </c>
      <c r="I81" s="154">
        <f aca="true" t="shared" si="64" ref="I81:N81">H81</f>
        <v>0</v>
      </c>
      <c r="J81" s="154">
        <f t="shared" si="64"/>
        <v>0</v>
      </c>
      <c r="K81" s="154">
        <f t="shared" si="64"/>
        <v>0</v>
      </c>
      <c r="L81" s="154">
        <f t="shared" si="64"/>
        <v>0</v>
      </c>
      <c r="M81" s="154">
        <f t="shared" si="64"/>
        <v>0</v>
      </c>
      <c r="N81" s="154">
        <f t="shared" si="64"/>
        <v>0</v>
      </c>
      <c r="O81" s="154">
        <f t="shared" si="54"/>
        <v>0</v>
      </c>
      <c r="P81" s="163"/>
    </row>
    <row r="82" spans="1:16" ht="14.25">
      <c r="A82" s="53" t="s">
        <v>450</v>
      </c>
      <c r="B82" s="55" t="s">
        <v>219</v>
      </c>
      <c r="C82" s="155"/>
      <c r="D82" s="154">
        <f t="shared" si="12"/>
        <v>0</v>
      </c>
      <c r="E82" s="154">
        <f t="shared" si="13"/>
        <v>0</v>
      </c>
      <c r="F82" s="154">
        <f t="shared" si="13"/>
        <v>0</v>
      </c>
      <c r="G82" s="154">
        <f t="shared" si="13"/>
        <v>0</v>
      </c>
      <c r="H82" s="154">
        <f t="shared" si="13"/>
        <v>0</v>
      </c>
      <c r="I82" s="154">
        <f aca="true" t="shared" si="65" ref="I82:N82">H82</f>
        <v>0</v>
      </c>
      <c r="J82" s="154">
        <f t="shared" si="65"/>
        <v>0</v>
      </c>
      <c r="K82" s="154">
        <f t="shared" si="65"/>
        <v>0</v>
      </c>
      <c r="L82" s="154">
        <f t="shared" si="65"/>
        <v>0</v>
      </c>
      <c r="M82" s="154">
        <f t="shared" si="65"/>
        <v>0</v>
      </c>
      <c r="N82" s="154">
        <f t="shared" si="65"/>
        <v>0</v>
      </c>
      <c r="O82" s="154">
        <f t="shared" si="54"/>
        <v>0</v>
      </c>
      <c r="P82" s="163"/>
    </row>
    <row r="83" spans="1:16" ht="14.25">
      <c r="A83" s="13" t="s">
        <v>220</v>
      </c>
      <c r="B83" s="32" t="s">
        <v>221</v>
      </c>
      <c r="C83" s="330">
        <v>87218475</v>
      </c>
      <c r="D83" s="154">
        <v>623000</v>
      </c>
      <c r="E83" s="154">
        <f t="shared" si="13"/>
        <v>623000</v>
      </c>
      <c r="F83" s="154">
        <f t="shared" si="13"/>
        <v>623000</v>
      </c>
      <c r="G83" s="154">
        <f t="shared" si="13"/>
        <v>623000</v>
      </c>
      <c r="H83" s="154">
        <v>28000000</v>
      </c>
      <c r="I83" s="154">
        <v>623000</v>
      </c>
      <c r="J83" s="154">
        <f>I83</f>
        <v>623000</v>
      </c>
      <c r="K83" s="154">
        <f>J83</f>
        <v>623000</v>
      </c>
      <c r="L83" s="154">
        <f>K83</f>
        <v>623000</v>
      </c>
      <c r="M83" s="154">
        <v>52988475</v>
      </c>
      <c r="N83" s="154">
        <v>623000</v>
      </c>
      <c r="O83" s="154">
        <v>623000</v>
      </c>
      <c r="P83" s="163"/>
    </row>
    <row r="84" spans="1:16" ht="14.25">
      <c r="A84" s="13" t="s">
        <v>222</v>
      </c>
      <c r="B84" s="32" t="s">
        <v>223</v>
      </c>
      <c r="C84" s="155"/>
      <c r="D84" s="154">
        <f t="shared" si="12"/>
        <v>0</v>
      </c>
      <c r="E84" s="154">
        <f t="shared" si="13"/>
        <v>0</v>
      </c>
      <c r="F84" s="154">
        <f t="shared" si="13"/>
        <v>0</v>
      </c>
      <c r="G84" s="154">
        <f t="shared" si="13"/>
        <v>0</v>
      </c>
      <c r="H84" s="154">
        <f t="shared" si="13"/>
        <v>0</v>
      </c>
      <c r="I84" s="154">
        <f aca="true" t="shared" si="66" ref="I84:N84">H84</f>
        <v>0</v>
      </c>
      <c r="J84" s="154">
        <f t="shared" si="66"/>
        <v>0</v>
      </c>
      <c r="K84" s="154">
        <f t="shared" si="66"/>
        <v>0</v>
      </c>
      <c r="L84" s="154">
        <f t="shared" si="66"/>
        <v>0</v>
      </c>
      <c r="M84" s="154">
        <f t="shared" si="66"/>
        <v>0</v>
      </c>
      <c r="N84" s="154">
        <f t="shared" si="66"/>
        <v>0</v>
      </c>
      <c r="O84" s="154">
        <f t="shared" si="54"/>
        <v>0</v>
      </c>
      <c r="P84" s="163"/>
    </row>
    <row r="85" spans="1:16" ht="14.25">
      <c r="A85" s="13" t="s">
        <v>224</v>
      </c>
      <c r="B85" s="32" t="s">
        <v>225</v>
      </c>
      <c r="C85" s="155"/>
      <c r="D85" s="154">
        <f t="shared" si="12"/>
        <v>0</v>
      </c>
      <c r="E85" s="154">
        <f t="shared" si="13"/>
        <v>0</v>
      </c>
      <c r="F85" s="154">
        <f t="shared" si="13"/>
        <v>0</v>
      </c>
      <c r="G85" s="154">
        <f t="shared" si="13"/>
        <v>0</v>
      </c>
      <c r="H85" s="154">
        <f t="shared" si="13"/>
        <v>0</v>
      </c>
      <c r="I85" s="154">
        <f aca="true" t="shared" si="67" ref="I85:N85">H85</f>
        <v>0</v>
      </c>
      <c r="J85" s="154">
        <f t="shared" si="67"/>
        <v>0</v>
      </c>
      <c r="K85" s="154">
        <f t="shared" si="67"/>
        <v>0</v>
      </c>
      <c r="L85" s="154">
        <f t="shared" si="67"/>
        <v>0</v>
      </c>
      <c r="M85" s="154">
        <f t="shared" si="67"/>
        <v>0</v>
      </c>
      <c r="N85" s="154">
        <f t="shared" si="67"/>
        <v>0</v>
      </c>
      <c r="O85" s="154">
        <f t="shared" si="54"/>
        <v>0</v>
      </c>
      <c r="P85" s="163"/>
    </row>
    <row r="86" spans="1:16" ht="14.25">
      <c r="A86" s="13" t="s">
        <v>226</v>
      </c>
      <c r="B86" s="32" t="s">
        <v>227</v>
      </c>
      <c r="C86" s="155">
        <v>22745917</v>
      </c>
      <c r="D86" s="154">
        <v>168000</v>
      </c>
      <c r="E86" s="154">
        <f t="shared" si="13"/>
        <v>168000</v>
      </c>
      <c r="F86" s="154">
        <f t="shared" si="13"/>
        <v>168000</v>
      </c>
      <c r="G86" s="154">
        <f t="shared" si="13"/>
        <v>168000</v>
      </c>
      <c r="H86" s="154">
        <v>7560000</v>
      </c>
      <c r="I86" s="154">
        <v>168000</v>
      </c>
      <c r="J86" s="154">
        <f>I86</f>
        <v>168000</v>
      </c>
      <c r="K86" s="154">
        <f>J86</f>
        <v>168000</v>
      </c>
      <c r="L86" s="154">
        <f>K86</f>
        <v>168000</v>
      </c>
      <c r="M86" s="154">
        <v>13505917</v>
      </c>
      <c r="N86" s="154">
        <v>168000</v>
      </c>
      <c r="O86" s="154">
        <v>168000</v>
      </c>
      <c r="P86" s="163"/>
    </row>
    <row r="87" spans="1:16" ht="14.25">
      <c r="A87" s="52" t="s">
        <v>451</v>
      </c>
      <c r="B87" s="55" t="s">
        <v>228</v>
      </c>
      <c r="C87" s="155">
        <f>SUM(C83:C86)</f>
        <v>109964392</v>
      </c>
      <c r="D87" s="154">
        <f>SUM(D83:D86)</f>
        <v>791000</v>
      </c>
      <c r="E87" s="154">
        <f aca="true" t="shared" si="68" ref="E87:O87">SUM(E83:E86)</f>
        <v>791000</v>
      </c>
      <c r="F87" s="154">
        <f t="shared" si="68"/>
        <v>791000</v>
      </c>
      <c r="G87" s="154">
        <f t="shared" si="68"/>
        <v>791000</v>
      </c>
      <c r="H87" s="154">
        <f t="shared" si="68"/>
        <v>35560000</v>
      </c>
      <c r="I87" s="154">
        <f t="shared" si="68"/>
        <v>791000</v>
      </c>
      <c r="J87" s="154">
        <f t="shared" si="68"/>
        <v>791000</v>
      </c>
      <c r="K87" s="154">
        <f t="shared" si="68"/>
        <v>791000</v>
      </c>
      <c r="L87" s="154">
        <f t="shared" si="68"/>
        <v>791000</v>
      </c>
      <c r="M87" s="154">
        <f t="shared" si="68"/>
        <v>66494392</v>
      </c>
      <c r="N87" s="154">
        <f t="shared" si="68"/>
        <v>791000</v>
      </c>
      <c r="O87" s="154">
        <f t="shared" si="68"/>
        <v>791000</v>
      </c>
      <c r="P87" s="163"/>
    </row>
    <row r="88" spans="1:16" ht="26.25">
      <c r="A88" s="13" t="s">
        <v>229</v>
      </c>
      <c r="B88" s="32" t="s">
        <v>230</v>
      </c>
      <c r="C88" s="155"/>
      <c r="D88" s="154">
        <f t="shared" si="12"/>
        <v>0</v>
      </c>
      <c r="E88" s="154">
        <f t="shared" si="13"/>
        <v>0</v>
      </c>
      <c r="F88" s="154">
        <f t="shared" si="13"/>
        <v>0</v>
      </c>
      <c r="G88" s="154">
        <f t="shared" si="13"/>
        <v>0</v>
      </c>
      <c r="H88" s="154">
        <f t="shared" si="13"/>
        <v>0</v>
      </c>
      <c r="I88" s="154">
        <f aca="true" t="shared" si="69" ref="I88:N88">H88</f>
        <v>0</v>
      </c>
      <c r="J88" s="154">
        <f t="shared" si="69"/>
        <v>0</v>
      </c>
      <c r="K88" s="154">
        <f t="shared" si="69"/>
        <v>0</v>
      </c>
      <c r="L88" s="154">
        <f t="shared" si="69"/>
        <v>0</v>
      </c>
      <c r="M88" s="154">
        <f t="shared" si="69"/>
        <v>0</v>
      </c>
      <c r="N88" s="154">
        <f t="shared" si="69"/>
        <v>0</v>
      </c>
      <c r="O88" s="154">
        <f t="shared" si="54"/>
        <v>0</v>
      </c>
      <c r="P88" s="163"/>
    </row>
    <row r="89" spans="1:16" ht="14.25">
      <c r="A89" s="13" t="s">
        <v>487</v>
      </c>
      <c r="B89" s="32" t="s">
        <v>231</v>
      </c>
      <c r="C89" s="155"/>
      <c r="D89" s="154">
        <f t="shared" si="12"/>
        <v>0</v>
      </c>
      <c r="E89" s="154">
        <f t="shared" si="13"/>
        <v>0</v>
      </c>
      <c r="F89" s="154">
        <f t="shared" si="13"/>
        <v>0</v>
      </c>
      <c r="G89" s="154">
        <f t="shared" si="13"/>
        <v>0</v>
      </c>
      <c r="H89" s="154">
        <f t="shared" si="13"/>
        <v>0</v>
      </c>
      <c r="I89" s="154">
        <f aca="true" t="shared" si="70" ref="I89:N89">H89</f>
        <v>0</v>
      </c>
      <c r="J89" s="154">
        <f t="shared" si="70"/>
        <v>0</v>
      </c>
      <c r="K89" s="154">
        <f t="shared" si="70"/>
        <v>0</v>
      </c>
      <c r="L89" s="154">
        <f t="shared" si="70"/>
        <v>0</v>
      </c>
      <c r="M89" s="154">
        <f t="shared" si="70"/>
        <v>0</v>
      </c>
      <c r="N89" s="154">
        <f t="shared" si="70"/>
        <v>0</v>
      </c>
      <c r="O89" s="154">
        <f t="shared" si="54"/>
        <v>0</v>
      </c>
      <c r="P89" s="163"/>
    </row>
    <row r="90" spans="1:16" ht="26.25">
      <c r="A90" s="13" t="s">
        <v>488</v>
      </c>
      <c r="B90" s="32" t="s">
        <v>232</v>
      </c>
      <c r="C90" s="155"/>
      <c r="D90" s="154">
        <f t="shared" si="12"/>
        <v>0</v>
      </c>
      <c r="E90" s="154">
        <f t="shared" si="13"/>
        <v>0</v>
      </c>
      <c r="F90" s="154">
        <f t="shared" si="13"/>
        <v>0</v>
      </c>
      <c r="G90" s="154">
        <f t="shared" si="13"/>
        <v>0</v>
      </c>
      <c r="H90" s="154">
        <f t="shared" si="13"/>
        <v>0</v>
      </c>
      <c r="I90" s="154">
        <f aca="true" t="shared" si="71" ref="I90:N90">H90</f>
        <v>0</v>
      </c>
      <c r="J90" s="154">
        <f t="shared" si="71"/>
        <v>0</v>
      </c>
      <c r="K90" s="154">
        <f t="shared" si="71"/>
        <v>0</v>
      </c>
      <c r="L90" s="154">
        <f t="shared" si="71"/>
        <v>0</v>
      </c>
      <c r="M90" s="154">
        <f t="shared" si="71"/>
        <v>0</v>
      </c>
      <c r="N90" s="154">
        <f t="shared" si="71"/>
        <v>0</v>
      </c>
      <c r="O90" s="154">
        <f t="shared" si="54"/>
        <v>0</v>
      </c>
      <c r="P90" s="163"/>
    </row>
    <row r="91" spans="1:16" ht="14.25">
      <c r="A91" s="13" t="s">
        <v>489</v>
      </c>
      <c r="B91" s="32" t="s">
        <v>233</v>
      </c>
      <c r="C91" s="155">
        <v>400000</v>
      </c>
      <c r="D91" s="154">
        <f t="shared" si="12"/>
        <v>33333.333333333336</v>
      </c>
      <c r="E91" s="154">
        <f t="shared" si="13"/>
        <v>33333.333333333336</v>
      </c>
      <c r="F91" s="154">
        <f t="shared" si="13"/>
        <v>33333.333333333336</v>
      </c>
      <c r="G91" s="154">
        <f t="shared" si="13"/>
        <v>33333.333333333336</v>
      </c>
      <c r="H91" s="154">
        <f t="shared" si="13"/>
        <v>33333.333333333336</v>
      </c>
      <c r="I91" s="154">
        <f aca="true" t="shared" si="72" ref="I91:N91">H91</f>
        <v>33333.333333333336</v>
      </c>
      <c r="J91" s="154">
        <f t="shared" si="72"/>
        <v>33333.333333333336</v>
      </c>
      <c r="K91" s="154">
        <f t="shared" si="72"/>
        <v>33333.333333333336</v>
      </c>
      <c r="L91" s="154">
        <f t="shared" si="72"/>
        <v>33333.333333333336</v>
      </c>
      <c r="M91" s="154">
        <f t="shared" si="72"/>
        <v>33333.333333333336</v>
      </c>
      <c r="N91" s="154">
        <f t="shared" si="72"/>
        <v>33333.333333333336</v>
      </c>
      <c r="O91" s="154">
        <f t="shared" si="54"/>
        <v>33333.33333333335</v>
      </c>
      <c r="P91" s="163"/>
    </row>
    <row r="92" spans="1:16" ht="26.25">
      <c r="A92" s="13" t="s">
        <v>490</v>
      </c>
      <c r="B92" s="32" t="s">
        <v>234</v>
      </c>
      <c r="C92" s="155"/>
      <c r="D92" s="154">
        <f t="shared" si="12"/>
        <v>0</v>
      </c>
      <c r="E92" s="154">
        <f t="shared" si="13"/>
        <v>0</v>
      </c>
      <c r="F92" s="154">
        <f t="shared" si="13"/>
        <v>0</v>
      </c>
      <c r="G92" s="154">
        <f t="shared" si="13"/>
        <v>0</v>
      </c>
      <c r="H92" s="154">
        <f t="shared" si="13"/>
        <v>0</v>
      </c>
      <c r="I92" s="154">
        <f aca="true" t="shared" si="73" ref="I92:N92">H92</f>
        <v>0</v>
      </c>
      <c r="J92" s="154">
        <f t="shared" si="73"/>
        <v>0</v>
      </c>
      <c r="K92" s="154">
        <f t="shared" si="73"/>
        <v>0</v>
      </c>
      <c r="L92" s="154">
        <f t="shared" si="73"/>
        <v>0</v>
      </c>
      <c r="M92" s="154">
        <f t="shared" si="73"/>
        <v>0</v>
      </c>
      <c r="N92" s="154">
        <f t="shared" si="73"/>
        <v>0</v>
      </c>
      <c r="O92" s="154">
        <f t="shared" si="54"/>
        <v>0</v>
      </c>
      <c r="P92" s="163"/>
    </row>
    <row r="93" spans="1:16" ht="14.25">
      <c r="A93" s="13" t="s">
        <v>491</v>
      </c>
      <c r="B93" s="32" t="s">
        <v>235</v>
      </c>
      <c r="C93" s="155"/>
      <c r="D93" s="154">
        <f t="shared" si="12"/>
        <v>0</v>
      </c>
      <c r="E93" s="154">
        <f t="shared" si="13"/>
        <v>0</v>
      </c>
      <c r="F93" s="154">
        <f t="shared" si="13"/>
        <v>0</v>
      </c>
      <c r="G93" s="154">
        <f t="shared" si="13"/>
        <v>0</v>
      </c>
      <c r="H93" s="154">
        <f t="shared" si="13"/>
        <v>0</v>
      </c>
      <c r="I93" s="154">
        <f aca="true" t="shared" si="74" ref="I93:N93">H93</f>
        <v>0</v>
      </c>
      <c r="J93" s="154">
        <f t="shared" si="74"/>
        <v>0</v>
      </c>
      <c r="K93" s="154">
        <f t="shared" si="74"/>
        <v>0</v>
      </c>
      <c r="L93" s="154">
        <f t="shared" si="74"/>
        <v>0</v>
      </c>
      <c r="M93" s="154">
        <f t="shared" si="74"/>
        <v>0</v>
      </c>
      <c r="N93" s="154">
        <f t="shared" si="74"/>
        <v>0</v>
      </c>
      <c r="O93" s="154">
        <f t="shared" si="54"/>
        <v>0</v>
      </c>
      <c r="P93" s="163"/>
    </row>
    <row r="94" spans="1:16" ht="14.25">
      <c r="A94" s="13" t="s">
        <v>236</v>
      </c>
      <c r="B94" s="32" t="s">
        <v>237</v>
      </c>
      <c r="C94" s="155"/>
      <c r="D94" s="154">
        <f t="shared" si="12"/>
        <v>0</v>
      </c>
      <c r="E94" s="154">
        <f t="shared" si="13"/>
        <v>0</v>
      </c>
      <c r="F94" s="154">
        <f t="shared" si="13"/>
        <v>0</v>
      </c>
      <c r="G94" s="154">
        <f t="shared" si="13"/>
        <v>0</v>
      </c>
      <c r="H94" s="154">
        <f t="shared" si="13"/>
        <v>0</v>
      </c>
      <c r="I94" s="154">
        <f aca="true" t="shared" si="75" ref="I94:N94">H94</f>
        <v>0</v>
      </c>
      <c r="J94" s="154">
        <f t="shared" si="75"/>
        <v>0</v>
      </c>
      <c r="K94" s="154">
        <f t="shared" si="75"/>
        <v>0</v>
      </c>
      <c r="L94" s="154">
        <f t="shared" si="75"/>
        <v>0</v>
      </c>
      <c r="M94" s="154">
        <f t="shared" si="75"/>
        <v>0</v>
      </c>
      <c r="N94" s="154">
        <f t="shared" si="75"/>
        <v>0</v>
      </c>
      <c r="O94" s="154">
        <f t="shared" si="54"/>
        <v>0</v>
      </c>
      <c r="P94" s="163"/>
    </row>
    <row r="95" spans="1:16" ht="14.25">
      <c r="A95" s="13" t="s">
        <v>492</v>
      </c>
      <c r="B95" s="32" t="s">
        <v>238</v>
      </c>
      <c r="C95" s="155"/>
      <c r="D95" s="154">
        <f t="shared" si="12"/>
        <v>0</v>
      </c>
      <c r="E95" s="154">
        <f t="shared" si="13"/>
        <v>0</v>
      </c>
      <c r="F95" s="154">
        <f t="shared" si="13"/>
        <v>0</v>
      </c>
      <c r="G95" s="154">
        <f t="shared" si="13"/>
        <v>0</v>
      </c>
      <c r="H95" s="154">
        <f aca="true" t="shared" si="76" ref="H95:N95">G95</f>
        <v>0</v>
      </c>
      <c r="I95" s="154">
        <f t="shared" si="76"/>
        <v>0</v>
      </c>
      <c r="J95" s="154">
        <f t="shared" si="76"/>
        <v>0</v>
      </c>
      <c r="K95" s="154">
        <f t="shared" si="76"/>
        <v>0</v>
      </c>
      <c r="L95" s="154">
        <f t="shared" si="76"/>
        <v>0</v>
      </c>
      <c r="M95" s="154">
        <f t="shared" si="76"/>
        <v>0</v>
      </c>
      <c r="N95" s="154">
        <f t="shared" si="76"/>
        <v>0</v>
      </c>
      <c r="O95" s="154">
        <f t="shared" si="54"/>
        <v>0</v>
      </c>
      <c r="P95" s="163"/>
    </row>
    <row r="96" spans="1:16" ht="14.25">
      <c r="A96" s="52" t="s">
        <v>452</v>
      </c>
      <c r="B96" s="55" t="s">
        <v>239</v>
      </c>
      <c r="C96" s="155">
        <f>SUM(C88:C95)</f>
        <v>400000</v>
      </c>
      <c r="D96" s="154">
        <f aca="true" t="shared" si="77" ref="D96:D121">C96/12</f>
        <v>33333.333333333336</v>
      </c>
      <c r="E96" s="154">
        <f aca="true" t="shared" si="78" ref="E96:N121">D96</f>
        <v>33333.333333333336</v>
      </c>
      <c r="F96" s="154">
        <f t="shared" si="78"/>
        <v>33333.333333333336</v>
      </c>
      <c r="G96" s="154">
        <f t="shared" si="78"/>
        <v>33333.333333333336</v>
      </c>
      <c r="H96" s="154">
        <f t="shared" si="78"/>
        <v>33333.333333333336</v>
      </c>
      <c r="I96" s="154">
        <f t="shared" si="78"/>
        <v>33333.333333333336</v>
      </c>
      <c r="J96" s="154">
        <f t="shared" si="78"/>
        <v>33333.333333333336</v>
      </c>
      <c r="K96" s="154">
        <f t="shared" si="78"/>
        <v>33333.333333333336</v>
      </c>
      <c r="L96" s="154">
        <f t="shared" si="78"/>
        <v>33333.333333333336</v>
      </c>
      <c r="M96" s="154">
        <f t="shared" si="78"/>
        <v>33333.333333333336</v>
      </c>
      <c r="N96" s="154">
        <f t="shared" si="78"/>
        <v>33333.333333333336</v>
      </c>
      <c r="O96" s="154">
        <f t="shared" si="54"/>
        <v>33333.33333333335</v>
      </c>
      <c r="P96" s="163"/>
    </row>
    <row r="97" spans="1:16" ht="15">
      <c r="A97" s="62" t="s">
        <v>68</v>
      </c>
      <c r="B97" s="55"/>
      <c r="C97" s="155">
        <f aca="true" t="shared" si="79" ref="C97:O97">C87+C96+CB9482</f>
        <v>110364392</v>
      </c>
      <c r="D97" s="155">
        <f t="shared" si="79"/>
        <v>824333.3333333334</v>
      </c>
      <c r="E97" s="155">
        <f t="shared" si="79"/>
        <v>824333.3333333334</v>
      </c>
      <c r="F97" s="155">
        <f t="shared" si="79"/>
        <v>824333.3333333334</v>
      </c>
      <c r="G97" s="155">
        <f t="shared" si="79"/>
        <v>824333.3333333334</v>
      </c>
      <c r="H97" s="155">
        <f t="shared" si="79"/>
        <v>35593333.333333336</v>
      </c>
      <c r="I97" s="155">
        <f t="shared" si="79"/>
        <v>824333.3333333334</v>
      </c>
      <c r="J97" s="155">
        <f t="shared" si="79"/>
        <v>824333.3333333334</v>
      </c>
      <c r="K97" s="155">
        <f t="shared" si="79"/>
        <v>824333.3333333334</v>
      </c>
      <c r="L97" s="155">
        <f t="shared" si="79"/>
        <v>824333.3333333334</v>
      </c>
      <c r="M97" s="155">
        <f t="shared" si="79"/>
        <v>66527725.333333336</v>
      </c>
      <c r="N97" s="155">
        <f t="shared" si="79"/>
        <v>824333.3333333334</v>
      </c>
      <c r="O97" s="155">
        <f t="shared" si="79"/>
        <v>824333.3333333334</v>
      </c>
      <c r="P97" s="163"/>
    </row>
    <row r="98" spans="1:16" ht="15">
      <c r="A98" s="37" t="s">
        <v>500</v>
      </c>
      <c r="B98" s="38" t="s">
        <v>240</v>
      </c>
      <c r="C98" s="38">
        <f>C97+C74</f>
        <v>140707412</v>
      </c>
      <c r="D98" s="38">
        <f aca="true" t="shared" si="80" ref="D98:N98">D97+D74</f>
        <v>3352918.3333333335</v>
      </c>
      <c r="E98" s="38">
        <f t="shared" si="80"/>
        <v>3352918.3333333335</v>
      </c>
      <c r="F98" s="38">
        <f t="shared" si="80"/>
        <v>3352918.3333333335</v>
      </c>
      <c r="G98" s="38">
        <f t="shared" si="80"/>
        <v>3352918.3333333335</v>
      </c>
      <c r="H98" s="38">
        <f t="shared" si="80"/>
        <v>38121918.333333336</v>
      </c>
      <c r="I98" s="38">
        <f t="shared" si="80"/>
        <v>3352918.3333333335</v>
      </c>
      <c r="J98" s="38">
        <f t="shared" si="80"/>
        <v>3352918.3333333335</v>
      </c>
      <c r="K98" s="38">
        <f t="shared" si="80"/>
        <v>3352918.3333333335</v>
      </c>
      <c r="L98" s="38">
        <f t="shared" si="80"/>
        <v>3352918.3333333335</v>
      </c>
      <c r="M98" s="38">
        <f t="shared" si="80"/>
        <v>69056310.33333334</v>
      </c>
      <c r="N98" s="38">
        <f t="shared" si="80"/>
        <v>3352918.3333333335</v>
      </c>
      <c r="O98" s="38">
        <f t="shared" si="54"/>
        <v>3352918.333333353</v>
      </c>
      <c r="P98" s="163"/>
    </row>
    <row r="99" spans="1:16" ht="14.25">
      <c r="A99" s="13" t="s">
        <v>493</v>
      </c>
      <c r="B99" s="5" t="s">
        <v>241</v>
      </c>
      <c r="C99" s="156"/>
      <c r="D99" s="154">
        <f t="shared" si="77"/>
        <v>0</v>
      </c>
      <c r="E99" s="154">
        <f t="shared" si="78"/>
        <v>0</v>
      </c>
      <c r="F99" s="154">
        <f t="shared" si="78"/>
        <v>0</v>
      </c>
      <c r="G99" s="154">
        <f t="shared" si="78"/>
        <v>0</v>
      </c>
      <c r="H99" s="154">
        <f t="shared" si="78"/>
        <v>0</v>
      </c>
      <c r="I99" s="154">
        <f t="shared" si="78"/>
        <v>0</v>
      </c>
      <c r="J99" s="154">
        <f t="shared" si="78"/>
        <v>0</v>
      </c>
      <c r="K99" s="154">
        <f t="shared" si="78"/>
        <v>0</v>
      </c>
      <c r="L99" s="154">
        <f t="shared" si="78"/>
        <v>0</v>
      </c>
      <c r="M99" s="154">
        <f t="shared" si="78"/>
        <v>0</v>
      </c>
      <c r="N99" s="154">
        <f t="shared" si="78"/>
        <v>0</v>
      </c>
      <c r="O99" s="154">
        <f t="shared" si="54"/>
        <v>0</v>
      </c>
      <c r="P99" s="163"/>
    </row>
    <row r="100" spans="1:16" ht="14.25">
      <c r="A100" s="13" t="s">
        <v>244</v>
      </c>
      <c r="B100" s="5" t="s">
        <v>245</v>
      </c>
      <c r="C100" s="156"/>
      <c r="D100" s="154">
        <f t="shared" si="77"/>
        <v>0</v>
      </c>
      <c r="E100" s="154">
        <f t="shared" si="78"/>
        <v>0</v>
      </c>
      <c r="F100" s="154">
        <f t="shared" si="78"/>
        <v>0</v>
      </c>
      <c r="G100" s="154">
        <f t="shared" si="78"/>
        <v>0</v>
      </c>
      <c r="H100" s="154">
        <f t="shared" si="78"/>
        <v>0</v>
      </c>
      <c r="I100" s="154">
        <f t="shared" si="78"/>
        <v>0</v>
      </c>
      <c r="J100" s="154">
        <f t="shared" si="78"/>
        <v>0</v>
      </c>
      <c r="K100" s="154">
        <f t="shared" si="78"/>
        <v>0</v>
      </c>
      <c r="L100" s="154">
        <f t="shared" si="78"/>
        <v>0</v>
      </c>
      <c r="M100" s="154">
        <f t="shared" si="78"/>
        <v>0</v>
      </c>
      <c r="N100" s="154">
        <f t="shared" si="78"/>
        <v>0</v>
      </c>
      <c r="O100" s="154">
        <f t="shared" si="54"/>
        <v>0</v>
      </c>
      <c r="P100" s="163"/>
    </row>
    <row r="101" spans="1:16" ht="14.25">
      <c r="A101" s="13" t="s">
        <v>494</v>
      </c>
      <c r="B101" s="5" t="s">
        <v>246</v>
      </c>
      <c r="C101" s="156"/>
      <c r="D101" s="154">
        <f t="shared" si="77"/>
        <v>0</v>
      </c>
      <c r="E101" s="154">
        <f t="shared" si="78"/>
        <v>0</v>
      </c>
      <c r="F101" s="154">
        <f t="shared" si="78"/>
        <v>0</v>
      </c>
      <c r="G101" s="154">
        <f t="shared" si="78"/>
        <v>0</v>
      </c>
      <c r="H101" s="154">
        <f t="shared" si="78"/>
        <v>0</v>
      </c>
      <c r="I101" s="154">
        <f t="shared" si="78"/>
        <v>0</v>
      </c>
      <c r="J101" s="154">
        <f t="shared" si="78"/>
        <v>0</v>
      </c>
      <c r="K101" s="154">
        <f t="shared" si="78"/>
        <v>0</v>
      </c>
      <c r="L101" s="154">
        <f t="shared" si="78"/>
        <v>0</v>
      </c>
      <c r="M101" s="154">
        <f t="shared" si="78"/>
        <v>0</v>
      </c>
      <c r="N101" s="154">
        <f t="shared" si="78"/>
        <v>0</v>
      </c>
      <c r="O101" s="154">
        <f t="shared" si="54"/>
        <v>0</v>
      </c>
      <c r="P101" s="163"/>
    </row>
    <row r="102" spans="1:16" ht="14.25">
      <c r="A102" s="15" t="s">
        <v>457</v>
      </c>
      <c r="B102" s="7" t="s">
        <v>248</v>
      </c>
      <c r="C102" s="157"/>
      <c r="D102" s="154">
        <f t="shared" si="77"/>
        <v>0</v>
      </c>
      <c r="E102" s="154">
        <f t="shared" si="78"/>
        <v>0</v>
      </c>
      <c r="F102" s="154">
        <f t="shared" si="78"/>
        <v>0</v>
      </c>
      <c r="G102" s="154">
        <f t="shared" si="78"/>
        <v>0</v>
      </c>
      <c r="H102" s="154">
        <f t="shared" si="78"/>
        <v>0</v>
      </c>
      <c r="I102" s="154">
        <f t="shared" si="78"/>
        <v>0</v>
      </c>
      <c r="J102" s="154">
        <f t="shared" si="78"/>
        <v>0</v>
      </c>
      <c r="K102" s="154">
        <f t="shared" si="78"/>
        <v>0</v>
      </c>
      <c r="L102" s="154">
        <f t="shared" si="78"/>
        <v>0</v>
      </c>
      <c r="M102" s="154">
        <f t="shared" si="78"/>
        <v>0</v>
      </c>
      <c r="N102" s="154">
        <f t="shared" si="78"/>
        <v>0</v>
      </c>
      <c r="O102" s="154">
        <f t="shared" si="54"/>
        <v>0</v>
      </c>
      <c r="P102" s="163"/>
    </row>
    <row r="103" spans="1:16" ht="14.25">
      <c r="A103" s="39" t="s">
        <v>495</v>
      </c>
      <c r="B103" s="5" t="s">
        <v>249</v>
      </c>
      <c r="C103" s="158"/>
      <c r="D103" s="154">
        <f t="shared" si="77"/>
        <v>0</v>
      </c>
      <c r="E103" s="154">
        <f t="shared" si="78"/>
        <v>0</v>
      </c>
      <c r="F103" s="154">
        <f t="shared" si="78"/>
        <v>0</v>
      </c>
      <c r="G103" s="154">
        <f t="shared" si="78"/>
        <v>0</v>
      </c>
      <c r="H103" s="154">
        <f t="shared" si="78"/>
        <v>0</v>
      </c>
      <c r="I103" s="154">
        <f t="shared" si="78"/>
        <v>0</v>
      </c>
      <c r="J103" s="154">
        <f t="shared" si="78"/>
        <v>0</v>
      </c>
      <c r="K103" s="154">
        <f t="shared" si="78"/>
        <v>0</v>
      </c>
      <c r="L103" s="154">
        <f t="shared" si="78"/>
        <v>0</v>
      </c>
      <c r="M103" s="154">
        <f t="shared" si="78"/>
        <v>0</v>
      </c>
      <c r="N103" s="154">
        <f t="shared" si="78"/>
        <v>0</v>
      </c>
      <c r="O103" s="154">
        <f t="shared" si="54"/>
        <v>0</v>
      </c>
      <c r="P103" s="163"/>
    </row>
    <row r="104" spans="1:16" ht="14.25">
      <c r="A104" s="39" t="s">
        <v>463</v>
      </c>
      <c r="B104" s="5" t="s">
        <v>252</v>
      </c>
      <c r="C104" s="158"/>
      <c r="D104" s="154">
        <f t="shared" si="77"/>
        <v>0</v>
      </c>
      <c r="E104" s="154">
        <f t="shared" si="78"/>
        <v>0</v>
      </c>
      <c r="F104" s="154">
        <f t="shared" si="78"/>
        <v>0</v>
      </c>
      <c r="G104" s="154">
        <f t="shared" si="78"/>
        <v>0</v>
      </c>
      <c r="H104" s="154">
        <f t="shared" si="78"/>
        <v>0</v>
      </c>
      <c r="I104" s="154">
        <f t="shared" si="78"/>
        <v>0</v>
      </c>
      <c r="J104" s="154">
        <f t="shared" si="78"/>
        <v>0</v>
      </c>
      <c r="K104" s="154">
        <f t="shared" si="78"/>
        <v>0</v>
      </c>
      <c r="L104" s="154">
        <f t="shared" si="78"/>
        <v>0</v>
      </c>
      <c r="M104" s="154">
        <f t="shared" si="78"/>
        <v>0</v>
      </c>
      <c r="N104" s="154">
        <f t="shared" si="78"/>
        <v>0</v>
      </c>
      <c r="O104" s="154">
        <f t="shared" si="54"/>
        <v>0</v>
      </c>
      <c r="P104" s="163"/>
    </row>
    <row r="105" spans="1:16" ht="14.25">
      <c r="A105" s="13" t="s">
        <v>253</v>
      </c>
      <c r="B105" s="5" t="s">
        <v>254</v>
      </c>
      <c r="C105" s="156"/>
      <c r="D105" s="154">
        <f t="shared" si="77"/>
        <v>0</v>
      </c>
      <c r="E105" s="154">
        <f t="shared" si="78"/>
        <v>0</v>
      </c>
      <c r="F105" s="154">
        <f t="shared" si="78"/>
        <v>0</v>
      </c>
      <c r="G105" s="154">
        <f t="shared" si="78"/>
        <v>0</v>
      </c>
      <c r="H105" s="154">
        <f t="shared" si="78"/>
        <v>0</v>
      </c>
      <c r="I105" s="154">
        <f t="shared" si="78"/>
        <v>0</v>
      </c>
      <c r="J105" s="154">
        <f t="shared" si="78"/>
        <v>0</v>
      </c>
      <c r="K105" s="154">
        <f t="shared" si="78"/>
        <v>0</v>
      </c>
      <c r="L105" s="154">
        <f t="shared" si="78"/>
        <v>0</v>
      </c>
      <c r="M105" s="154">
        <f t="shared" si="78"/>
        <v>0</v>
      </c>
      <c r="N105" s="154">
        <f t="shared" si="78"/>
        <v>0</v>
      </c>
      <c r="O105" s="154">
        <f t="shared" si="54"/>
        <v>0</v>
      </c>
      <c r="P105" s="163"/>
    </row>
    <row r="106" spans="1:16" ht="14.25">
      <c r="A106" s="13" t="s">
        <v>496</v>
      </c>
      <c r="B106" s="5" t="s">
        <v>255</v>
      </c>
      <c r="C106" s="156"/>
      <c r="D106" s="154">
        <f t="shared" si="77"/>
        <v>0</v>
      </c>
      <c r="E106" s="154">
        <f t="shared" si="78"/>
        <v>0</v>
      </c>
      <c r="F106" s="154">
        <f t="shared" si="78"/>
        <v>0</v>
      </c>
      <c r="G106" s="154">
        <f t="shared" si="78"/>
        <v>0</v>
      </c>
      <c r="H106" s="154">
        <f t="shared" si="78"/>
        <v>0</v>
      </c>
      <c r="I106" s="154">
        <f t="shared" si="78"/>
        <v>0</v>
      </c>
      <c r="J106" s="154">
        <f t="shared" si="78"/>
        <v>0</v>
      </c>
      <c r="K106" s="154">
        <f t="shared" si="78"/>
        <v>0</v>
      </c>
      <c r="L106" s="154">
        <f t="shared" si="78"/>
        <v>0</v>
      </c>
      <c r="M106" s="154">
        <f t="shared" si="78"/>
        <v>0</v>
      </c>
      <c r="N106" s="154">
        <f t="shared" si="78"/>
        <v>0</v>
      </c>
      <c r="O106" s="154">
        <f t="shared" si="54"/>
        <v>0</v>
      </c>
      <c r="P106" s="163"/>
    </row>
    <row r="107" spans="1:16" ht="14.25">
      <c r="A107" s="14" t="s">
        <v>460</v>
      </c>
      <c r="B107" s="7" t="s">
        <v>256</v>
      </c>
      <c r="C107" s="159"/>
      <c r="D107" s="154">
        <f t="shared" si="77"/>
        <v>0</v>
      </c>
      <c r="E107" s="154">
        <f t="shared" si="78"/>
        <v>0</v>
      </c>
      <c r="F107" s="154">
        <f t="shared" si="78"/>
        <v>0</v>
      </c>
      <c r="G107" s="154">
        <f t="shared" si="78"/>
        <v>0</v>
      </c>
      <c r="H107" s="154">
        <f t="shared" si="78"/>
        <v>0</v>
      </c>
      <c r="I107" s="154">
        <f t="shared" si="78"/>
        <v>0</v>
      </c>
      <c r="J107" s="154">
        <f t="shared" si="78"/>
        <v>0</v>
      </c>
      <c r="K107" s="154">
        <f t="shared" si="78"/>
        <v>0</v>
      </c>
      <c r="L107" s="154">
        <f t="shared" si="78"/>
        <v>0</v>
      </c>
      <c r="M107" s="154">
        <f t="shared" si="78"/>
        <v>0</v>
      </c>
      <c r="N107" s="154">
        <f t="shared" si="78"/>
        <v>0</v>
      </c>
      <c r="O107" s="154">
        <f t="shared" si="54"/>
        <v>0</v>
      </c>
      <c r="P107" s="163"/>
    </row>
    <row r="108" spans="1:16" ht="14.25">
      <c r="A108" s="39" t="s">
        <v>257</v>
      </c>
      <c r="B108" s="5" t="s">
        <v>258</v>
      </c>
      <c r="C108" s="158"/>
      <c r="D108" s="154">
        <f t="shared" si="77"/>
        <v>0</v>
      </c>
      <c r="E108" s="154">
        <f t="shared" si="78"/>
        <v>0</v>
      </c>
      <c r="F108" s="154">
        <f t="shared" si="78"/>
        <v>0</v>
      </c>
      <c r="G108" s="154">
        <f t="shared" si="78"/>
        <v>0</v>
      </c>
      <c r="H108" s="154">
        <f t="shared" si="78"/>
        <v>0</v>
      </c>
      <c r="I108" s="154">
        <f t="shared" si="78"/>
        <v>0</v>
      </c>
      <c r="J108" s="154">
        <f t="shared" si="78"/>
        <v>0</v>
      </c>
      <c r="K108" s="154">
        <f t="shared" si="78"/>
        <v>0</v>
      </c>
      <c r="L108" s="154">
        <f t="shared" si="78"/>
        <v>0</v>
      </c>
      <c r="M108" s="154">
        <f t="shared" si="78"/>
        <v>0</v>
      </c>
      <c r="N108" s="154">
        <f t="shared" si="78"/>
        <v>0</v>
      </c>
      <c r="O108" s="154">
        <f t="shared" si="54"/>
        <v>0</v>
      </c>
      <c r="P108" s="163"/>
    </row>
    <row r="109" spans="1:16" ht="14.25">
      <c r="A109" s="39" t="s">
        <v>259</v>
      </c>
      <c r="B109" s="5" t="s">
        <v>260</v>
      </c>
      <c r="C109" s="158">
        <v>1315130</v>
      </c>
      <c r="D109" s="154">
        <f t="shared" si="77"/>
        <v>109594.16666666667</v>
      </c>
      <c r="E109" s="154">
        <f t="shared" si="78"/>
        <v>109594.16666666667</v>
      </c>
      <c r="F109" s="154">
        <f t="shared" si="78"/>
        <v>109594.16666666667</v>
      </c>
      <c r="G109" s="154">
        <f t="shared" si="78"/>
        <v>109594.16666666667</v>
      </c>
      <c r="H109" s="154">
        <f t="shared" si="78"/>
        <v>109594.16666666667</v>
      </c>
      <c r="I109" s="154">
        <f t="shared" si="78"/>
        <v>109594.16666666667</v>
      </c>
      <c r="J109" s="154">
        <f t="shared" si="78"/>
        <v>109594.16666666667</v>
      </c>
      <c r="K109" s="154">
        <f t="shared" si="78"/>
        <v>109594.16666666667</v>
      </c>
      <c r="L109" s="154">
        <f t="shared" si="78"/>
        <v>109594.16666666667</v>
      </c>
      <c r="M109" s="154">
        <f t="shared" si="78"/>
        <v>109594.16666666667</v>
      </c>
      <c r="N109" s="154">
        <f aca="true" t="shared" si="81" ref="N109:N121">M109</f>
        <v>109594.16666666667</v>
      </c>
      <c r="O109" s="154">
        <f t="shared" si="54"/>
        <v>109594.16666666664</v>
      </c>
      <c r="P109" s="163"/>
    </row>
    <row r="110" spans="1:16" ht="14.25">
      <c r="A110" s="14" t="s">
        <v>261</v>
      </c>
      <c r="B110" s="7" t="s">
        <v>262</v>
      </c>
      <c r="C110" s="158">
        <v>18835083</v>
      </c>
      <c r="D110" s="154">
        <f t="shared" si="77"/>
        <v>1569590.25</v>
      </c>
      <c r="E110" s="154">
        <f t="shared" si="78"/>
        <v>1569590.25</v>
      </c>
      <c r="F110" s="154">
        <f t="shared" si="78"/>
        <v>1569590.25</v>
      </c>
      <c r="G110" s="154">
        <f t="shared" si="78"/>
        <v>1569590.25</v>
      </c>
      <c r="H110" s="154">
        <f t="shared" si="78"/>
        <v>1569590.25</v>
      </c>
      <c r="I110" s="154">
        <f t="shared" si="78"/>
        <v>1569590.25</v>
      </c>
      <c r="J110" s="154">
        <f t="shared" si="78"/>
        <v>1569590.25</v>
      </c>
      <c r="K110" s="154">
        <f t="shared" si="78"/>
        <v>1569590.25</v>
      </c>
      <c r="L110" s="154">
        <f t="shared" si="78"/>
        <v>1569590.25</v>
      </c>
      <c r="M110" s="154">
        <f t="shared" si="78"/>
        <v>1569590.25</v>
      </c>
      <c r="N110" s="154">
        <f t="shared" si="81"/>
        <v>1569590.25</v>
      </c>
      <c r="O110" s="154">
        <f t="shared" si="54"/>
        <v>1569590.25</v>
      </c>
      <c r="P110" s="163"/>
    </row>
    <row r="111" spans="1:16" ht="14.25">
      <c r="A111" s="39" t="s">
        <v>263</v>
      </c>
      <c r="B111" s="5" t="s">
        <v>264</v>
      </c>
      <c r="C111" s="158"/>
      <c r="D111" s="154">
        <f t="shared" si="77"/>
        <v>0</v>
      </c>
      <c r="E111" s="154">
        <f t="shared" si="78"/>
        <v>0</v>
      </c>
      <c r="F111" s="154">
        <f t="shared" si="78"/>
        <v>0</v>
      </c>
      <c r="G111" s="154">
        <f t="shared" si="78"/>
        <v>0</v>
      </c>
      <c r="H111" s="154">
        <f t="shared" si="78"/>
        <v>0</v>
      </c>
      <c r="I111" s="154">
        <f t="shared" si="78"/>
        <v>0</v>
      </c>
      <c r="J111" s="154">
        <f t="shared" si="78"/>
        <v>0</v>
      </c>
      <c r="K111" s="154">
        <f t="shared" si="78"/>
        <v>0</v>
      </c>
      <c r="L111" s="154">
        <f t="shared" si="78"/>
        <v>0</v>
      </c>
      <c r="M111" s="154">
        <f t="shared" si="78"/>
        <v>0</v>
      </c>
      <c r="N111" s="154">
        <f t="shared" si="81"/>
        <v>0</v>
      </c>
      <c r="O111" s="154">
        <f t="shared" si="54"/>
        <v>0</v>
      </c>
      <c r="P111" s="163"/>
    </row>
    <row r="112" spans="1:16" ht="14.25">
      <c r="A112" s="39" t="s">
        <v>265</v>
      </c>
      <c r="B112" s="5" t="s">
        <v>266</v>
      </c>
      <c r="C112" s="158"/>
      <c r="D112" s="154">
        <f t="shared" si="77"/>
        <v>0</v>
      </c>
      <c r="E112" s="154">
        <f t="shared" si="78"/>
        <v>0</v>
      </c>
      <c r="F112" s="154">
        <f t="shared" si="78"/>
        <v>0</v>
      </c>
      <c r="G112" s="154">
        <f t="shared" si="78"/>
        <v>0</v>
      </c>
      <c r="H112" s="154">
        <f t="shared" si="78"/>
        <v>0</v>
      </c>
      <c r="I112" s="154">
        <f t="shared" si="78"/>
        <v>0</v>
      </c>
      <c r="J112" s="154">
        <f t="shared" si="78"/>
        <v>0</v>
      </c>
      <c r="K112" s="154">
        <f t="shared" si="78"/>
        <v>0</v>
      </c>
      <c r="L112" s="154">
        <f t="shared" si="78"/>
        <v>0</v>
      </c>
      <c r="M112" s="154">
        <f t="shared" si="78"/>
        <v>0</v>
      </c>
      <c r="N112" s="154">
        <f t="shared" si="81"/>
        <v>0</v>
      </c>
      <c r="O112" s="154">
        <f t="shared" si="54"/>
        <v>0</v>
      </c>
      <c r="P112" s="163"/>
    </row>
    <row r="113" spans="1:16" ht="14.25">
      <c r="A113" s="39" t="s">
        <v>267</v>
      </c>
      <c r="B113" s="5" t="s">
        <v>268</v>
      </c>
      <c r="C113" s="158"/>
      <c r="D113" s="154">
        <f t="shared" si="77"/>
        <v>0</v>
      </c>
      <c r="E113" s="154">
        <f t="shared" si="78"/>
        <v>0</v>
      </c>
      <c r="F113" s="154">
        <f t="shared" si="78"/>
        <v>0</v>
      </c>
      <c r="G113" s="154">
        <f t="shared" si="78"/>
        <v>0</v>
      </c>
      <c r="H113" s="154">
        <f t="shared" si="78"/>
        <v>0</v>
      </c>
      <c r="I113" s="154">
        <f t="shared" si="78"/>
        <v>0</v>
      </c>
      <c r="J113" s="154">
        <f t="shared" si="78"/>
        <v>0</v>
      </c>
      <c r="K113" s="154">
        <f t="shared" si="78"/>
        <v>0</v>
      </c>
      <c r="L113" s="154">
        <f t="shared" si="78"/>
        <v>0</v>
      </c>
      <c r="M113" s="154">
        <f t="shared" si="78"/>
        <v>0</v>
      </c>
      <c r="N113" s="154">
        <f t="shared" si="81"/>
        <v>0</v>
      </c>
      <c r="O113" s="154">
        <f t="shared" si="54"/>
        <v>0</v>
      </c>
      <c r="P113" s="163"/>
    </row>
    <row r="114" spans="1:16" ht="14.25">
      <c r="A114" s="40" t="s">
        <v>461</v>
      </c>
      <c r="B114" s="41" t="s">
        <v>269</v>
      </c>
      <c r="C114" s="159">
        <f>SUM(C107:C110)</f>
        <v>20150213</v>
      </c>
      <c r="D114" s="154">
        <f t="shared" si="77"/>
        <v>1679184.4166666667</v>
      </c>
      <c r="E114" s="154">
        <f t="shared" si="78"/>
        <v>1679184.4166666667</v>
      </c>
      <c r="F114" s="154">
        <f t="shared" si="78"/>
        <v>1679184.4166666667</v>
      </c>
      <c r="G114" s="154">
        <f t="shared" si="78"/>
        <v>1679184.4166666667</v>
      </c>
      <c r="H114" s="154">
        <f t="shared" si="78"/>
        <v>1679184.4166666667</v>
      </c>
      <c r="I114" s="154">
        <f t="shared" si="78"/>
        <v>1679184.4166666667</v>
      </c>
      <c r="J114" s="154">
        <f t="shared" si="78"/>
        <v>1679184.4166666667</v>
      </c>
      <c r="K114" s="154">
        <f t="shared" si="78"/>
        <v>1679184.4166666667</v>
      </c>
      <c r="L114" s="154">
        <f t="shared" si="78"/>
        <v>1679184.4166666667</v>
      </c>
      <c r="M114" s="154">
        <f t="shared" si="78"/>
        <v>1679184.4166666667</v>
      </c>
      <c r="N114" s="154">
        <f t="shared" si="81"/>
        <v>1679184.4166666667</v>
      </c>
      <c r="O114" s="154">
        <f t="shared" si="54"/>
        <v>1679184.4166666663</v>
      </c>
      <c r="P114" s="163"/>
    </row>
    <row r="115" spans="1:16" ht="14.25">
      <c r="A115" s="39" t="s">
        <v>270</v>
      </c>
      <c r="B115" s="5" t="s">
        <v>271</v>
      </c>
      <c r="C115" s="158"/>
      <c r="D115" s="154">
        <f t="shared" si="77"/>
        <v>0</v>
      </c>
      <c r="E115" s="154">
        <f t="shared" si="78"/>
        <v>0</v>
      </c>
      <c r="F115" s="154">
        <f t="shared" si="78"/>
        <v>0</v>
      </c>
      <c r="G115" s="154">
        <f t="shared" si="78"/>
        <v>0</v>
      </c>
      <c r="H115" s="154">
        <f t="shared" si="78"/>
        <v>0</v>
      </c>
      <c r="I115" s="154">
        <f t="shared" si="78"/>
        <v>0</v>
      </c>
      <c r="J115" s="154">
        <f t="shared" si="78"/>
        <v>0</v>
      </c>
      <c r="K115" s="154">
        <f t="shared" si="78"/>
        <v>0</v>
      </c>
      <c r="L115" s="154">
        <f t="shared" si="78"/>
        <v>0</v>
      </c>
      <c r="M115" s="154">
        <f t="shared" si="78"/>
        <v>0</v>
      </c>
      <c r="N115" s="154">
        <f t="shared" si="81"/>
        <v>0</v>
      </c>
      <c r="O115" s="154">
        <f t="shared" si="54"/>
        <v>0</v>
      </c>
      <c r="P115" s="163"/>
    </row>
    <row r="116" spans="1:16" ht="14.25">
      <c r="A116" s="13" t="s">
        <v>272</v>
      </c>
      <c r="B116" s="5" t="s">
        <v>273</v>
      </c>
      <c r="C116" s="156"/>
      <c r="D116" s="154">
        <f t="shared" si="77"/>
        <v>0</v>
      </c>
      <c r="E116" s="154">
        <f t="shared" si="78"/>
        <v>0</v>
      </c>
      <c r="F116" s="154">
        <f t="shared" si="78"/>
        <v>0</v>
      </c>
      <c r="G116" s="154">
        <f t="shared" si="78"/>
        <v>0</v>
      </c>
      <c r="H116" s="154">
        <f t="shared" si="78"/>
        <v>0</v>
      </c>
      <c r="I116" s="154">
        <f t="shared" si="78"/>
        <v>0</v>
      </c>
      <c r="J116" s="154">
        <f t="shared" si="78"/>
        <v>0</v>
      </c>
      <c r="K116" s="154">
        <f t="shared" si="78"/>
        <v>0</v>
      </c>
      <c r="L116" s="154">
        <f t="shared" si="78"/>
        <v>0</v>
      </c>
      <c r="M116" s="154">
        <f t="shared" si="78"/>
        <v>0</v>
      </c>
      <c r="N116" s="154">
        <f t="shared" si="81"/>
        <v>0</v>
      </c>
      <c r="O116" s="154">
        <f t="shared" si="54"/>
        <v>0</v>
      </c>
      <c r="P116" s="163"/>
    </row>
    <row r="117" spans="1:16" ht="14.25">
      <c r="A117" s="39" t="s">
        <v>497</v>
      </c>
      <c r="B117" s="5" t="s">
        <v>274</v>
      </c>
      <c r="C117" s="158"/>
      <c r="D117" s="154">
        <f t="shared" si="77"/>
        <v>0</v>
      </c>
      <c r="E117" s="154">
        <f t="shared" si="78"/>
        <v>0</v>
      </c>
      <c r="F117" s="154">
        <f t="shared" si="78"/>
        <v>0</v>
      </c>
      <c r="G117" s="154">
        <f t="shared" si="78"/>
        <v>0</v>
      </c>
      <c r="H117" s="154">
        <f t="shared" si="78"/>
        <v>0</v>
      </c>
      <c r="I117" s="154">
        <f t="shared" si="78"/>
        <v>0</v>
      </c>
      <c r="J117" s="154">
        <f t="shared" si="78"/>
        <v>0</v>
      </c>
      <c r="K117" s="154">
        <f t="shared" si="78"/>
        <v>0</v>
      </c>
      <c r="L117" s="154">
        <f t="shared" si="78"/>
        <v>0</v>
      </c>
      <c r="M117" s="154">
        <f t="shared" si="78"/>
        <v>0</v>
      </c>
      <c r="N117" s="154">
        <f t="shared" si="81"/>
        <v>0</v>
      </c>
      <c r="O117" s="154">
        <f t="shared" si="54"/>
        <v>0</v>
      </c>
      <c r="P117" s="163"/>
    </row>
    <row r="118" spans="1:16" ht="14.25">
      <c r="A118" s="39" t="s">
        <v>466</v>
      </c>
      <c r="B118" s="5" t="s">
        <v>275</v>
      </c>
      <c r="C118" s="158"/>
      <c r="D118" s="154">
        <f t="shared" si="77"/>
        <v>0</v>
      </c>
      <c r="E118" s="154">
        <f t="shared" si="78"/>
        <v>0</v>
      </c>
      <c r="F118" s="154">
        <f t="shared" si="78"/>
        <v>0</v>
      </c>
      <c r="G118" s="154">
        <f t="shared" si="78"/>
        <v>0</v>
      </c>
      <c r="H118" s="154">
        <f t="shared" si="78"/>
        <v>0</v>
      </c>
      <c r="I118" s="154">
        <f t="shared" si="78"/>
        <v>0</v>
      </c>
      <c r="J118" s="154">
        <f t="shared" si="78"/>
        <v>0</v>
      </c>
      <c r="K118" s="154">
        <f t="shared" si="78"/>
        <v>0</v>
      </c>
      <c r="L118" s="154">
        <f t="shared" si="78"/>
        <v>0</v>
      </c>
      <c r="M118" s="154">
        <f t="shared" si="78"/>
        <v>0</v>
      </c>
      <c r="N118" s="154">
        <f t="shared" si="81"/>
        <v>0</v>
      </c>
      <c r="O118" s="154">
        <f t="shared" si="54"/>
        <v>0</v>
      </c>
      <c r="P118" s="163"/>
    </row>
    <row r="119" spans="1:16" ht="14.25">
      <c r="A119" s="40" t="s">
        <v>467</v>
      </c>
      <c r="B119" s="41" t="s">
        <v>279</v>
      </c>
      <c r="C119" s="159"/>
      <c r="D119" s="154">
        <f t="shared" si="77"/>
        <v>0</v>
      </c>
      <c r="E119" s="154">
        <f t="shared" si="78"/>
        <v>0</v>
      </c>
      <c r="F119" s="154">
        <f t="shared" si="78"/>
        <v>0</v>
      </c>
      <c r="G119" s="154">
        <f t="shared" si="78"/>
        <v>0</v>
      </c>
      <c r="H119" s="154">
        <f t="shared" si="78"/>
        <v>0</v>
      </c>
      <c r="I119" s="154">
        <f t="shared" si="78"/>
        <v>0</v>
      </c>
      <c r="J119" s="154">
        <f t="shared" si="78"/>
        <v>0</v>
      </c>
      <c r="K119" s="154">
        <f t="shared" si="78"/>
        <v>0</v>
      </c>
      <c r="L119" s="154">
        <f t="shared" si="78"/>
        <v>0</v>
      </c>
      <c r="M119" s="154">
        <f t="shared" si="78"/>
        <v>0</v>
      </c>
      <c r="N119" s="154">
        <f t="shared" si="81"/>
        <v>0</v>
      </c>
      <c r="O119" s="154">
        <f t="shared" si="54"/>
        <v>0</v>
      </c>
      <c r="P119" s="163"/>
    </row>
    <row r="120" spans="1:16" ht="14.25">
      <c r="A120" s="13" t="s">
        <v>280</v>
      </c>
      <c r="B120" s="5" t="s">
        <v>281</v>
      </c>
      <c r="C120" s="156"/>
      <c r="D120" s="154">
        <f t="shared" si="77"/>
        <v>0</v>
      </c>
      <c r="E120" s="154">
        <f t="shared" si="78"/>
        <v>0</v>
      </c>
      <c r="F120" s="154">
        <f t="shared" si="78"/>
        <v>0</v>
      </c>
      <c r="G120" s="154">
        <f t="shared" si="78"/>
        <v>0</v>
      </c>
      <c r="H120" s="154">
        <f t="shared" si="78"/>
        <v>0</v>
      </c>
      <c r="I120" s="154">
        <f t="shared" si="78"/>
        <v>0</v>
      </c>
      <c r="J120" s="154">
        <f t="shared" si="78"/>
        <v>0</v>
      </c>
      <c r="K120" s="154">
        <f t="shared" si="78"/>
        <v>0</v>
      </c>
      <c r="L120" s="154">
        <f t="shared" si="78"/>
        <v>0</v>
      </c>
      <c r="M120" s="154">
        <f t="shared" si="78"/>
        <v>0</v>
      </c>
      <c r="N120" s="154">
        <f t="shared" si="81"/>
        <v>0</v>
      </c>
      <c r="O120" s="154">
        <f t="shared" si="54"/>
        <v>0</v>
      </c>
      <c r="P120" s="163"/>
    </row>
    <row r="121" spans="1:16" ht="15">
      <c r="A121" s="42" t="s">
        <v>501</v>
      </c>
      <c r="B121" s="43" t="s">
        <v>282</v>
      </c>
      <c r="C121" s="286">
        <f>C114+C119</f>
        <v>20150213</v>
      </c>
      <c r="D121" s="286">
        <f t="shared" si="77"/>
        <v>1679184.4166666667</v>
      </c>
      <c r="E121" s="286">
        <f t="shared" si="78"/>
        <v>1679184.4166666667</v>
      </c>
      <c r="F121" s="286">
        <f t="shared" si="78"/>
        <v>1679184.4166666667</v>
      </c>
      <c r="G121" s="286">
        <f t="shared" si="78"/>
        <v>1679184.4166666667</v>
      </c>
      <c r="H121" s="286">
        <f t="shared" si="78"/>
        <v>1679184.4166666667</v>
      </c>
      <c r="I121" s="286">
        <f t="shared" si="78"/>
        <v>1679184.4166666667</v>
      </c>
      <c r="J121" s="286">
        <f t="shared" si="78"/>
        <v>1679184.4166666667</v>
      </c>
      <c r="K121" s="286">
        <f t="shared" si="78"/>
        <v>1679184.4166666667</v>
      </c>
      <c r="L121" s="286">
        <f t="shared" si="78"/>
        <v>1679184.4166666667</v>
      </c>
      <c r="M121" s="286">
        <f t="shared" si="78"/>
        <v>1679184.4166666667</v>
      </c>
      <c r="N121" s="286">
        <f t="shared" si="81"/>
        <v>1679184.4166666667</v>
      </c>
      <c r="O121" s="286">
        <f t="shared" si="54"/>
        <v>1679184.4166666663</v>
      </c>
      <c r="P121" s="163"/>
    </row>
    <row r="122" spans="1:16" ht="15">
      <c r="A122" s="46" t="s">
        <v>537</v>
      </c>
      <c r="B122" s="47"/>
      <c r="C122" s="287">
        <f>C98+C121</f>
        <v>160857625</v>
      </c>
      <c r="D122" s="287">
        <f aca="true" t="shared" si="82" ref="D122:O122">D98+D121</f>
        <v>5032102.75</v>
      </c>
      <c r="E122" s="287">
        <f t="shared" si="82"/>
        <v>5032102.75</v>
      </c>
      <c r="F122" s="287">
        <f t="shared" si="82"/>
        <v>5032102.75</v>
      </c>
      <c r="G122" s="287">
        <f t="shared" si="82"/>
        <v>5032102.75</v>
      </c>
      <c r="H122" s="287">
        <f t="shared" si="82"/>
        <v>39801102.75</v>
      </c>
      <c r="I122" s="287">
        <f t="shared" si="82"/>
        <v>5032102.75</v>
      </c>
      <c r="J122" s="287">
        <f t="shared" si="82"/>
        <v>5032102.75</v>
      </c>
      <c r="K122" s="287">
        <f t="shared" si="82"/>
        <v>5032102.75</v>
      </c>
      <c r="L122" s="287">
        <f t="shared" si="82"/>
        <v>5032102.75</v>
      </c>
      <c r="M122" s="287">
        <f t="shared" si="82"/>
        <v>70735494.75000001</v>
      </c>
      <c r="N122" s="287">
        <f t="shared" si="82"/>
        <v>5032102.75</v>
      </c>
      <c r="O122" s="287">
        <f t="shared" si="82"/>
        <v>5032102.75000002</v>
      </c>
      <c r="P122" s="163"/>
    </row>
    <row r="123" spans="1:16" ht="26.25">
      <c r="A123" s="144" t="s">
        <v>103</v>
      </c>
      <c r="B123" s="145" t="s">
        <v>49</v>
      </c>
      <c r="C123" s="317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>
        <f t="shared" si="54"/>
        <v>0</v>
      </c>
      <c r="P123" s="163"/>
    </row>
    <row r="124" spans="1:16" ht="14.25">
      <c r="A124" s="128" t="s">
        <v>283</v>
      </c>
      <c r="B124" s="130" t="s">
        <v>284</v>
      </c>
      <c r="C124" s="176">
        <v>17228764</v>
      </c>
      <c r="D124" s="154">
        <f>C124/12</f>
        <v>1435730.3333333333</v>
      </c>
      <c r="E124" s="154">
        <f>D124</f>
        <v>1435730.3333333333</v>
      </c>
      <c r="F124" s="154">
        <f aca="true" t="shared" si="83" ref="F124:N124">E124</f>
        <v>1435730.3333333333</v>
      </c>
      <c r="G124" s="154">
        <f t="shared" si="83"/>
        <v>1435730.3333333333</v>
      </c>
      <c r="H124" s="154">
        <f t="shared" si="83"/>
        <v>1435730.3333333333</v>
      </c>
      <c r="I124" s="154">
        <f t="shared" si="83"/>
        <v>1435730.3333333333</v>
      </c>
      <c r="J124" s="154">
        <f t="shared" si="83"/>
        <v>1435730.3333333333</v>
      </c>
      <c r="K124" s="154">
        <f t="shared" si="83"/>
        <v>1435730.3333333333</v>
      </c>
      <c r="L124" s="154">
        <f t="shared" si="83"/>
        <v>1435730.3333333333</v>
      </c>
      <c r="M124" s="154">
        <f t="shared" si="83"/>
        <v>1435730.3333333333</v>
      </c>
      <c r="N124" s="154">
        <f t="shared" si="83"/>
        <v>1435730.3333333333</v>
      </c>
      <c r="O124" s="154">
        <f t="shared" si="54"/>
        <v>1435730.333333331</v>
      </c>
      <c r="P124" s="163"/>
    </row>
    <row r="125" spans="1:16" ht="14.25">
      <c r="A125" s="129" t="s">
        <v>285</v>
      </c>
      <c r="B125" s="130" t="s">
        <v>286</v>
      </c>
      <c r="C125" s="176">
        <v>11559233</v>
      </c>
      <c r="D125" s="154">
        <f aca="true" t="shared" si="84" ref="D125:D188">C125/12</f>
        <v>963269.4166666666</v>
      </c>
      <c r="E125" s="154">
        <f aca="true" t="shared" si="85" ref="E125:H188">D125</f>
        <v>963269.4166666666</v>
      </c>
      <c r="F125" s="154">
        <f t="shared" si="85"/>
        <v>963269.4166666666</v>
      </c>
      <c r="G125" s="154">
        <f t="shared" si="85"/>
        <v>963269.4166666666</v>
      </c>
      <c r="H125" s="154">
        <f t="shared" si="85"/>
        <v>963269.4166666666</v>
      </c>
      <c r="I125" s="154">
        <f aca="true" t="shared" si="86" ref="I125:N125">H125</f>
        <v>963269.4166666666</v>
      </c>
      <c r="J125" s="154">
        <f t="shared" si="86"/>
        <v>963269.4166666666</v>
      </c>
      <c r="K125" s="154">
        <f t="shared" si="86"/>
        <v>963269.4166666666</v>
      </c>
      <c r="L125" s="154">
        <f t="shared" si="86"/>
        <v>963269.4166666666</v>
      </c>
      <c r="M125" s="154">
        <f t="shared" si="86"/>
        <v>963269.4166666666</v>
      </c>
      <c r="N125" s="154">
        <f t="shared" si="86"/>
        <v>963269.4166666666</v>
      </c>
      <c r="O125" s="154">
        <f t="shared" si="54"/>
        <v>963269.4166666678</v>
      </c>
      <c r="P125" s="163"/>
    </row>
    <row r="126" spans="1:16" ht="14.25">
      <c r="A126" s="129" t="s">
        <v>287</v>
      </c>
      <c r="B126" s="130" t="s">
        <v>288</v>
      </c>
      <c r="C126" s="176">
        <v>6259678</v>
      </c>
      <c r="D126" s="154">
        <f t="shared" si="84"/>
        <v>521639.8333333333</v>
      </c>
      <c r="E126" s="154">
        <f t="shared" si="85"/>
        <v>521639.8333333333</v>
      </c>
      <c r="F126" s="154">
        <f t="shared" si="85"/>
        <v>521639.8333333333</v>
      </c>
      <c r="G126" s="154">
        <f t="shared" si="85"/>
        <v>521639.8333333333</v>
      </c>
      <c r="H126" s="154">
        <f t="shared" si="85"/>
        <v>521639.8333333333</v>
      </c>
      <c r="I126" s="154">
        <f aca="true" t="shared" si="87" ref="I126:N126">H126</f>
        <v>521639.8333333333</v>
      </c>
      <c r="J126" s="154">
        <f t="shared" si="87"/>
        <v>521639.8333333333</v>
      </c>
      <c r="K126" s="154">
        <f t="shared" si="87"/>
        <v>521639.8333333333</v>
      </c>
      <c r="L126" s="154">
        <f t="shared" si="87"/>
        <v>521639.8333333333</v>
      </c>
      <c r="M126" s="154">
        <f t="shared" si="87"/>
        <v>521639.8333333333</v>
      </c>
      <c r="N126" s="154">
        <f t="shared" si="87"/>
        <v>521639.8333333333</v>
      </c>
      <c r="O126" s="154">
        <f t="shared" si="54"/>
        <v>521639.8333333339</v>
      </c>
      <c r="P126" s="163"/>
    </row>
    <row r="127" spans="1:16" ht="14.25">
      <c r="A127" s="129" t="s">
        <v>289</v>
      </c>
      <c r="B127" s="130" t="s">
        <v>290</v>
      </c>
      <c r="C127" s="176">
        <v>1800000</v>
      </c>
      <c r="D127" s="154">
        <f t="shared" si="84"/>
        <v>150000</v>
      </c>
      <c r="E127" s="154">
        <f t="shared" si="85"/>
        <v>150000</v>
      </c>
      <c r="F127" s="154">
        <f t="shared" si="85"/>
        <v>150000</v>
      </c>
      <c r="G127" s="154">
        <f t="shared" si="85"/>
        <v>150000</v>
      </c>
      <c r="H127" s="154">
        <f t="shared" si="85"/>
        <v>150000</v>
      </c>
      <c r="I127" s="154">
        <f aca="true" t="shared" si="88" ref="I127:N127">H127</f>
        <v>150000</v>
      </c>
      <c r="J127" s="154">
        <f t="shared" si="88"/>
        <v>150000</v>
      </c>
      <c r="K127" s="154">
        <f t="shared" si="88"/>
        <v>150000</v>
      </c>
      <c r="L127" s="154">
        <f t="shared" si="88"/>
        <v>150000</v>
      </c>
      <c r="M127" s="154">
        <f t="shared" si="88"/>
        <v>150000</v>
      </c>
      <c r="N127" s="154">
        <f t="shared" si="88"/>
        <v>150000</v>
      </c>
      <c r="O127" s="154">
        <f t="shared" si="54"/>
        <v>150000</v>
      </c>
      <c r="P127" s="163"/>
    </row>
    <row r="128" spans="1:16" ht="14.25">
      <c r="A128" s="129" t="s">
        <v>291</v>
      </c>
      <c r="B128" s="130" t="s">
        <v>292</v>
      </c>
      <c r="C128" s="176"/>
      <c r="D128" s="154">
        <f t="shared" si="84"/>
        <v>0</v>
      </c>
      <c r="E128" s="154">
        <f t="shared" si="85"/>
        <v>0</v>
      </c>
      <c r="F128" s="154">
        <f t="shared" si="85"/>
        <v>0</v>
      </c>
      <c r="G128" s="154">
        <f t="shared" si="85"/>
        <v>0</v>
      </c>
      <c r="H128" s="154">
        <f t="shared" si="85"/>
        <v>0</v>
      </c>
      <c r="I128" s="154">
        <f aca="true" t="shared" si="89" ref="I128:N128">H128</f>
        <v>0</v>
      </c>
      <c r="J128" s="154">
        <f t="shared" si="89"/>
        <v>0</v>
      </c>
      <c r="K128" s="154">
        <f t="shared" si="89"/>
        <v>0</v>
      </c>
      <c r="L128" s="154">
        <f t="shared" si="89"/>
        <v>0</v>
      </c>
      <c r="M128" s="154">
        <f t="shared" si="89"/>
        <v>0</v>
      </c>
      <c r="N128" s="154">
        <f t="shared" si="89"/>
        <v>0</v>
      </c>
      <c r="O128" s="154">
        <f t="shared" si="54"/>
        <v>0</v>
      </c>
      <c r="P128" s="163"/>
    </row>
    <row r="129" spans="1:16" ht="14.25">
      <c r="A129" s="129" t="s">
        <v>293</v>
      </c>
      <c r="B129" s="130" t="s">
        <v>294</v>
      </c>
      <c r="C129" s="176"/>
      <c r="D129" s="154">
        <f t="shared" si="84"/>
        <v>0</v>
      </c>
      <c r="E129" s="154">
        <f t="shared" si="85"/>
        <v>0</v>
      </c>
      <c r="F129" s="154">
        <f t="shared" si="85"/>
        <v>0</v>
      </c>
      <c r="G129" s="154">
        <f t="shared" si="85"/>
        <v>0</v>
      </c>
      <c r="H129" s="154">
        <f t="shared" si="85"/>
        <v>0</v>
      </c>
      <c r="I129" s="154">
        <f aca="true" t="shared" si="90" ref="I129:N129">H129</f>
        <v>0</v>
      </c>
      <c r="J129" s="154">
        <f t="shared" si="90"/>
        <v>0</v>
      </c>
      <c r="K129" s="154">
        <f t="shared" si="90"/>
        <v>0</v>
      </c>
      <c r="L129" s="154">
        <f t="shared" si="90"/>
        <v>0</v>
      </c>
      <c r="M129" s="154">
        <f t="shared" si="90"/>
        <v>0</v>
      </c>
      <c r="N129" s="154">
        <f t="shared" si="90"/>
        <v>0</v>
      </c>
      <c r="O129" s="154">
        <f t="shared" si="54"/>
        <v>0</v>
      </c>
      <c r="P129" s="163"/>
    </row>
    <row r="130" spans="1:16" ht="14.25">
      <c r="A130" s="131" t="s">
        <v>539</v>
      </c>
      <c r="B130" s="146" t="s">
        <v>295</v>
      </c>
      <c r="C130" s="176">
        <f>SUM(C124:C129)</f>
        <v>36847675</v>
      </c>
      <c r="D130" s="154">
        <f t="shared" si="84"/>
        <v>3070639.5833333335</v>
      </c>
      <c r="E130" s="154">
        <f t="shared" si="85"/>
        <v>3070639.5833333335</v>
      </c>
      <c r="F130" s="154">
        <f t="shared" si="85"/>
        <v>3070639.5833333335</v>
      </c>
      <c r="G130" s="154">
        <f t="shared" si="85"/>
        <v>3070639.5833333335</v>
      </c>
      <c r="H130" s="154">
        <f t="shared" si="85"/>
        <v>3070639.5833333335</v>
      </c>
      <c r="I130" s="154">
        <f aca="true" t="shared" si="91" ref="I130:N130">H130</f>
        <v>3070639.5833333335</v>
      </c>
      <c r="J130" s="154">
        <f t="shared" si="91"/>
        <v>3070639.5833333335</v>
      </c>
      <c r="K130" s="154">
        <f t="shared" si="91"/>
        <v>3070639.5833333335</v>
      </c>
      <c r="L130" s="154">
        <f t="shared" si="91"/>
        <v>3070639.5833333335</v>
      </c>
      <c r="M130" s="154">
        <f t="shared" si="91"/>
        <v>3070639.5833333335</v>
      </c>
      <c r="N130" s="154">
        <f t="shared" si="91"/>
        <v>3070639.5833333335</v>
      </c>
      <c r="O130" s="154">
        <f t="shared" si="54"/>
        <v>3070639.5833333344</v>
      </c>
      <c r="P130" s="163"/>
    </row>
    <row r="131" spans="1:16" ht="14.25">
      <c r="A131" s="129" t="s">
        <v>296</v>
      </c>
      <c r="B131" s="130" t="s">
        <v>297</v>
      </c>
      <c r="C131" s="176"/>
      <c r="D131" s="154">
        <f t="shared" si="84"/>
        <v>0</v>
      </c>
      <c r="E131" s="154">
        <f t="shared" si="85"/>
        <v>0</v>
      </c>
      <c r="F131" s="154">
        <f t="shared" si="85"/>
        <v>0</v>
      </c>
      <c r="G131" s="154">
        <f t="shared" si="85"/>
        <v>0</v>
      </c>
      <c r="H131" s="154">
        <f t="shared" si="85"/>
        <v>0</v>
      </c>
      <c r="I131" s="154">
        <f aca="true" t="shared" si="92" ref="I131:N131">H131</f>
        <v>0</v>
      </c>
      <c r="J131" s="154">
        <f t="shared" si="92"/>
        <v>0</v>
      </c>
      <c r="K131" s="154">
        <f t="shared" si="92"/>
        <v>0</v>
      </c>
      <c r="L131" s="154">
        <f t="shared" si="92"/>
        <v>0</v>
      </c>
      <c r="M131" s="154">
        <f t="shared" si="92"/>
        <v>0</v>
      </c>
      <c r="N131" s="154">
        <f t="shared" si="92"/>
        <v>0</v>
      </c>
      <c r="O131" s="154">
        <f t="shared" si="54"/>
        <v>0</v>
      </c>
      <c r="P131" s="163"/>
    </row>
    <row r="132" spans="1:16" ht="26.25">
      <c r="A132" s="129" t="s">
        <v>298</v>
      </c>
      <c r="B132" s="130" t="s">
        <v>299</v>
      </c>
      <c r="C132" s="176"/>
      <c r="D132" s="154">
        <f t="shared" si="84"/>
        <v>0</v>
      </c>
      <c r="E132" s="154">
        <f t="shared" si="85"/>
        <v>0</v>
      </c>
      <c r="F132" s="154">
        <f t="shared" si="85"/>
        <v>0</v>
      </c>
      <c r="G132" s="154">
        <f t="shared" si="85"/>
        <v>0</v>
      </c>
      <c r="H132" s="154">
        <f t="shared" si="85"/>
        <v>0</v>
      </c>
      <c r="I132" s="154">
        <f aca="true" t="shared" si="93" ref="I132:N132">H132</f>
        <v>0</v>
      </c>
      <c r="J132" s="154">
        <f t="shared" si="93"/>
        <v>0</v>
      </c>
      <c r="K132" s="154">
        <f t="shared" si="93"/>
        <v>0</v>
      </c>
      <c r="L132" s="154">
        <f t="shared" si="93"/>
        <v>0</v>
      </c>
      <c r="M132" s="154">
        <f t="shared" si="93"/>
        <v>0</v>
      </c>
      <c r="N132" s="154">
        <f t="shared" si="93"/>
        <v>0</v>
      </c>
      <c r="O132" s="154">
        <f t="shared" si="54"/>
        <v>0</v>
      </c>
      <c r="P132" s="163"/>
    </row>
    <row r="133" spans="1:16" ht="26.25">
      <c r="A133" s="129" t="s">
        <v>502</v>
      </c>
      <c r="B133" s="130" t="s">
        <v>300</v>
      </c>
      <c r="C133" s="176"/>
      <c r="D133" s="154">
        <f t="shared" si="84"/>
        <v>0</v>
      </c>
      <c r="E133" s="154">
        <f t="shared" si="85"/>
        <v>0</v>
      </c>
      <c r="F133" s="154">
        <f t="shared" si="85"/>
        <v>0</v>
      </c>
      <c r="G133" s="154">
        <f t="shared" si="85"/>
        <v>0</v>
      </c>
      <c r="H133" s="154">
        <f t="shared" si="85"/>
        <v>0</v>
      </c>
      <c r="I133" s="154">
        <f aca="true" t="shared" si="94" ref="I133:N133">H133</f>
        <v>0</v>
      </c>
      <c r="J133" s="154">
        <f t="shared" si="94"/>
        <v>0</v>
      </c>
      <c r="K133" s="154">
        <f t="shared" si="94"/>
        <v>0</v>
      </c>
      <c r="L133" s="154">
        <f t="shared" si="94"/>
        <v>0</v>
      </c>
      <c r="M133" s="154">
        <f t="shared" si="94"/>
        <v>0</v>
      </c>
      <c r="N133" s="154">
        <f t="shared" si="94"/>
        <v>0</v>
      </c>
      <c r="O133" s="154">
        <f t="shared" si="54"/>
        <v>0</v>
      </c>
      <c r="P133" s="163"/>
    </row>
    <row r="134" spans="1:16" ht="26.25">
      <c r="A134" s="129" t="s">
        <v>503</v>
      </c>
      <c r="B134" s="130" t="s">
        <v>301</v>
      </c>
      <c r="C134" s="176"/>
      <c r="D134" s="154">
        <f t="shared" si="84"/>
        <v>0</v>
      </c>
      <c r="E134" s="154">
        <f t="shared" si="85"/>
        <v>0</v>
      </c>
      <c r="F134" s="154">
        <f t="shared" si="85"/>
        <v>0</v>
      </c>
      <c r="G134" s="154">
        <f t="shared" si="85"/>
        <v>0</v>
      </c>
      <c r="H134" s="154">
        <f t="shared" si="85"/>
        <v>0</v>
      </c>
      <c r="I134" s="154">
        <f aca="true" t="shared" si="95" ref="I134:N134">H134</f>
        <v>0</v>
      </c>
      <c r="J134" s="154">
        <f t="shared" si="95"/>
        <v>0</v>
      </c>
      <c r="K134" s="154">
        <f t="shared" si="95"/>
        <v>0</v>
      </c>
      <c r="L134" s="154">
        <f t="shared" si="95"/>
        <v>0</v>
      </c>
      <c r="M134" s="154">
        <f t="shared" si="95"/>
        <v>0</v>
      </c>
      <c r="N134" s="154">
        <f t="shared" si="95"/>
        <v>0</v>
      </c>
      <c r="O134" s="154">
        <f t="shared" si="54"/>
        <v>0</v>
      </c>
      <c r="P134" s="163"/>
    </row>
    <row r="135" spans="1:16" ht="14.25">
      <c r="A135" s="129" t="s">
        <v>504</v>
      </c>
      <c r="B135" s="130" t="s">
        <v>302</v>
      </c>
      <c r="C135" s="176">
        <v>12000</v>
      </c>
      <c r="D135" s="154">
        <f t="shared" si="84"/>
        <v>1000</v>
      </c>
      <c r="E135" s="154">
        <f t="shared" si="85"/>
        <v>1000</v>
      </c>
      <c r="F135" s="154">
        <f t="shared" si="85"/>
        <v>1000</v>
      </c>
      <c r="G135" s="154">
        <f t="shared" si="85"/>
        <v>1000</v>
      </c>
      <c r="H135" s="154">
        <f t="shared" si="85"/>
        <v>1000</v>
      </c>
      <c r="I135" s="154">
        <f aca="true" t="shared" si="96" ref="I135:N135">H135</f>
        <v>1000</v>
      </c>
      <c r="J135" s="154">
        <f t="shared" si="96"/>
        <v>1000</v>
      </c>
      <c r="K135" s="154">
        <f t="shared" si="96"/>
        <v>1000</v>
      </c>
      <c r="L135" s="154">
        <f t="shared" si="96"/>
        <v>1000</v>
      </c>
      <c r="M135" s="154">
        <f t="shared" si="96"/>
        <v>1000</v>
      </c>
      <c r="N135" s="154">
        <f t="shared" si="96"/>
        <v>1000</v>
      </c>
      <c r="O135" s="154">
        <f aca="true" t="shared" si="97" ref="O135:O198">C135-D135-E135-F135-G135-H135-I135-J135-K135-L135-M135-N135</f>
        <v>1000</v>
      </c>
      <c r="P135" s="163"/>
    </row>
    <row r="136" spans="1:16" ht="14.25">
      <c r="A136" s="132" t="s">
        <v>540</v>
      </c>
      <c r="B136" s="135" t="s">
        <v>303</v>
      </c>
      <c r="C136" s="176">
        <f>C130+C135</f>
        <v>36859675</v>
      </c>
      <c r="D136" s="154">
        <f t="shared" si="84"/>
        <v>3071639.5833333335</v>
      </c>
      <c r="E136" s="154">
        <f t="shared" si="85"/>
        <v>3071639.5833333335</v>
      </c>
      <c r="F136" s="154">
        <f t="shared" si="85"/>
        <v>3071639.5833333335</v>
      </c>
      <c r="G136" s="154">
        <f t="shared" si="85"/>
        <v>3071639.5833333335</v>
      </c>
      <c r="H136" s="154">
        <f t="shared" si="85"/>
        <v>3071639.5833333335</v>
      </c>
      <c r="I136" s="154">
        <f aca="true" t="shared" si="98" ref="I136:N136">H136</f>
        <v>3071639.5833333335</v>
      </c>
      <c r="J136" s="154">
        <f t="shared" si="98"/>
        <v>3071639.5833333335</v>
      </c>
      <c r="K136" s="154">
        <f t="shared" si="98"/>
        <v>3071639.5833333335</v>
      </c>
      <c r="L136" s="154">
        <f t="shared" si="98"/>
        <v>3071639.5833333335</v>
      </c>
      <c r="M136" s="154">
        <f t="shared" si="98"/>
        <v>3071639.5833333335</v>
      </c>
      <c r="N136" s="154">
        <f t="shared" si="98"/>
        <v>3071639.5833333335</v>
      </c>
      <c r="O136" s="154">
        <f t="shared" si="97"/>
        <v>3071639.5833333344</v>
      </c>
      <c r="P136" s="163"/>
    </row>
    <row r="137" spans="1:16" ht="14.25">
      <c r="A137" s="129" t="s">
        <v>304</v>
      </c>
      <c r="B137" s="130" t="s">
        <v>305</v>
      </c>
      <c r="C137" s="176">
        <v>15000000</v>
      </c>
      <c r="D137" s="154">
        <f t="shared" si="84"/>
        <v>1250000</v>
      </c>
      <c r="E137" s="154">
        <f t="shared" si="85"/>
        <v>1250000</v>
      </c>
      <c r="F137" s="154">
        <f t="shared" si="85"/>
        <v>1250000</v>
      </c>
      <c r="G137" s="154">
        <f t="shared" si="85"/>
        <v>1250000</v>
      </c>
      <c r="H137" s="154">
        <f t="shared" si="85"/>
        <v>1250000</v>
      </c>
      <c r="I137" s="154">
        <f aca="true" t="shared" si="99" ref="I137:N137">H137</f>
        <v>1250000</v>
      </c>
      <c r="J137" s="154">
        <f t="shared" si="99"/>
        <v>1250000</v>
      </c>
      <c r="K137" s="154">
        <f t="shared" si="99"/>
        <v>1250000</v>
      </c>
      <c r="L137" s="154">
        <f t="shared" si="99"/>
        <v>1250000</v>
      </c>
      <c r="M137" s="154">
        <f t="shared" si="99"/>
        <v>1250000</v>
      </c>
      <c r="N137" s="154">
        <f t="shared" si="99"/>
        <v>1250000</v>
      </c>
      <c r="O137" s="154">
        <f t="shared" si="97"/>
        <v>1250000</v>
      </c>
      <c r="P137" s="163"/>
    </row>
    <row r="138" spans="1:16" ht="26.25">
      <c r="A138" s="129" t="s">
        <v>306</v>
      </c>
      <c r="B138" s="130" t="s">
        <v>307</v>
      </c>
      <c r="C138" s="176"/>
      <c r="D138" s="154">
        <f t="shared" si="84"/>
        <v>0</v>
      </c>
      <c r="E138" s="154">
        <f t="shared" si="85"/>
        <v>0</v>
      </c>
      <c r="F138" s="154">
        <f t="shared" si="85"/>
        <v>0</v>
      </c>
      <c r="G138" s="154">
        <f t="shared" si="85"/>
        <v>0</v>
      </c>
      <c r="H138" s="154">
        <f t="shared" si="85"/>
        <v>0</v>
      </c>
      <c r="I138" s="154">
        <f aca="true" t="shared" si="100" ref="I138:N138">H138</f>
        <v>0</v>
      </c>
      <c r="J138" s="154">
        <f t="shared" si="100"/>
        <v>0</v>
      </c>
      <c r="K138" s="154">
        <f t="shared" si="100"/>
        <v>0</v>
      </c>
      <c r="L138" s="154">
        <f t="shared" si="100"/>
        <v>0</v>
      </c>
      <c r="M138" s="154">
        <f t="shared" si="100"/>
        <v>0</v>
      </c>
      <c r="N138" s="154">
        <f t="shared" si="100"/>
        <v>0</v>
      </c>
      <c r="O138" s="154">
        <f t="shared" si="97"/>
        <v>0</v>
      </c>
      <c r="P138" s="163"/>
    </row>
    <row r="139" spans="1:16" ht="26.25">
      <c r="A139" s="129" t="s">
        <v>505</v>
      </c>
      <c r="B139" s="130" t="s">
        <v>308</v>
      </c>
      <c r="C139" s="176">
        <v>192000</v>
      </c>
      <c r="D139" s="154">
        <f t="shared" si="84"/>
        <v>16000</v>
      </c>
      <c r="E139" s="154">
        <f t="shared" si="85"/>
        <v>16000</v>
      </c>
      <c r="F139" s="154">
        <f t="shared" si="85"/>
        <v>16000</v>
      </c>
      <c r="G139" s="154">
        <f t="shared" si="85"/>
        <v>16000</v>
      </c>
      <c r="H139" s="154">
        <f t="shared" si="85"/>
        <v>16000</v>
      </c>
      <c r="I139" s="154">
        <f aca="true" t="shared" si="101" ref="I139:N139">H139</f>
        <v>16000</v>
      </c>
      <c r="J139" s="154">
        <f t="shared" si="101"/>
        <v>16000</v>
      </c>
      <c r="K139" s="154">
        <f t="shared" si="101"/>
        <v>16000</v>
      </c>
      <c r="L139" s="154">
        <f t="shared" si="101"/>
        <v>16000</v>
      </c>
      <c r="M139" s="154">
        <f t="shared" si="101"/>
        <v>16000</v>
      </c>
      <c r="N139" s="154">
        <f t="shared" si="101"/>
        <v>16000</v>
      </c>
      <c r="O139" s="154">
        <f t="shared" si="97"/>
        <v>16000</v>
      </c>
      <c r="P139" s="163"/>
    </row>
    <row r="140" spans="1:16" ht="26.25">
      <c r="A140" s="129" t="s">
        <v>506</v>
      </c>
      <c r="B140" s="130" t="s">
        <v>309</v>
      </c>
      <c r="C140" s="176"/>
      <c r="D140" s="154">
        <f t="shared" si="84"/>
        <v>0</v>
      </c>
      <c r="E140" s="154">
        <f t="shared" si="85"/>
        <v>0</v>
      </c>
      <c r="F140" s="154">
        <f t="shared" si="85"/>
        <v>0</v>
      </c>
      <c r="G140" s="154">
        <f t="shared" si="85"/>
        <v>0</v>
      </c>
      <c r="H140" s="154">
        <f t="shared" si="85"/>
        <v>0</v>
      </c>
      <c r="I140" s="154">
        <f aca="true" t="shared" si="102" ref="I140:N140">H140</f>
        <v>0</v>
      </c>
      <c r="J140" s="154">
        <f t="shared" si="102"/>
        <v>0</v>
      </c>
      <c r="K140" s="154">
        <f t="shared" si="102"/>
        <v>0</v>
      </c>
      <c r="L140" s="154">
        <f t="shared" si="102"/>
        <v>0</v>
      </c>
      <c r="M140" s="154">
        <f t="shared" si="102"/>
        <v>0</v>
      </c>
      <c r="N140" s="154">
        <f t="shared" si="102"/>
        <v>0</v>
      </c>
      <c r="O140" s="154">
        <f t="shared" si="97"/>
        <v>0</v>
      </c>
      <c r="P140" s="163"/>
    </row>
    <row r="141" spans="1:16" ht="14.25">
      <c r="A141" s="129" t="s">
        <v>507</v>
      </c>
      <c r="B141" s="130" t="s">
        <v>310</v>
      </c>
      <c r="C141" s="176"/>
      <c r="D141" s="154">
        <f t="shared" si="84"/>
        <v>0</v>
      </c>
      <c r="E141" s="154">
        <f t="shared" si="85"/>
        <v>0</v>
      </c>
      <c r="F141" s="154">
        <f t="shared" si="85"/>
        <v>0</v>
      </c>
      <c r="G141" s="154">
        <f t="shared" si="85"/>
        <v>0</v>
      </c>
      <c r="H141" s="154">
        <f t="shared" si="85"/>
        <v>0</v>
      </c>
      <c r="I141" s="154">
        <f aca="true" t="shared" si="103" ref="I141:N141">H141</f>
        <v>0</v>
      </c>
      <c r="J141" s="154">
        <f t="shared" si="103"/>
        <v>0</v>
      </c>
      <c r="K141" s="154">
        <f t="shared" si="103"/>
        <v>0</v>
      </c>
      <c r="L141" s="154">
        <f t="shared" si="103"/>
        <v>0</v>
      </c>
      <c r="M141" s="154">
        <f t="shared" si="103"/>
        <v>0</v>
      </c>
      <c r="N141" s="154">
        <f t="shared" si="103"/>
        <v>0</v>
      </c>
      <c r="O141" s="154">
        <f t="shared" si="97"/>
        <v>0</v>
      </c>
      <c r="P141" s="163"/>
    </row>
    <row r="142" spans="1:16" ht="14.25">
      <c r="A142" s="132" t="s">
        <v>541</v>
      </c>
      <c r="B142" s="135" t="s">
        <v>311</v>
      </c>
      <c r="C142" s="176">
        <f>SUM(C137:C141)</f>
        <v>15192000</v>
      </c>
      <c r="D142" s="154">
        <f t="shared" si="84"/>
        <v>1266000</v>
      </c>
      <c r="E142" s="154">
        <f t="shared" si="85"/>
        <v>1266000</v>
      </c>
      <c r="F142" s="154">
        <f t="shared" si="85"/>
        <v>1266000</v>
      </c>
      <c r="G142" s="154">
        <f t="shared" si="85"/>
        <v>1266000</v>
      </c>
      <c r="H142" s="154">
        <f t="shared" si="85"/>
        <v>1266000</v>
      </c>
      <c r="I142" s="154">
        <f aca="true" t="shared" si="104" ref="I142:N142">H142</f>
        <v>1266000</v>
      </c>
      <c r="J142" s="154">
        <f t="shared" si="104"/>
        <v>1266000</v>
      </c>
      <c r="K142" s="154">
        <f t="shared" si="104"/>
        <v>1266000</v>
      </c>
      <c r="L142" s="154">
        <f t="shared" si="104"/>
        <v>1266000</v>
      </c>
      <c r="M142" s="154">
        <f t="shared" si="104"/>
        <v>1266000</v>
      </c>
      <c r="N142" s="154">
        <f t="shared" si="104"/>
        <v>1266000</v>
      </c>
      <c r="O142" s="154">
        <f t="shared" si="97"/>
        <v>1266000</v>
      </c>
      <c r="P142" s="163"/>
    </row>
    <row r="143" spans="1:16" ht="14.25">
      <c r="A143" s="129" t="s">
        <v>508</v>
      </c>
      <c r="B143" s="130" t="s">
        <v>312</v>
      </c>
      <c r="C143" s="176"/>
      <c r="D143" s="154">
        <f t="shared" si="84"/>
        <v>0</v>
      </c>
      <c r="E143" s="154">
        <f t="shared" si="85"/>
        <v>0</v>
      </c>
      <c r="F143" s="154">
        <f t="shared" si="85"/>
        <v>0</v>
      </c>
      <c r="G143" s="154">
        <f t="shared" si="85"/>
        <v>0</v>
      </c>
      <c r="H143" s="154">
        <f t="shared" si="85"/>
        <v>0</v>
      </c>
      <c r="I143" s="154">
        <f aca="true" t="shared" si="105" ref="I143:N143">H143</f>
        <v>0</v>
      </c>
      <c r="J143" s="154">
        <f t="shared" si="105"/>
        <v>0</v>
      </c>
      <c r="K143" s="154">
        <f t="shared" si="105"/>
        <v>0</v>
      </c>
      <c r="L143" s="154">
        <f t="shared" si="105"/>
        <v>0</v>
      </c>
      <c r="M143" s="154">
        <f t="shared" si="105"/>
        <v>0</v>
      </c>
      <c r="N143" s="154">
        <f t="shared" si="105"/>
        <v>0</v>
      </c>
      <c r="O143" s="154">
        <f t="shared" si="97"/>
        <v>0</v>
      </c>
      <c r="P143" s="163"/>
    </row>
    <row r="144" spans="1:16" ht="14.25">
      <c r="A144" s="129" t="s">
        <v>509</v>
      </c>
      <c r="B144" s="130" t="s">
        <v>313</v>
      </c>
      <c r="C144" s="176"/>
      <c r="D144" s="154">
        <f t="shared" si="84"/>
        <v>0</v>
      </c>
      <c r="E144" s="154">
        <f t="shared" si="85"/>
        <v>0</v>
      </c>
      <c r="F144" s="154">
        <f t="shared" si="85"/>
        <v>0</v>
      </c>
      <c r="G144" s="154">
        <f t="shared" si="85"/>
        <v>0</v>
      </c>
      <c r="H144" s="154">
        <f t="shared" si="85"/>
        <v>0</v>
      </c>
      <c r="I144" s="154">
        <f aca="true" t="shared" si="106" ref="I144:N144">H144</f>
        <v>0</v>
      </c>
      <c r="J144" s="154">
        <f t="shared" si="106"/>
        <v>0</v>
      </c>
      <c r="K144" s="154">
        <f t="shared" si="106"/>
        <v>0</v>
      </c>
      <c r="L144" s="154">
        <f t="shared" si="106"/>
        <v>0</v>
      </c>
      <c r="M144" s="154">
        <f t="shared" si="106"/>
        <v>0</v>
      </c>
      <c r="N144" s="154">
        <f t="shared" si="106"/>
        <v>0</v>
      </c>
      <c r="O144" s="154">
        <f t="shared" si="97"/>
        <v>0</v>
      </c>
      <c r="P144" s="163"/>
    </row>
    <row r="145" spans="1:16" ht="14.25">
      <c r="A145" s="131" t="s">
        <v>542</v>
      </c>
      <c r="B145" s="146" t="s">
        <v>314</v>
      </c>
      <c r="C145" s="176"/>
      <c r="D145" s="154">
        <f t="shared" si="84"/>
        <v>0</v>
      </c>
      <c r="E145" s="154">
        <f t="shared" si="85"/>
        <v>0</v>
      </c>
      <c r="F145" s="154">
        <f t="shared" si="85"/>
        <v>0</v>
      </c>
      <c r="G145" s="154">
        <f t="shared" si="85"/>
        <v>0</v>
      </c>
      <c r="H145" s="154">
        <f t="shared" si="85"/>
        <v>0</v>
      </c>
      <c r="I145" s="154">
        <f aca="true" t="shared" si="107" ref="I145:N145">H145</f>
        <v>0</v>
      </c>
      <c r="J145" s="154">
        <f t="shared" si="107"/>
        <v>0</v>
      </c>
      <c r="K145" s="154">
        <f t="shared" si="107"/>
        <v>0</v>
      </c>
      <c r="L145" s="154">
        <f t="shared" si="107"/>
        <v>0</v>
      </c>
      <c r="M145" s="154">
        <f t="shared" si="107"/>
        <v>0</v>
      </c>
      <c r="N145" s="154">
        <f t="shared" si="107"/>
        <v>0</v>
      </c>
      <c r="O145" s="154">
        <f t="shared" si="97"/>
        <v>0</v>
      </c>
      <c r="P145" s="163"/>
    </row>
    <row r="146" spans="1:16" ht="14.25">
      <c r="A146" s="129" t="s">
        <v>510</v>
      </c>
      <c r="B146" s="130" t="s">
        <v>315</v>
      </c>
      <c r="C146" s="176"/>
      <c r="D146" s="154">
        <f t="shared" si="84"/>
        <v>0</v>
      </c>
      <c r="E146" s="154">
        <f t="shared" si="85"/>
        <v>0</v>
      </c>
      <c r="F146" s="154">
        <f t="shared" si="85"/>
        <v>0</v>
      </c>
      <c r="G146" s="154">
        <f t="shared" si="85"/>
        <v>0</v>
      </c>
      <c r="H146" s="154">
        <f t="shared" si="85"/>
        <v>0</v>
      </c>
      <c r="I146" s="154">
        <f aca="true" t="shared" si="108" ref="I146:N146">H146</f>
        <v>0</v>
      </c>
      <c r="J146" s="154">
        <f t="shared" si="108"/>
        <v>0</v>
      </c>
      <c r="K146" s="154">
        <f t="shared" si="108"/>
        <v>0</v>
      </c>
      <c r="L146" s="154">
        <f t="shared" si="108"/>
        <v>0</v>
      </c>
      <c r="M146" s="154">
        <f t="shared" si="108"/>
        <v>0</v>
      </c>
      <c r="N146" s="154">
        <f t="shared" si="108"/>
        <v>0</v>
      </c>
      <c r="O146" s="154">
        <f t="shared" si="97"/>
        <v>0</v>
      </c>
      <c r="P146" s="163"/>
    </row>
    <row r="147" spans="1:16" ht="14.25">
      <c r="A147" s="129" t="s">
        <v>511</v>
      </c>
      <c r="B147" s="130" t="s">
        <v>316</v>
      </c>
      <c r="C147" s="176"/>
      <c r="D147" s="154">
        <f t="shared" si="84"/>
        <v>0</v>
      </c>
      <c r="E147" s="154">
        <f t="shared" si="85"/>
        <v>0</v>
      </c>
      <c r="F147" s="154">
        <f t="shared" si="85"/>
        <v>0</v>
      </c>
      <c r="G147" s="154">
        <f t="shared" si="85"/>
        <v>0</v>
      </c>
      <c r="H147" s="154">
        <f t="shared" si="85"/>
        <v>0</v>
      </c>
      <c r="I147" s="154">
        <f aca="true" t="shared" si="109" ref="I147:N147">H147</f>
        <v>0</v>
      </c>
      <c r="J147" s="154">
        <f t="shared" si="109"/>
        <v>0</v>
      </c>
      <c r="K147" s="154">
        <f t="shared" si="109"/>
        <v>0</v>
      </c>
      <c r="L147" s="154">
        <f t="shared" si="109"/>
        <v>0</v>
      </c>
      <c r="M147" s="154">
        <f t="shared" si="109"/>
        <v>0</v>
      </c>
      <c r="N147" s="154">
        <f t="shared" si="109"/>
        <v>0</v>
      </c>
      <c r="O147" s="154">
        <f t="shared" si="97"/>
        <v>0</v>
      </c>
      <c r="P147" s="163"/>
    </row>
    <row r="148" spans="1:16" ht="14.25">
      <c r="A148" s="129" t="s">
        <v>512</v>
      </c>
      <c r="B148" s="130" t="s">
        <v>317</v>
      </c>
      <c r="C148" s="176">
        <v>6400000</v>
      </c>
      <c r="D148" s="154"/>
      <c r="E148" s="154">
        <f t="shared" si="85"/>
        <v>0</v>
      </c>
      <c r="F148" s="154">
        <v>1670000</v>
      </c>
      <c r="G148" s="154">
        <v>1670000</v>
      </c>
      <c r="H148" s="154"/>
      <c r="I148" s="154"/>
      <c r="J148" s="154"/>
      <c r="K148" s="154"/>
      <c r="L148" s="154">
        <v>1530000</v>
      </c>
      <c r="M148" s="154">
        <f>L148</f>
        <v>1530000</v>
      </c>
      <c r="N148" s="154"/>
      <c r="O148" s="154">
        <f t="shared" si="97"/>
        <v>0</v>
      </c>
      <c r="P148" s="163"/>
    </row>
    <row r="149" spans="1:16" ht="14.25">
      <c r="A149" s="129" t="s">
        <v>513</v>
      </c>
      <c r="B149" s="130" t="s">
        <v>318</v>
      </c>
      <c r="C149" s="176">
        <v>5000000</v>
      </c>
      <c r="D149" s="154"/>
      <c r="E149" s="154"/>
      <c r="F149" s="154">
        <v>2000000</v>
      </c>
      <c r="G149" s="154"/>
      <c r="H149" s="154">
        <v>500000</v>
      </c>
      <c r="I149" s="154"/>
      <c r="J149" s="154">
        <f>I149</f>
        <v>0</v>
      </c>
      <c r="K149" s="154">
        <f>J149</f>
        <v>0</v>
      </c>
      <c r="L149" s="154">
        <v>2000000</v>
      </c>
      <c r="M149" s="154"/>
      <c r="N149" s="154"/>
      <c r="O149" s="154">
        <f t="shared" si="97"/>
        <v>500000</v>
      </c>
      <c r="P149" s="163"/>
    </row>
    <row r="150" spans="1:16" ht="14.25">
      <c r="A150" s="129" t="s">
        <v>514</v>
      </c>
      <c r="B150" s="130" t="s">
        <v>321</v>
      </c>
      <c r="C150" s="176"/>
      <c r="D150" s="154">
        <f t="shared" si="84"/>
        <v>0</v>
      </c>
      <c r="E150" s="154">
        <f t="shared" si="85"/>
        <v>0</v>
      </c>
      <c r="F150" s="154">
        <f t="shared" si="85"/>
        <v>0</v>
      </c>
      <c r="G150" s="154">
        <f t="shared" si="85"/>
        <v>0</v>
      </c>
      <c r="H150" s="154">
        <f t="shared" si="85"/>
        <v>0</v>
      </c>
      <c r="I150" s="154">
        <f aca="true" t="shared" si="110" ref="I150:N150">H150</f>
        <v>0</v>
      </c>
      <c r="J150" s="154">
        <f t="shared" si="110"/>
        <v>0</v>
      </c>
      <c r="K150" s="154">
        <f t="shared" si="110"/>
        <v>0</v>
      </c>
      <c r="L150" s="154">
        <f t="shared" si="110"/>
        <v>0</v>
      </c>
      <c r="M150" s="154">
        <f t="shared" si="110"/>
        <v>0</v>
      </c>
      <c r="N150" s="154">
        <f t="shared" si="110"/>
        <v>0</v>
      </c>
      <c r="O150" s="154">
        <f t="shared" si="97"/>
        <v>0</v>
      </c>
      <c r="P150" s="163"/>
    </row>
    <row r="151" spans="1:16" ht="14.25">
      <c r="A151" s="129" t="s">
        <v>322</v>
      </c>
      <c r="B151" s="130" t="s">
        <v>323</v>
      </c>
      <c r="C151" s="176"/>
      <c r="D151" s="154">
        <f t="shared" si="84"/>
        <v>0</v>
      </c>
      <c r="E151" s="154">
        <f t="shared" si="85"/>
        <v>0</v>
      </c>
      <c r="F151" s="154">
        <f t="shared" si="85"/>
        <v>0</v>
      </c>
      <c r="G151" s="154">
        <f t="shared" si="85"/>
        <v>0</v>
      </c>
      <c r="H151" s="154">
        <f t="shared" si="85"/>
        <v>0</v>
      </c>
      <c r="I151" s="154">
        <f aca="true" t="shared" si="111" ref="I151:N151">H151</f>
        <v>0</v>
      </c>
      <c r="J151" s="154">
        <f t="shared" si="111"/>
        <v>0</v>
      </c>
      <c r="K151" s="154">
        <f t="shared" si="111"/>
        <v>0</v>
      </c>
      <c r="L151" s="154">
        <f t="shared" si="111"/>
        <v>0</v>
      </c>
      <c r="M151" s="154">
        <f t="shared" si="111"/>
        <v>0</v>
      </c>
      <c r="N151" s="154">
        <f t="shared" si="111"/>
        <v>0</v>
      </c>
      <c r="O151" s="154">
        <f t="shared" si="97"/>
        <v>0</v>
      </c>
      <c r="P151" s="163"/>
    </row>
    <row r="152" spans="1:16" ht="14.25">
      <c r="A152" s="129" t="s">
        <v>515</v>
      </c>
      <c r="B152" s="130" t="s">
        <v>324</v>
      </c>
      <c r="C152" s="176">
        <v>1200000</v>
      </c>
      <c r="D152" s="154"/>
      <c r="E152" s="154"/>
      <c r="F152" s="154">
        <v>450000</v>
      </c>
      <c r="G152" s="154"/>
      <c r="H152" s="154"/>
      <c r="I152" s="154"/>
      <c r="J152" s="154"/>
      <c r="K152" s="154"/>
      <c r="L152" s="154">
        <v>450000</v>
      </c>
      <c r="M152" s="154"/>
      <c r="N152" s="154"/>
      <c r="O152" s="154">
        <f t="shared" si="97"/>
        <v>300000</v>
      </c>
      <c r="P152" s="163"/>
    </row>
    <row r="153" spans="1:16" ht="14.25">
      <c r="A153" s="129" t="s">
        <v>516</v>
      </c>
      <c r="B153" s="130" t="s">
        <v>329</v>
      </c>
      <c r="C153" s="176">
        <v>4000000</v>
      </c>
      <c r="D153" s="154">
        <f t="shared" si="84"/>
        <v>333333.3333333333</v>
      </c>
      <c r="E153" s="154">
        <f t="shared" si="85"/>
        <v>333333.3333333333</v>
      </c>
      <c r="F153" s="154">
        <f t="shared" si="85"/>
        <v>333333.3333333333</v>
      </c>
      <c r="G153" s="154">
        <f t="shared" si="85"/>
        <v>333333.3333333333</v>
      </c>
      <c r="H153" s="154">
        <f t="shared" si="85"/>
        <v>333333.3333333333</v>
      </c>
      <c r="I153" s="154">
        <f aca="true" t="shared" si="112" ref="I153:N153">H153</f>
        <v>333333.3333333333</v>
      </c>
      <c r="J153" s="154">
        <f t="shared" si="112"/>
        <v>333333.3333333333</v>
      </c>
      <c r="K153" s="154">
        <f t="shared" si="112"/>
        <v>333333.3333333333</v>
      </c>
      <c r="L153" s="154">
        <f t="shared" si="112"/>
        <v>333333.3333333333</v>
      </c>
      <c r="M153" s="154">
        <f t="shared" si="112"/>
        <v>333333.3333333333</v>
      </c>
      <c r="N153" s="154">
        <f t="shared" si="112"/>
        <v>333333.3333333333</v>
      </c>
      <c r="O153" s="154">
        <f t="shared" si="97"/>
        <v>333333.33333333296</v>
      </c>
      <c r="P153" s="163"/>
    </row>
    <row r="154" spans="1:16" ht="14.25">
      <c r="A154" s="131" t="s">
        <v>543</v>
      </c>
      <c r="B154" s="146" t="s">
        <v>332</v>
      </c>
      <c r="C154" s="176">
        <f>C149+C150+C151+C152+C153</f>
        <v>10200000</v>
      </c>
      <c r="D154" s="154">
        <f>D149+D150+D151+D152+D153</f>
        <v>333333.3333333333</v>
      </c>
      <c r="E154" s="154">
        <f aca="true" t="shared" si="113" ref="E154:N154">E149+E150+E151+E152+E153</f>
        <v>333333.3333333333</v>
      </c>
      <c r="F154" s="154">
        <f t="shared" si="113"/>
        <v>2783333.3333333335</v>
      </c>
      <c r="G154" s="154">
        <f t="shared" si="113"/>
        <v>333333.3333333333</v>
      </c>
      <c r="H154" s="154">
        <f t="shared" si="113"/>
        <v>833333.3333333333</v>
      </c>
      <c r="I154" s="154">
        <f t="shared" si="113"/>
        <v>333333.3333333333</v>
      </c>
      <c r="J154" s="154">
        <f t="shared" si="113"/>
        <v>333333.3333333333</v>
      </c>
      <c r="K154" s="154">
        <f t="shared" si="113"/>
        <v>333333.3333333333</v>
      </c>
      <c r="L154" s="154">
        <f t="shared" si="113"/>
        <v>2783333.3333333335</v>
      </c>
      <c r="M154" s="154">
        <f t="shared" si="113"/>
        <v>333333.3333333333</v>
      </c>
      <c r="N154" s="154">
        <f t="shared" si="113"/>
        <v>333333.3333333333</v>
      </c>
      <c r="O154" s="154">
        <f t="shared" si="97"/>
        <v>1133333.333333333</v>
      </c>
      <c r="P154" s="163"/>
    </row>
    <row r="155" spans="1:16" ht="14.25">
      <c r="A155" s="129" t="s">
        <v>517</v>
      </c>
      <c r="B155" s="130" t="s">
        <v>333</v>
      </c>
      <c r="C155" s="176"/>
      <c r="D155" s="154">
        <f t="shared" si="84"/>
        <v>0</v>
      </c>
      <c r="E155" s="154">
        <f t="shared" si="85"/>
        <v>0</v>
      </c>
      <c r="F155" s="154">
        <f t="shared" si="85"/>
        <v>0</v>
      </c>
      <c r="G155" s="154">
        <f t="shared" si="85"/>
        <v>0</v>
      </c>
      <c r="H155" s="154">
        <f t="shared" si="85"/>
        <v>0</v>
      </c>
      <c r="I155" s="154">
        <f aca="true" t="shared" si="114" ref="I155:N155">H155</f>
        <v>0</v>
      </c>
      <c r="J155" s="154">
        <f t="shared" si="114"/>
        <v>0</v>
      </c>
      <c r="K155" s="154">
        <f t="shared" si="114"/>
        <v>0</v>
      </c>
      <c r="L155" s="154">
        <f t="shared" si="114"/>
        <v>0</v>
      </c>
      <c r="M155" s="154">
        <f t="shared" si="114"/>
        <v>0</v>
      </c>
      <c r="N155" s="154">
        <f t="shared" si="114"/>
        <v>0</v>
      </c>
      <c r="O155" s="154">
        <f t="shared" si="97"/>
        <v>0</v>
      </c>
      <c r="P155" s="163"/>
    </row>
    <row r="156" spans="1:16" ht="14.25">
      <c r="A156" s="132" t="s">
        <v>544</v>
      </c>
      <c r="B156" s="135" t="s">
        <v>334</v>
      </c>
      <c r="C156" s="176">
        <f>C145+C148+C154+C155</f>
        <v>16600000</v>
      </c>
      <c r="D156" s="175">
        <f>D145+D154+E155</f>
        <v>333333.3333333333</v>
      </c>
      <c r="E156" s="175">
        <f>E145+E154+F155</f>
        <v>333333.3333333333</v>
      </c>
      <c r="F156" s="175">
        <f>F148+F154+G155</f>
        <v>4453333.333333334</v>
      </c>
      <c r="G156" s="175">
        <f aca="true" t="shared" si="115" ref="G156:N156">G148+G154+H155</f>
        <v>2003333.3333333333</v>
      </c>
      <c r="H156" s="175">
        <f t="shared" si="115"/>
        <v>833333.3333333333</v>
      </c>
      <c r="I156" s="175">
        <f t="shared" si="115"/>
        <v>333333.3333333333</v>
      </c>
      <c r="J156" s="175">
        <f t="shared" si="115"/>
        <v>333333.3333333333</v>
      </c>
      <c r="K156" s="175">
        <f t="shared" si="115"/>
        <v>333333.3333333333</v>
      </c>
      <c r="L156" s="175">
        <f t="shared" si="115"/>
        <v>4313333.333333334</v>
      </c>
      <c r="M156" s="175">
        <f t="shared" si="115"/>
        <v>1863333.3333333333</v>
      </c>
      <c r="N156" s="175">
        <f t="shared" si="115"/>
        <v>333333.3333333333</v>
      </c>
      <c r="O156" s="154">
        <f t="shared" si="97"/>
        <v>1133333.3333333307</v>
      </c>
      <c r="P156" s="163"/>
    </row>
    <row r="157" spans="1:16" ht="14.25">
      <c r="A157" s="133" t="s">
        <v>335</v>
      </c>
      <c r="B157" s="130" t="s">
        <v>336</v>
      </c>
      <c r="C157" s="176"/>
      <c r="D157" s="154">
        <f t="shared" si="84"/>
        <v>0</v>
      </c>
      <c r="E157" s="154">
        <f t="shared" si="85"/>
        <v>0</v>
      </c>
      <c r="F157" s="154">
        <f t="shared" si="85"/>
        <v>0</v>
      </c>
      <c r="G157" s="154">
        <f t="shared" si="85"/>
        <v>0</v>
      </c>
      <c r="H157" s="154">
        <f t="shared" si="85"/>
        <v>0</v>
      </c>
      <c r="I157" s="154">
        <f aca="true" t="shared" si="116" ref="I157:N157">H157</f>
        <v>0</v>
      </c>
      <c r="J157" s="154">
        <f t="shared" si="116"/>
        <v>0</v>
      </c>
      <c r="K157" s="154">
        <f t="shared" si="116"/>
        <v>0</v>
      </c>
      <c r="L157" s="154">
        <f t="shared" si="116"/>
        <v>0</v>
      </c>
      <c r="M157" s="154">
        <f t="shared" si="116"/>
        <v>0</v>
      </c>
      <c r="N157" s="154">
        <f t="shared" si="116"/>
        <v>0</v>
      </c>
      <c r="O157" s="154">
        <f t="shared" si="97"/>
        <v>0</v>
      </c>
      <c r="P157" s="163"/>
    </row>
    <row r="158" spans="1:16" ht="14.25">
      <c r="A158" s="133" t="s">
        <v>518</v>
      </c>
      <c r="B158" s="130" t="s">
        <v>337</v>
      </c>
      <c r="C158" s="176">
        <v>8558000</v>
      </c>
      <c r="D158" s="154">
        <f t="shared" si="84"/>
        <v>713166.6666666666</v>
      </c>
      <c r="E158" s="154">
        <f t="shared" si="85"/>
        <v>713166.6666666666</v>
      </c>
      <c r="F158" s="154">
        <f t="shared" si="85"/>
        <v>713166.6666666666</v>
      </c>
      <c r="G158" s="154">
        <f t="shared" si="85"/>
        <v>713166.6666666666</v>
      </c>
      <c r="H158" s="154">
        <f t="shared" si="85"/>
        <v>713166.6666666666</v>
      </c>
      <c r="I158" s="154">
        <f aca="true" t="shared" si="117" ref="I158:N158">H158</f>
        <v>713166.6666666666</v>
      </c>
      <c r="J158" s="154">
        <f t="shared" si="117"/>
        <v>713166.6666666666</v>
      </c>
      <c r="K158" s="154">
        <f t="shared" si="117"/>
        <v>713166.6666666666</v>
      </c>
      <c r="L158" s="154">
        <f t="shared" si="117"/>
        <v>713166.6666666666</v>
      </c>
      <c r="M158" s="154">
        <f t="shared" si="117"/>
        <v>713166.6666666666</v>
      </c>
      <c r="N158" s="154">
        <f t="shared" si="117"/>
        <v>713166.6666666666</v>
      </c>
      <c r="O158" s="154">
        <f t="shared" si="97"/>
        <v>713166.6666666655</v>
      </c>
      <c r="P158" s="163"/>
    </row>
    <row r="159" spans="1:16" ht="14.25">
      <c r="A159" s="133" t="s">
        <v>519</v>
      </c>
      <c r="B159" s="130" t="s">
        <v>338</v>
      </c>
      <c r="C159" s="176"/>
      <c r="D159" s="154">
        <f t="shared" si="84"/>
        <v>0</v>
      </c>
      <c r="E159" s="154">
        <f t="shared" si="85"/>
        <v>0</v>
      </c>
      <c r="F159" s="154">
        <f t="shared" si="85"/>
        <v>0</v>
      </c>
      <c r="G159" s="154">
        <f t="shared" si="85"/>
        <v>0</v>
      </c>
      <c r="H159" s="154">
        <f t="shared" si="85"/>
        <v>0</v>
      </c>
      <c r="I159" s="154">
        <f aca="true" t="shared" si="118" ref="I159:N159">H159</f>
        <v>0</v>
      </c>
      <c r="J159" s="154">
        <f t="shared" si="118"/>
        <v>0</v>
      </c>
      <c r="K159" s="154">
        <f t="shared" si="118"/>
        <v>0</v>
      </c>
      <c r="L159" s="154">
        <f t="shared" si="118"/>
        <v>0</v>
      </c>
      <c r="M159" s="154">
        <f t="shared" si="118"/>
        <v>0</v>
      </c>
      <c r="N159" s="154">
        <f t="shared" si="118"/>
        <v>0</v>
      </c>
      <c r="O159" s="154">
        <f t="shared" si="97"/>
        <v>0</v>
      </c>
      <c r="P159" s="163"/>
    </row>
    <row r="160" spans="1:16" ht="14.25">
      <c r="A160" s="133" t="s">
        <v>520</v>
      </c>
      <c r="B160" s="130" t="s">
        <v>339</v>
      </c>
      <c r="C160" s="176"/>
      <c r="D160" s="154">
        <f t="shared" si="84"/>
        <v>0</v>
      </c>
      <c r="E160" s="154">
        <f t="shared" si="85"/>
        <v>0</v>
      </c>
      <c r="F160" s="154">
        <f t="shared" si="85"/>
        <v>0</v>
      </c>
      <c r="G160" s="154">
        <f t="shared" si="85"/>
        <v>0</v>
      </c>
      <c r="H160" s="154">
        <f t="shared" si="85"/>
        <v>0</v>
      </c>
      <c r="I160" s="154">
        <f aca="true" t="shared" si="119" ref="I160:N160">H160</f>
        <v>0</v>
      </c>
      <c r="J160" s="154">
        <f t="shared" si="119"/>
        <v>0</v>
      </c>
      <c r="K160" s="154">
        <f t="shared" si="119"/>
        <v>0</v>
      </c>
      <c r="L160" s="154">
        <f t="shared" si="119"/>
        <v>0</v>
      </c>
      <c r="M160" s="154">
        <f t="shared" si="119"/>
        <v>0</v>
      </c>
      <c r="N160" s="154">
        <f t="shared" si="119"/>
        <v>0</v>
      </c>
      <c r="O160" s="154">
        <f t="shared" si="97"/>
        <v>0</v>
      </c>
      <c r="P160" s="163"/>
    </row>
    <row r="161" spans="1:16" ht="14.25">
      <c r="A161" s="133" t="s">
        <v>340</v>
      </c>
      <c r="B161" s="130" t="s">
        <v>341</v>
      </c>
      <c r="C161" s="176"/>
      <c r="D161" s="154">
        <f t="shared" si="84"/>
        <v>0</v>
      </c>
      <c r="E161" s="154">
        <f t="shared" si="85"/>
        <v>0</v>
      </c>
      <c r="F161" s="154">
        <f t="shared" si="85"/>
        <v>0</v>
      </c>
      <c r="G161" s="154">
        <f t="shared" si="85"/>
        <v>0</v>
      </c>
      <c r="H161" s="154">
        <f t="shared" si="85"/>
        <v>0</v>
      </c>
      <c r="I161" s="154">
        <f aca="true" t="shared" si="120" ref="I161:N161">H161</f>
        <v>0</v>
      </c>
      <c r="J161" s="154">
        <f t="shared" si="120"/>
        <v>0</v>
      </c>
      <c r="K161" s="154">
        <f t="shared" si="120"/>
        <v>0</v>
      </c>
      <c r="L161" s="154">
        <f t="shared" si="120"/>
        <v>0</v>
      </c>
      <c r="M161" s="154">
        <f t="shared" si="120"/>
        <v>0</v>
      </c>
      <c r="N161" s="154">
        <f t="shared" si="120"/>
        <v>0</v>
      </c>
      <c r="O161" s="154">
        <f t="shared" si="97"/>
        <v>0</v>
      </c>
      <c r="P161" s="163"/>
    </row>
    <row r="162" spans="1:16" ht="14.25">
      <c r="A162" s="133" t="s">
        <v>342</v>
      </c>
      <c r="B162" s="130" t="s">
        <v>343</v>
      </c>
      <c r="C162" s="176">
        <v>2242000</v>
      </c>
      <c r="D162" s="154">
        <f t="shared" si="84"/>
        <v>186833.33333333334</v>
      </c>
      <c r="E162" s="154">
        <f t="shared" si="85"/>
        <v>186833.33333333334</v>
      </c>
      <c r="F162" s="154">
        <f t="shared" si="85"/>
        <v>186833.33333333334</v>
      </c>
      <c r="G162" s="154">
        <f t="shared" si="85"/>
        <v>186833.33333333334</v>
      </c>
      <c r="H162" s="154">
        <f t="shared" si="85"/>
        <v>186833.33333333334</v>
      </c>
      <c r="I162" s="154">
        <f aca="true" t="shared" si="121" ref="I162:N162">H162</f>
        <v>186833.33333333334</v>
      </c>
      <c r="J162" s="154">
        <f t="shared" si="121"/>
        <v>186833.33333333334</v>
      </c>
      <c r="K162" s="154">
        <f t="shared" si="121"/>
        <v>186833.33333333334</v>
      </c>
      <c r="L162" s="154">
        <f t="shared" si="121"/>
        <v>186833.33333333334</v>
      </c>
      <c r="M162" s="154">
        <f t="shared" si="121"/>
        <v>186833.33333333334</v>
      </c>
      <c r="N162" s="154">
        <f t="shared" si="121"/>
        <v>186833.33333333334</v>
      </c>
      <c r="O162" s="154">
        <f t="shared" si="97"/>
        <v>186833.33333333363</v>
      </c>
      <c r="P162" s="163"/>
    </row>
    <row r="163" spans="1:16" ht="14.25">
      <c r="A163" s="133" t="s">
        <v>344</v>
      </c>
      <c r="B163" s="130" t="s">
        <v>345</v>
      </c>
      <c r="C163" s="176"/>
      <c r="D163" s="154">
        <f t="shared" si="84"/>
        <v>0</v>
      </c>
      <c r="E163" s="154">
        <f t="shared" si="85"/>
        <v>0</v>
      </c>
      <c r="F163" s="154">
        <f t="shared" si="85"/>
        <v>0</v>
      </c>
      <c r="G163" s="154">
        <f t="shared" si="85"/>
        <v>0</v>
      </c>
      <c r="H163" s="154">
        <f t="shared" si="85"/>
        <v>0</v>
      </c>
      <c r="I163" s="154">
        <f aca="true" t="shared" si="122" ref="I163:N163">H163</f>
        <v>0</v>
      </c>
      <c r="J163" s="154">
        <f t="shared" si="122"/>
        <v>0</v>
      </c>
      <c r="K163" s="154">
        <f t="shared" si="122"/>
        <v>0</v>
      </c>
      <c r="L163" s="154">
        <f t="shared" si="122"/>
        <v>0</v>
      </c>
      <c r="M163" s="154">
        <f t="shared" si="122"/>
        <v>0</v>
      </c>
      <c r="N163" s="154">
        <f t="shared" si="122"/>
        <v>0</v>
      </c>
      <c r="O163" s="154">
        <f t="shared" si="97"/>
        <v>0</v>
      </c>
      <c r="P163" s="163"/>
    </row>
    <row r="164" spans="1:16" ht="14.25">
      <c r="A164" s="133" t="s">
        <v>521</v>
      </c>
      <c r="B164" s="130" t="s">
        <v>346</v>
      </c>
      <c r="C164" s="176">
        <v>152000</v>
      </c>
      <c r="D164" s="154">
        <f t="shared" si="84"/>
        <v>12666.666666666666</v>
      </c>
      <c r="E164" s="154">
        <f t="shared" si="85"/>
        <v>12666.666666666666</v>
      </c>
      <c r="F164" s="154">
        <f t="shared" si="85"/>
        <v>12666.666666666666</v>
      </c>
      <c r="G164" s="154">
        <f t="shared" si="85"/>
        <v>12666.666666666666</v>
      </c>
      <c r="H164" s="154">
        <f t="shared" si="85"/>
        <v>12666.666666666666</v>
      </c>
      <c r="I164" s="154">
        <f aca="true" t="shared" si="123" ref="I164:N164">H164</f>
        <v>12666.666666666666</v>
      </c>
      <c r="J164" s="154">
        <f t="shared" si="123"/>
        <v>12666.666666666666</v>
      </c>
      <c r="K164" s="154">
        <f t="shared" si="123"/>
        <v>12666.666666666666</v>
      </c>
      <c r="L164" s="154">
        <f t="shared" si="123"/>
        <v>12666.666666666666</v>
      </c>
      <c r="M164" s="154">
        <f t="shared" si="123"/>
        <v>12666.666666666666</v>
      </c>
      <c r="N164" s="154">
        <f t="shared" si="123"/>
        <v>12666.666666666666</v>
      </c>
      <c r="O164" s="154">
        <f t="shared" si="97"/>
        <v>12666.666666666662</v>
      </c>
      <c r="P164" s="163"/>
    </row>
    <row r="165" spans="1:16" ht="14.25">
      <c r="A165" s="133" t="s">
        <v>522</v>
      </c>
      <c r="B165" s="130" t="s">
        <v>347</v>
      </c>
      <c r="C165" s="176"/>
      <c r="D165" s="154">
        <f t="shared" si="84"/>
        <v>0</v>
      </c>
      <c r="E165" s="154">
        <f t="shared" si="85"/>
        <v>0</v>
      </c>
      <c r="F165" s="154">
        <f t="shared" si="85"/>
        <v>0</v>
      </c>
      <c r="G165" s="154">
        <f t="shared" si="85"/>
        <v>0</v>
      </c>
      <c r="H165" s="154">
        <f t="shared" si="85"/>
        <v>0</v>
      </c>
      <c r="I165" s="154">
        <f aca="true" t="shared" si="124" ref="I165:N165">H165</f>
        <v>0</v>
      </c>
      <c r="J165" s="154">
        <f t="shared" si="124"/>
        <v>0</v>
      </c>
      <c r="K165" s="154">
        <f t="shared" si="124"/>
        <v>0</v>
      </c>
      <c r="L165" s="154">
        <f t="shared" si="124"/>
        <v>0</v>
      </c>
      <c r="M165" s="154">
        <f t="shared" si="124"/>
        <v>0</v>
      </c>
      <c r="N165" s="154">
        <f t="shared" si="124"/>
        <v>0</v>
      </c>
      <c r="O165" s="154">
        <f t="shared" si="97"/>
        <v>0</v>
      </c>
      <c r="P165" s="163"/>
    </row>
    <row r="166" spans="1:16" ht="14.25">
      <c r="A166" s="133" t="s">
        <v>523</v>
      </c>
      <c r="B166" s="130" t="s">
        <v>348</v>
      </c>
      <c r="C166" s="176">
        <v>400000</v>
      </c>
      <c r="D166" s="154">
        <f t="shared" si="84"/>
        <v>33333.333333333336</v>
      </c>
      <c r="E166" s="154">
        <f t="shared" si="85"/>
        <v>33333.333333333336</v>
      </c>
      <c r="F166" s="154">
        <f t="shared" si="85"/>
        <v>33333.333333333336</v>
      </c>
      <c r="G166" s="154">
        <f t="shared" si="85"/>
        <v>33333.333333333336</v>
      </c>
      <c r="H166" s="154">
        <f t="shared" si="85"/>
        <v>33333.333333333336</v>
      </c>
      <c r="I166" s="154">
        <f aca="true" t="shared" si="125" ref="I166:N166">H166</f>
        <v>33333.333333333336</v>
      </c>
      <c r="J166" s="154">
        <f t="shared" si="125"/>
        <v>33333.333333333336</v>
      </c>
      <c r="K166" s="154">
        <f t="shared" si="125"/>
        <v>33333.333333333336</v>
      </c>
      <c r="L166" s="154">
        <f t="shared" si="125"/>
        <v>33333.333333333336</v>
      </c>
      <c r="M166" s="154">
        <f t="shared" si="125"/>
        <v>33333.333333333336</v>
      </c>
      <c r="N166" s="154">
        <f t="shared" si="125"/>
        <v>33333.333333333336</v>
      </c>
      <c r="O166" s="154">
        <f t="shared" si="97"/>
        <v>33333.33333333335</v>
      </c>
      <c r="P166" s="163"/>
    </row>
    <row r="167" spans="1:16" ht="14.25">
      <c r="A167" s="134" t="s">
        <v>545</v>
      </c>
      <c r="B167" s="135" t="s">
        <v>349</v>
      </c>
      <c r="C167" s="176">
        <f>SUM(C157:C166)</f>
        <v>11352000</v>
      </c>
      <c r="D167" s="154">
        <f t="shared" si="84"/>
        <v>946000</v>
      </c>
      <c r="E167" s="154">
        <f t="shared" si="85"/>
        <v>946000</v>
      </c>
      <c r="F167" s="154">
        <f t="shared" si="85"/>
        <v>946000</v>
      </c>
      <c r="G167" s="154">
        <f t="shared" si="85"/>
        <v>946000</v>
      </c>
      <c r="H167" s="154">
        <f t="shared" si="85"/>
        <v>946000</v>
      </c>
      <c r="I167" s="154">
        <f aca="true" t="shared" si="126" ref="I167:N167">H167</f>
        <v>946000</v>
      </c>
      <c r="J167" s="154">
        <f t="shared" si="126"/>
        <v>946000</v>
      </c>
      <c r="K167" s="154">
        <f t="shared" si="126"/>
        <v>946000</v>
      </c>
      <c r="L167" s="154">
        <f t="shared" si="126"/>
        <v>946000</v>
      </c>
      <c r="M167" s="154">
        <f t="shared" si="126"/>
        <v>946000</v>
      </c>
      <c r="N167" s="154">
        <f t="shared" si="126"/>
        <v>946000</v>
      </c>
      <c r="O167" s="154">
        <f t="shared" si="97"/>
        <v>946000</v>
      </c>
      <c r="P167" s="163"/>
    </row>
    <row r="168" spans="1:16" ht="14.25">
      <c r="A168" s="133" t="s">
        <v>524</v>
      </c>
      <c r="B168" s="130" t="s">
        <v>350</v>
      </c>
      <c r="C168" s="176"/>
      <c r="D168" s="154">
        <f t="shared" si="84"/>
        <v>0</v>
      </c>
      <c r="E168" s="154">
        <f t="shared" si="85"/>
        <v>0</v>
      </c>
      <c r="F168" s="154">
        <f t="shared" si="85"/>
        <v>0</v>
      </c>
      <c r="G168" s="154">
        <f t="shared" si="85"/>
        <v>0</v>
      </c>
      <c r="H168" s="154">
        <f t="shared" si="85"/>
        <v>0</v>
      </c>
      <c r="I168" s="154">
        <f aca="true" t="shared" si="127" ref="I168:N168">H168</f>
        <v>0</v>
      </c>
      <c r="J168" s="154">
        <f t="shared" si="127"/>
        <v>0</v>
      </c>
      <c r="K168" s="154">
        <f t="shared" si="127"/>
        <v>0</v>
      </c>
      <c r="L168" s="154">
        <f t="shared" si="127"/>
        <v>0</v>
      </c>
      <c r="M168" s="154">
        <f t="shared" si="127"/>
        <v>0</v>
      </c>
      <c r="N168" s="154">
        <f t="shared" si="127"/>
        <v>0</v>
      </c>
      <c r="O168" s="154">
        <f t="shared" si="97"/>
        <v>0</v>
      </c>
      <c r="P168" s="163"/>
    </row>
    <row r="169" spans="1:16" ht="14.25">
      <c r="A169" s="133" t="s">
        <v>525</v>
      </c>
      <c r="B169" s="130" t="s">
        <v>351</v>
      </c>
      <c r="C169" s="176"/>
      <c r="D169" s="154">
        <f t="shared" si="84"/>
        <v>0</v>
      </c>
      <c r="E169" s="154">
        <f t="shared" si="85"/>
        <v>0</v>
      </c>
      <c r="F169" s="154">
        <f t="shared" si="85"/>
        <v>0</v>
      </c>
      <c r="G169" s="154">
        <f t="shared" si="85"/>
        <v>0</v>
      </c>
      <c r="H169" s="154">
        <f t="shared" si="85"/>
        <v>0</v>
      </c>
      <c r="I169" s="154">
        <f aca="true" t="shared" si="128" ref="I169:N169">H169</f>
        <v>0</v>
      </c>
      <c r="J169" s="154">
        <f t="shared" si="128"/>
        <v>0</v>
      </c>
      <c r="K169" s="154">
        <f t="shared" si="128"/>
        <v>0</v>
      </c>
      <c r="L169" s="154">
        <f t="shared" si="128"/>
        <v>0</v>
      </c>
      <c r="M169" s="154">
        <f t="shared" si="128"/>
        <v>0</v>
      </c>
      <c r="N169" s="154">
        <f t="shared" si="128"/>
        <v>0</v>
      </c>
      <c r="O169" s="154">
        <f t="shared" si="97"/>
        <v>0</v>
      </c>
      <c r="P169" s="163"/>
    </row>
    <row r="170" spans="1:16" ht="14.25">
      <c r="A170" s="133" t="s">
        <v>352</v>
      </c>
      <c r="B170" s="130" t="s">
        <v>353</v>
      </c>
      <c r="C170" s="176"/>
      <c r="D170" s="154">
        <f t="shared" si="84"/>
        <v>0</v>
      </c>
      <c r="E170" s="154">
        <f t="shared" si="85"/>
        <v>0</v>
      </c>
      <c r="F170" s="154">
        <f t="shared" si="85"/>
        <v>0</v>
      </c>
      <c r="G170" s="154">
        <f t="shared" si="85"/>
        <v>0</v>
      </c>
      <c r="H170" s="154">
        <f t="shared" si="85"/>
        <v>0</v>
      </c>
      <c r="I170" s="154">
        <f aca="true" t="shared" si="129" ref="I170:N170">H170</f>
        <v>0</v>
      </c>
      <c r="J170" s="154">
        <f t="shared" si="129"/>
        <v>0</v>
      </c>
      <c r="K170" s="154">
        <f t="shared" si="129"/>
        <v>0</v>
      </c>
      <c r="L170" s="154">
        <f t="shared" si="129"/>
        <v>0</v>
      </c>
      <c r="M170" s="154">
        <f t="shared" si="129"/>
        <v>0</v>
      </c>
      <c r="N170" s="154">
        <f t="shared" si="129"/>
        <v>0</v>
      </c>
      <c r="O170" s="154">
        <f t="shared" si="97"/>
        <v>0</v>
      </c>
      <c r="P170" s="163"/>
    </row>
    <row r="171" spans="1:16" ht="14.25">
      <c r="A171" s="133" t="s">
        <v>526</v>
      </c>
      <c r="B171" s="130" t="s">
        <v>354</v>
      </c>
      <c r="C171" s="176"/>
      <c r="D171" s="154">
        <f t="shared" si="84"/>
        <v>0</v>
      </c>
      <c r="E171" s="154">
        <f t="shared" si="85"/>
        <v>0</v>
      </c>
      <c r="F171" s="154">
        <f t="shared" si="85"/>
        <v>0</v>
      </c>
      <c r="G171" s="154">
        <f t="shared" si="85"/>
        <v>0</v>
      </c>
      <c r="H171" s="154">
        <f t="shared" si="85"/>
        <v>0</v>
      </c>
      <c r="I171" s="154">
        <f aca="true" t="shared" si="130" ref="I171:N171">H171</f>
        <v>0</v>
      </c>
      <c r="J171" s="154">
        <f t="shared" si="130"/>
        <v>0</v>
      </c>
      <c r="K171" s="154">
        <f t="shared" si="130"/>
        <v>0</v>
      </c>
      <c r="L171" s="154">
        <f t="shared" si="130"/>
        <v>0</v>
      </c>
      <c r="M171" s="154">
        <f t="shared" si="130"/>
        <v>0</v>
      </c>
      <c r="N171" s="154">
        <f t="shared" si="130"/>
        <v>0</v>
      </c>
      <c r="O171" s="154">
        <f t="shared" si="97"/>
        <v>0</v>
      </c>
      <c r="P171" s="163"/>
    </row>
    <row r="172" spans="1:16" ht="14.25">
      <c r="A172" s="133" t="s">
        <v>355</v>
      </c>
      <c r="B172" s="130" t="s">
        <v>356</v>
      </c>
      <c r="C172" s="176"/>
      <c r="D172" s="154">
        <f t="shared" si="84"/>
        <v>0</v>
      </c>
      <c r="E172" s="154">
        <f t="shared" si="85"/>
        <v>0</v>
      </c>
      <c r="F172" s="154">
        <f t="shared" si="85"/>
        <v>0</v>
      </c>
      <c r="G172" s="154">
        <f t="shared" si="85"/>
        <v>0</v>
      </c>
      <c r="H172" s="154">
        <f t="shared" si="85"/>
        <v>0</v>
      </c>
      <c r="I172" s="154">
        <f aca="true" t="shared" si="131" ref="I172:N172">H172</f>
        <v>0</v>
      </c>
      <c r="J172" s="154">
        <f t="shared" si="131"/>
        <v>0</v>
      </c>
      <c r="K172" s="154">
        <f t="shared" si="131"/>
        <v>0</v>
      </c>
      <c r="L172" s="154">
        <f t="shared" si="131"/>
        <v>0</v>
      </c>
      <c r="M172" s="154">
        <f t="shared" si="131"/>
        <v>0</v>
      </c>
      <c r="N172" s="154">
        <f t="shared" si="131"/>
        <v>0</v>
      </c>
      <c r="O172" s="154">
        <f t="shared" si="97"/>
        <v>0</v>
      </c>
      <c r="P172" s="163"/>
    </row>
    <row r="173" spans="1:16" ht="14.25">
      <c r="A173" s="132" t="s">
        <v>546</v>
      </c>
      <c r="B173" s="135" t="s">
        <v>357</v>
      </c>
      <c r="C173" s="176"/>
      <c r="D173" s="154">
        <f t="shared" si="84"/>
        <v>0</v>
      </c>
      <c r="E173" s="154">
        <f t="shared" si="85"/>
        <v>0</v>
      </c>
      <c r="F173" s="154">
        <f t="shared" si="85"/>
        <v>0</v>
      </c>
      <c r="G173" s="154">
        <f t="shared" si="85"/>
        <v>0</v>
      </c>
      <c r="H173" s="154">
        <f t="shared" si="85"/>
        <v>0</v>
      </c>
      <c r="I173" s="154">
        <f aca="true" t="shared" si="132" ref="I173:N173">H173</f>
        <v>0</v>
      </c>
      <c r="J173" s="154">
        <f t="shared" si="132"/>
        <v>0</v>
      </c>
      <c r="K173" s="154">
        <f t="shared" si="132"/>
        <v>0</v>
      </c>
      <c r="L173" s="154">
        <f t="shared" si="132"/>
        <v>0</v>
      </c>
      <c r="M173" s="154">
        <f t="shared" si="132"/>
        <v>0</v>
      </c>
      <c r="N173" s="154">
        <f t="shared" si="132"/>
        <v>0</v>
      </c>
      <c r="O173" s="154">
        <f t="shared" si="97"/>
        <v>0</v>
      </c>
      <c r="P173" s="163"/>
    </row>
    <row r="174" spans="1:16" ht="26.25">
      <c r="A174" s="133" t="s">
        <v>358</v>
      </c>
      <c r="B174" s="130" t="s">
        <v>359</v>
      </c>
      <c r="C174" s="176"/>
      <c r="D174" s="154">
        <f t="shared" si="84"/>
        <v>0</v>
      </c>
      <c r="E174" s="154">
        <f t="shared" si="85"/>
        <v>0</v>
      </c>
      <c r="F174" s="154">
        <f t="shared" si="85"/>
        <v>0</v>
      </c>
      <c r="G174" s="154">
        <f t="shared" si="85"/>
        <v>0</v>
      </c>
      <c r="H174" s="154">
        <f t="shared" si="85"/>
        <v>0</v>
      </c>
      <c r="I174" s="154">
        <f aca="true" t="shared" si="133" ref="I174:N174">H174</f>
        <v>0</v>
      </c>
      <c r="J174" s="154">
        <f t="shared" si="133"/>
        <v>0</v>
      </c>
      <c r="K174" s="154">
        <f t="shared" si="133"/>
        <v>0</v>
      </c>
      <c r="L174" s="154">
        <f t="shared" si="133"/>
        <v>0</v>
      </c>
      <c r="M174" s="154">
        <f t="shared" si="133"/>
        <v>0</v>
      </c>
      <c r="N174" s="154">
        <f t="shared" si="133"/>
        <v>0</v>
      </c>
      <c r="O174" s="154">
        <f t="shared" si="97"/>
        <v>0</v>
      </c>
      <c r="P174" s="163"/>
    </row>
    <row r="175" spans="1:16" ht="26.25">
      <c r="A175" s="129" t="s">
        <v>527</v>
      </c>
      <c r="B175" s="130" t="s">
        <v>360</v>
      </c>
      <c r="C175" s="176"/>
      <c r="D175" s="154">
        <f t="shared" si="84"/>
        <v>0</v>
      </c>
      <c r="E175" s="154">
        <f t="shared" si="85"/>
        <v>0</v>
      </c>
      <c r="F175" s="154">
        <f t="shared" si="85"/>
        <v>0</v>
      </c>
      <c r="G175" s="154">
        <f t="shared" si="85"/>
        <v>0</v>
      </c>
      <c r="H175" s="154">
        <f t="shared" si="85"/>
        <v>0</v>
      </c>
      <c r="I175" s="154">
        <f aca="true" t="shared" si="134" ref="I175:N175">H175</f>
        <v>0</v>
      </c>
      <c r="J175" s="154">
        <f t="shared" si="134"/>
        <v>0</v>
      </c>
      <c r="K175" s="154">
        <f t="shared" si="134"/>
        <v>0</v>
      </c>
      <c r="L175" s="154">
        <f t="shared" si="134"/>
        <v>0</v>
      </c>
      <c r="M175" s="154">
        <f t="shared" si="134"/>
        <v>0</v>
      </c>
      <c r="N175" s="154">
        <f t="shared" si="134"/>
        <v>0</v>
      </c>
      <c r="O175" s="154">
        <f t="shared" si="97"/>
        <v>0</v>
      </c>
      <c r="P175" s="163"/>
    </row>
    <row r="176" spans="1:16" ht="14.25">
      <c r="A176" s="133" t="s">
        <v>528</v>
      </c>
      <c r="B176" s="130" t="s">
        <v>361</v>
      </c>
      <c r="C176" s="176"/>
      <c r="D176" s="154">
        <f t="shared" si="84"/>
        <v>0</v>
      </c>
      <c r="E176" s="154">
        <f t="shared" si="85"/>
        <v>0</v>
      </c>
      <c r="F176" s="154">
        <f t="shared" si="85"/>
        <v>0</v>
      </c>
      <c r="G176" s="154">
        <f t="shared" si="85"/>
        <v>0</v>
      </c>
      <c r="H176" s="154">
        <f t="shared" si="85"/>
        <v>0</v>
      </c>
      <c r="I176" s="154">
        <f aca="true" t="shared" si="135" ref="I176:N176">H176</f>
        <v>0</v>
      </c>
      <c r="J176" s="154">
        <f t="shared" si="135"/>
        <v>0</v>
      </c>
      <c r="K176" s="154">
        <f t="shared" si="135"/>
        <v>0</v>
      </c>
      <c r="L176" s="154">
        <f t="shared" si="135"/>
        <v>0</v>
      </c>
      <c r="M176" s="154">
        <f t="shared" si="135"/>
        <v>0</v>
      </c>
      <c r="N176" s="154">
        <f t="shared" si="135"/>
        <v>0</v>
      </c>
      <c r="O176" s="154">
        <f t="shared" si="97"/>
        <v>0</v>
      </c>
      <c r="P176" s="163"/>
    </row>
    <row r="177" spans="1:16" ht="14.25">
      <c r="A177" s="132" t="s">
        <v>547</v>
      </c>
      <c r="B177" s="135" t="s">
        <v>362</v>
      </c>
      <c r="C177" s="176"/>
      <c r="D177" s="154">
        <f t="shared" si="84"/>
        <v>0</v>
      </c>
      <c r="E177" s="154">
        <f t="shared" si="85"/>
        <v>0</v>
      </c>
      <c r="F177" s="154">
        <f t="shared" si="85"/>
        <v>0</v>
      </c>
      <c r="G177" s="154">
        <f t="shared" si="85"/>
        <v>0</v>
      </c>
      <c r="H177" s="154">
        <f t="shared" si="85"/>
        <v>0</v>
      </c>
      <c r="I177" s="154">
        <f aca="true" t="shared" si="136" ref="I177:N177">H177</f>
        <v>0</v>
      </c>
      <c r="J177" s="154">
        <f t="shared" si="136"/>
        <v>0</v>
      </c>
      <c r="K177" s="154">
        <f t="shared" si="136"/>
        <v>0</v>
      </c>
      <c r="L177" s="154">
        <f t="shared" si="136"/>
        <v>0</v>
      </c>
      <c r="M177" s="154">
        <f t="shared" si="136"/>
        <v>0</v>
      </c>
      <c r="N177" s="154">
        <f t="shared" si="136"/>
        <v>0</v>
      </c>
      <c r="O177" s="154">
        <f t="shared" si="97"/>
        <v>0</v>
      </c>
      <c r="P177" s="163"/>
    </row>
    <row r="178" spans="1:16" ht="26.25">
      <c r="A178" s="133" t="s">
        <v>363</v>
      </c>
      <c r="B178" s="130" t="s">
        <v>364</v>
      </c>
      <c r="C178" s="176"/>
      <c r="D178" s="154">
        <f t="shared" si="84"/>
        <v>0</v>
      </c>
      <c r="E178" s="154">
        <f t="shared" si="85"/>
        <v>0</v>
      </c>
      <c r="F178" s="154">
        <f t="shared" si="85"/>
        <v>0</v>
      </c>
      <c r="G178" s="154">
        <f t="shared" si="85"/>
        <v>0</v>
      </c>
      <c r="H178" s="154">
        <f t="shared" si="85"/>
        <v>0</v>
      </c>
      <c r="I178" s="154">
        <f aca="true" t="shared" si="137" ref="I178:N178">H178</f>
        <v>0</v>
      </c>
      <c r="J178" s="154">
        <f t="shared" si="137"/>
        <v>0</v>
      </c>
      <c r="K178" s="154">
        <f t="shared" si="137"/>
        <v>0</v>
      </c>
      <c r="L178" s="154">
        <f t="shared" si="137"/>
        <v>0</v>
      </c>
      <c r="M178" s="154">
        <f t="shared" si="137"/>
        <v>0</v>
      </c>
      <c r="N178" s="154">
        <f t="shared" si="137"/>
        <v>0</v>
      </c>
      <c r="O178" s="154">
        <f t="shared" si="97"/>
        <v>0</v>
      </c>
      <c r="P178" s="163"/>
    </row>
    <row r="179" spans="1:16" ht="26.25">
      <c r="A179" s="129" t="s">
        <v>529</v>
      </c>
      <c r="B179" s="130" t="s">
        <v>365</v>
      </c>
      <c r="C179" s="176">
        <v>400000</v>
      </c>
      <c r="D179" s="154">
        <f t="shared" si="84"/>
        <v>33333.333333333336</v>
      </c>
      <c r="E179" s="154">
        <f t="shared" si="85"/>
        <v>33333.333333333336</v>
      </c>
      <c r="F179" s="154">
        <f t="shared" si="85"/>
        <v>33333.333333333336</v>
      </c>
      <c r="G179" s="154">
        <f t="shared" si="85"/>
        <v>33333.333333333336</v>
      </c>
      <c r="H179" s="154">
        <f t="shared" si="85"/>
        <v>33333.333333333336</v>
      </c>
      <c r="I179" s="154">
        <f aca="true" t="shared" si="138" ref="I179:N179">H179</f>
        <v>33333.333333333336</v>
      </c>
      <c r="J179" s="154">
        <f t="shared" si="138"/>
        <v>33333.333333333336</v>
      </c>
      <c r="K179" s="154">
        <f t="shared" si="138"/>
        <v>33333.333333333336</v>
      </c>
      <c r="L179" s="154">
        <f t="shared" si="138"/>
        <v>33333.333333333336</v>
      </c>
      <c r="M179" s="154">
        <f t="shared" si="138"/>
        <v>33333.333333333336</v>
      </c>
      <c r="N179" s="154">
        <f t="shared" si="138"/>
        <v>33333.333333333336</v>
      </c>
      <c r="O179" s="154">
        <f t="shared" si="97"/>
        <v>33333.33333333335</v>
      </c>
      <c r="P179" s="163"/>
    </row>
    <row r="180" spans="1:16" ht="14.25">
      <c r="A180" s="133" t="s">
        <v>530</v>
      </c>
      <c r="B180" s="130" t="s">
        <v>366</v>
      </c>
      <c r="C180" s="176"/>
      <c r="D180" s="154">
        <f t="shared" si="84"/>
        <v>0</v>
      </c>
      <c r="E180" s="154">
        <f t="shared" si="85"/>
        <v>0</v>
      </c>
      <c r="F180" s="154">
        <f t="shared" si="85"/>
        <v>0</v>
      </c>
      <c r="G180" s="154">
        <f t="shared" si="85"/>
        <v>0</v>
      </c>
      <c r="H180" s="154">
        <f t="shared" si="85"/>
        <v>0</v>
      </c>
      <c r="I180" s="154">
        <f aca="true" t="shared" si="139" ref="I180:N180">H180</f>
        <v>0</v>
      </c>
      <c r="J180" s="154">
        <f t="shared" si="139"/>
        <v>0</v>
      </c>
      <c r="K180" s="154">
        <f t="shared" si="139"/>
        <v>0</v>
      </c>
      <c r="L180" s="154">
        <f t="shared" si="139"/>
        <v>0</v>
      </c>
      <c r="M180" s="154">
        <f t="shared" si="139"/>
        <v>0</v>
      </c>
      <c r="N180" s="154">
        <f t="shared" si="139"/>
        <v>0</v>
      </c>
      <c r="O180" s="154">
        <f t="shared" si="97"/>
        <v>0</v>
      </c>
      <c r="P180" s="163"/>
    </row>
    <row r="181" spans="1:16" ht="14.25">
      <c r="A181" s="132" t="s">
        <v>549</v>
      </c>
      <c r="B181" s="135" t="s">
        <v>367</v>
      </c>
      <c r="C181" s="176">
        <f>SUM(C179:C180)</f>
        <v>400000</v>
      </c>
      <c r="D181" s="154">
        <f t="shared" si="84"/>
        <v>33333.333333333336</v>
      </c>
      <c r="E181" s="154">
        <f t="shared" si="85"/>
        <v>33333.333333333336</v>
      </c>
      <c r="F181" s="154">
        <f t="shared" si="85"/>
        <v>33333.333333333336</v>
      </c>
      <c r="G181" s="154">
        <f t="shared" si="85"/>
        <v>33333.333333333336</v>
      </c>
      <c r="H181" s="154">
        <f t="shared" si="85"/>
        <v>33333.333333333336</v>
      </c>
      <c r="I181" s="154">
        <f aca="true" t="shared" si="140" ref="I181:N181">H181</f>
        <v>33333.333333333336</v>
      </c>
      <c r="J181" s="154">
        <f t="shared" si="140"/>
        <v>33333.333333333336</v>
      </c>
      <c r="K181" s="154">
        <f t="shared" si="140"/>
        <v>33333.333333333336</v>
      </c>
      <c r="L181" s="154">
        <f t="shared" si="140"/>
        <v>33333.333333333336</v>
      </c>
      <c r="M181" s="154">
        <f t="shared" si="140"/>
        <v>33333.333333333336</v>
      </c>
      <c r="N181" s="154">
        <f t="shared" si="140"/>
        <v>33333.333333333336</v>
      </c>
      <c r="O181" s="154">
        <f t="shared" si="97"/>
        <v>33333.33333333335</v>
      </c>
      <c r="P181" s="163"/>
    </row>
    <row r="182" spans="1:16" ht="15">
      <c r="A182" s="147" t="s">
        <v>548</v>
      </c>
      <c r="B182" s="136" t="s">
        <v>368</v>
      </c>
      <c r="C182" s="377">
        <f>C136+C142+C156+C167+C181</f>
        <v>80403675</v>
      </c>
      <c r="D182" s="377">
        <f>D136+D142+D156+D167+D173+D177+D181</f>
        <v>5650306.25</v>
      </c>
      <c r="E182" s="377">
        <f aca="true" t="shared" si="141" ref="E182:N182">E136+E142+E156+E167+E173+E177+E181</f>
        <v>5650306.25</v>
      </c>
      <c r="F182" s="377">
        <f t="shared" si="141"/>
        <v>9770306.250000002</v>
      </c>
      <c r="G182" s="377">
        <f t="shared" si="141"/>
        <v>7320306.25</v>
      </c>
      <c r="H182" s="377">
        <f t="shared" si="141"/>
        <v>6150306.25</v>
      </c>
      <c r="I182" s="377">
        <f t="shared" si="141"/>
        <v>5650306.25</v>
      </c>
      <c r="J182" s="377">
        <f>J136+J142+J156+J167+J173+J177+J181</f>
        <v>5650306.25</v>
      </c>
      <c r="K182" s="377">
        <f t="shared" si="141"/>
        <v>5650306.25</v>
      </c>
      <c r="L182" s="377">
        <f t="shared" si="141"/>
        <v>9630306.250000002</v>
      </c>
      <c r="M182" s="377">
        <f t="shared" si="141"/>
        <v>7180306.25</v>
      </c>
      <c r="N182" s="377">
        <f t="shared" si="141"/>
        <v>5650306.25</v>
      </c>
      <c r="O182" s="377">
        <f t="shared" si="97"/>
        <v>6450306.25</v>
      </c>
      <c r="P182" s="163"/>
    </row>
    <row r="183" spans="1:16" ht="15">
      <c r="A183" s="148" t="s">
        <v>659</v>
      </c>
      <c r="B183" s="149"/>
      <c r="C183" s="319"/>
      <c r="D183" s="154">
        <f t="shared" si="84"/>
        <v>0</v>
      </c>
      <c r="E183" s="154">
        <f t="shared" si="85"/>
        <v>0</v>
      </c>
      <c r="F183" s="154">
        <f t="shared" si="85"/>
        <v>0</v>
      </c>
      <c r="G183" s="154">
        <f t="shared" si="85"/>
        <v>0</v>
      </c>
      <c r="H183" s="154">
        <f t="shared" si="85"/>
        <v>0</v>
      </c>
      <c r="I183" s="154">
        <f aca="true" t="shared" si="142" ref="I183:N183">H183</f>
        <v>0</v>
      </c>
      <c r="J183" s="154">
        <f t="shared" si="142"/>
        <v>0</v>
      </c>
      <c r="K183" s="154">
        <f t="shared" si="142"/>
        <v>0</v>
      </c>
      <c r="L183" s="154">
        <f t="shared" si="142"/>
        <v>0</v>
      </c>
      <c r="M183" s="154">
        <f t="shared" si="142"/>
        <v>0</v>
      </c>
      <c r="N183" s="154">
        <f t="shared" si="142"/>
        <v>0</v>
      </c>
      <c r="O183" s="154">
        <f t="shared" si="97"/>
        <v>0</v>
      </c>
      <c r="P183" s="163"/>
    </row>
    <row r="184" spans="1:16" ht="15">
      <c r="A184" s="148" t="s">
        <v>660</v>
      </c>
      <c r="B184" s="149"/>
      <c r="C184" s="319"/>
      <c r="D184" s="154">
        <f t="shared" si="84"/>
        <v>0</v>
      </c>
      <c r="E184" s="154">
        <f t="shared" si="85"/>
        <v>0</v>
      </c>
      <c r="F184" s="154">
        <f t="shared" si="85"/>
        <v>0</v>
      </c>
      <c r="G184" s="154">
        <f t="shared" si="85"/>
        <v>0</v>
      </c>
      <c r="H184" s="154">
        <f t="shared" si="85"/>
        <v>0</v>
      </c>
      <c r="I184" s="154">
        <f aca="true" t="shared" si="143" ref="I184:N184">H184</f>
        <v>0</v>
      </c>
      <c r="J184" s="154">
        <f t="shared" si="143"/>
        <v>0</v>
      </c>
      <c r="K184" s="154">
        <f t="shared" si="143"/>
        <v>0</v>
      </c>
      <c r="L184" s="154">
        <f t="shared" si="143"/>
        <v>0</v>
      </c>
      <c r="M184" s="154">
        <f t="shared" si="143"/>
        <v>0</v>
      </c>
      <c r="N184" s="154">
        <f t="shared" si="143"/>
        <v>0</v>
      </c>
      <c r="O184" s="154">
        <f t="shared" si="97"/>
        <v>0</v>
      </c>
      <c r="P184" s="163"/>
    </row>
    <row r="185" spans="1:16" ht="14.25">
      <c r="A185" s="138" t="s">
        <v>531</v>
      </c>
      <c r="B185" s="129" t="s">
        <v>369</v>
      </c>
      <c r="C185" s="176"/>
      <c r="D185" s="154">
        <f t="shared" si="84"/>
        <v>0</v>
      </c>
      <c r="E185" s="154">
        <f t="shared" si="85"/>
        <v>0</v>
      </c>
      <c r="F185" s="154">
        <f t="shared" si="85"/>
        <v>0</v>
      </c>
      <c r="G185" s="154">
        <f t="shared" si="85"/>
        <v>0</v>
      </c>
      <c r="H185" s="154">
        <f t="shared" si="85"/>
        <v>0</v>
      </c>
      <c r="I185" s="154">
        <f aca="true" t="shared" si="144" ref="I185:N185">H185</f>
        <v>0</v>
      </c>
      <c r="J185" s="154">
        <f t="shared" si="144"/>
        <v>0</v>
      </c>
      <c r="K185" s="154">
        <f t="shared" si="144"/>
        <v>0</v>
      </c>
      <c r="L185" s="154">
        <f t="shared" si="144"/>
        <v>0</v>
      </c>
      <c r="M185" s="154">
        <f t="shared" si="144"/>
        <v>0</v>
      </c>
      <c r="N185" s="154">
        <f t="shared" si="144"/>
        <v>0</v>
      </c>
      <c r="O185" s="154">
        <f t="shared" si="97"/>
        <v>0</v>
      </c>
      <c r="P185" s="163"/>
    </row>
    <row r="186" spans="1:16" ht="14.25">
      <c r="A186" s="133" t="s">
        <v>370</v>
      </c>
      <c r="B186" s="129" t="s">
        <v>371</v>
      </c>
      <c r="C186" s="176"/>
      <c r="D186" s="154">
        <f t="shared" si="84"/>
        <v>0</v>
      </c>
      <c r="E186" s="154">
        <f t="shared" si="85"/>
        <v>0</v>
      </c>
      <c r="F186" s="154">
        <f t="shared" si="85"/>
        <v>0</v>
      </c>
      <c r="G186" s="154">
        <f t="shared" si="85"/>
        <v>0</v>
      </c>
      <c r="H186" s="154">
        <f t="shared" si="85"/>
        <v>0</v>
      </c>
      <c r="I186" s="154">
        <f aca="true" t="shared" si="145" ref="I186:N186">H186</f>
        <v>0</v>
      </c>
      <c r="J186" s="154">
        <f t="shared" si="145"/>
        <v>0</v>
      </c>
      <c r="K186" s="154">
        <f t="shared" si="145"/>
        <v>0</v>
      </c>
      <c r="L186" s="154">
        <f t="shared" si="145"/>
        <v>0</v>
      </c>
      <c r="M186" s="154">
        <f t="shared" si="145"/>
        <v>0</v>
      </c>
      <c r="N186" s="154">
        <f t="shared" si="145"/>
        <v>0</v>
      </c>
      <c r="O186" s="154">
        <f t="shared" si="97"/>
        <v>0</v>
      </c>
      <c r="P186" s="163"/>
    </row>
    <row r="187" spans="1:16" ht="14.25">
      <c r="A187" s="138" t="s">
        <v>532</v>
      </c>
      <c r="B187" s="129" t="s">
        <v>372</v>
      </c>
      <c r="C187" s="176"/>
      <c r="D187" s="154">
        <f t="shared" si="84"/>
        <v>0</v>
      </c>
      <c r="E187" s="154">
        <f t="shared" si="85"/>
        <v>0</v>
      </c>
      <c r="F187" s="154">
        <f t="shared" si="85"/>
        <v>0</v>
      </c>
      <c r="G187" s="154">
        <f t="shared" si="85"/>
        <v>0</v>
      </c>
      <c r="H187" s="154">
        <f t="shared" si="85"/>
        <v>0</v>
      </c>
      <c r="I187" s="154">
        <f aca="true" t="shared" si="146" ref="I187:N187">H187</f>
        <v>0</v>
      </c>
      <c r="J187" s="154">
        <f t="shared" si="146"/>
        <v>0</v>
      </c>
      <c r="K187" s="154">
        <f t="shared" si="146"/>
        <v>0</v>
      </c>
      <c r="L187" s="154">
        <f t="shared" si="146"/>
        <v>0</v>
      </c>
      <c r="M187" s="154">
        <f t="shared" si="146"/>
        <v>0</v>
      </c>
      <c r="N187" s="154">
        <f t="shared" si="146"/>
        <v>0</v>
      </c>
      <c r="O187" s="154">
        <f t="shared" si="97"/>
        <v>0</v>
      </c>
      <c r="P187" s="163"/>
    </row>
    <row r="188" spans="1:16" ht="14.25">
      <c r="A188" s="137" t="s">
        <v>550</v>
      </c>
      <c r="B188" s="131" t="s">
        <v>373</v>
      </c>
      <c r="C188" s="176"/>
      <c r="D188" s="154">
        <f t="shared" si="84"/>
        <v>0</v>
      </c>
      <c r="E188" s="154">
        <f t="shared" si="85"/>
        <v>0</v>
      </c>
      <c r="F188" s="154">
        <f t="shared" si="85"/>
        <v>0</v>
      </c>
      <c r="G188" s="154">
        <f t="shared" si="85"/>
        <v>0</v>
      </c>
      <c r="H188" s="154">
        <f aca="true" t="shared" si="147" ref="H188:N188">G188</f>
        <v>0</v>
      </c>
      <c r="I188" s="154">
        <f t="shared" si="147"/>
        <v>0</v>
      </c>
      <c r="J188" s="154">
        <f t="shared" si="147"/>
        <v>0</v>
      </c>
      <c r="K188" s="154">
        <f t="shared" si="147"/>
        <v>0</v>
      </c>
      <c r="L188" s="154">
        <f t="shared" si="147"/>
        <v>0</v>
      </c>
      <c r="M188" s="154">
        <f t="shared" si="147"/>
        <v>0</v>
      </c>
      <c r="N188" s="154">
        <f t="shared" si="147"/>
        <v>0</v>
      </c>
      <c r="O188" s="154">
        <f t="shared" si="97"/>
        <v>0</v>
      </c>
      <c r="P188" s="163"/>
    </row>
    <row r="189" spans="1:16" ht="14.25">
      <c r="A189" s="133" t="s">
        <v>533</v>
      </c>
      <c r="B189" s="129" t="s">
        <v>374</v>
      </c>
      <c r="C189" s="176"/>
      <c r="D189" s="154">
        <f aca="true" t="shared" si="148" ref="D189:D211">C189/12</f>
        <v>0</v>
      </c>
      <c r="E189" s="154">
        <f aca="true" t="shared" si="149" ref="E189:N211">D189</f>
        <v>0</v>
      </c>
      <c r="F189" s="154">
        <f t="shared" si="149"/>
        <v>0</v>
      </c>
      <c r="G189" s="154">
        <f t="shared" si="149"/>
        <v>0</v>
      </c>
      <c r="H189" s="154">
        <f t="shared" si="149"/>
        <v>0</v>
      </c>
      <c r="I189" s="154">
        <f t="shared" si="149"/>
        <v>0</v>
      </c>
      <c r="J189" s="154">
        <f t="shared" si="149"/>
        <v>0</v>
      </c>
      <c r="K189" s="154">
        <f t="shared" si="149"/>
        <v>0</v>
      </c>
      <c r="L189" s="154">
        <f t="shared" si="149"/>
        <v>0</v>
      </c>
      <c r="M189" s="154">
        <f t="shared" si="149"/>
        <v>0</v>
      </c>
      <c r="N189" s="154">
        <f t="shared" si="149"/>
        <v>0</v>
      </c>
      <c r="O189" s="154">
        <f t="shared" si="97"/>
        <v>0</v>
      </c>
      <c r="P189" s="163"/>
    </row>
    <row r="190" spans="1:16" ht="14.25">
      <c r="A190" s="138" t="s">
        <v>375</v>
      </c>
      <c r="B190" s="129" t="s">
        <v>376</v>
      </c>
      <c r="C190" s="176"/>
      <c r="D190" s="154">
        <f t="shared" si="148"/>
        <v>0</v>
      </c>
      <c r="E190" s="154">
        <f t="shared" si="149"/>
        <v>0</v>
      </c>
      <c r="F190" s="154">
        <f t="shared" si="149"/>
        <v>0</v>
      </c>
      <c r="G190" s="154">
        <f t="shared" si="149"/>
        <v>0</v>
      </c>
      <c r="H190" s="154">
        <f t="shared" si="149"/>
        <v>0</v>
      </c>
      <c r="I190" s="154">
        <f t="shared" si="149"/>
        <v>0</v>
      </c>
      <c r="J190" s="154">
        <f t="shared" si="149"/>
        <v>0</v>
      </c>
      <c r="K190" s="154">
        <f t="shared" si="149"/>
        <v>0</v>
      </c>
      <c r="L190" s="154">
        <f t="shared" si="149"/>
        <v>0</v>
      </c>
      <c r="M190" s="154">
        <f t="shared" si="149"/>
        <v>0</v>
      </c>
      <c r="N190" s="154">
        <f t="shared" si="149"/>
        <v>0</v>
      </c>
      <c r="O190" s="154">
        <f t="shared" si="97"/>
        <v>0</v>
      </c>
      <c r="P190" s="163"/>
    </row>
    <row r="191" spans="1:16" ht="14.25">
      <c r="A191" s="133" t="s">
        <v>534</v>
      </c>
      <c r="B191" s="129" t="s">
        <v>377</v>
      </c>
      <c r="C191" s="176"/>
      <c r="D191" s="154">
        <f t="shared" si="148"/>
        <v>0</v>
      </c>
      <c r="E191" s="154">
        <f t="shared" si="149"/>
        <v>0</v>
      </c>
      <c r="F191" s="154">
        <f t="shared" si="149"/>
        <v>0</v>
      </c>
      <c r="G191" s="154">
        <f t="shared" si="149"/>
        <v>0</v>
      </c>
      <c r="H191" s="154">
        <f t="shared" si="149"/>
        <v>0</v>
      </c>
      <c r="I191" s="154">
        <f t="shared" si="149"/>
        <v>0</v>
      </c>
      <c r="J191" s="154">
        <f t="shared" si="149"/>
        <v>0</v>
      </c>
      <c r="K191" s="154">
        <f t="shared" si="149"/>
        <v>0</v>
      </c>
      <c r="L191" s="154">
        <f t="shared" si="149"/>
        <v>0</v>
      </c>
      <c r="M191" s="154">
        <f t="shared" si="149"/>
        <v>0</v>
      </c>
      <c r="N191" s="154">
        <f t="shared" si="149"/>
        <v>0</v>
      </c>
      <c r="O191" s="154">
        <f t="shared" si="97"/>
        <v>0</v>
      </c>
      <c r="P191" s="163"/>
    </row>
    <row r="192" spans="1:16" ht="14.25">
      <c r="A192" s="138" t="s">
        <v>378</v>
      </c>
      <c r="B192" s="129" t="s">
        <v>379</v>
      </c>
      <c r="C192" s="176"/>
      <c r="D192" s="154">
        <f t="shared" si="148"/>
        <v>0</v>
      </c>
      <c r="E192" s="154">
        <f t="shared" si="149"/>
        <v>0</v>
      </c>
      <c r="F192" s="154">
        <f t="shared" si="149"/>
        <v>0</v>
      </c>
      <c r="G192" s="154">
        <f t="shared" si="149"/>
        <v>0</v>
      </c>
      <c r="H192" s="154">
        <f t="shared" si="149"/>
        <v>0</v>
      </c>
      <c r="I192" s="154">
        <f t="shared" si="149"/>
        <v>0</v>
      </c>
      <c r="J192" s="154">
        <f t="shared" si="149"/>
        <v>0</v>
      </c>
      <c r="K192" s="154">
        <f t="shared" si="149"/>
        <v>0</v>
      </c>
      <c r="L192" s="154">
        <f t="shared" si="149"/>
        <v>0</v>
      </c>
      <c r="M192" s="154">
        <f t="shared" si="149"/>
        <v>0</v>
      </c>
      <c r="N192" s="154">
        <f t="shared" si="149"/>
        <v>0</v>
      </c>
      <c r="O192" s="154">
        <f t="shared" si="97"/>
        <v>0</v>
      </c>
      <c r="P192" s="163"/>
    </row>
    <row r="193" spans="1:16" ht="14.25">
      <c r="A193" s="139" t="s">
        <v>551</v>
      </c>
      <c r="B193" s="131" t="s">
        <v>380</v>
      </c>
      <c r="C193" s="176"/>
      <c r="D193" s="154">
        <f t="shared" si="148"/>
        <v>0</v>
      </c>
      <c r="E193" s="154">
        <f t="shared" si="149"/>
        <v>0</v>
      </c>
      <c r="F193" s="154">
        <f t="shared" si="149"/>
        <v>0</v>
      </c>
      <c r="G193" s="154">
        <f t="shared" si="149"/>
        <v>0</v>
      </c>
      <c r="H193" s="154">
        <f t="shared" si="149"/>
        <v>0</v>
      </c>
      <c r="I193" s="154">
        <f t="shared" si="149"/>
        <v>0</v>
      </c>
      <c r="J193" s="154">
        <f t="shared" si="149"/>
        <v>0</v>
      </c>
      <c r="K193" s="154">
        <f t="shared" si="149"/>
        <v>0</v>
      </c>
      <c r="L193" s="154">
        <f t="shared" si="149"/>
        <v>0</v>
      </c>
      <c r="M193" s="154">
        <f t="shared" si="149"/>
        <v>0</v>
      </c>
      <c r="N193" s="154">
        <f t="shared" si="149"/>
        <v>0</v>
      </c>
      <c r="O193" s="154">
        <f t="shared" si="97"/>
        <v>0</v>
      </c>
      <c r="P193" s="163"/>
    </row>
    <row r="194" spans="1:16" ht="14.25">
      <c r="A194" s="129" t="s">
        <v>657</v>
      </c>
      <c r="B194" s="129" t="s">
        <v>381</v>
      </c>
      <c r="C194" s="176"/>
      <c r="D194" s="154">
        <f t="shared" si="148"/>
        <v>0</v>
      </c>
      <c r="E194" s="154">
        <f t="shared" si="149"/>
        <v>0</v>
      </c>
      <c r="F194" s="154">
        <f t="shared" si="149"/>
        <v>0</v>
      </c>
      <c r="G194" s="154">
        <f t="shared" si="149"/>
        <v>0</v>
      </c>
      <c r="H194" s="154">
        <f t="shared" si="149"/>
        <v>0</v>
      </c>
      <c r="I194" s="154">
        <f t="shared" si="149"/>
        <v>0</v>
      </c>
      <c r="J194" s="154">
        <f t="shared" si="149"/>
        <v>0</v>
      </c>
      <c r="K194" s="154">
        <f t="shared" si="149"/>
        <v>0</v>
      </c>
      <c r="L194" s="154">
        <f t="shared" si="149"/>
        <v>0</v>
      </c>
      <c r="M194" s="154">
        <f t="shared" si="149"/>
        <v>0</v>
      </c>
      <c r="N194" s="154">
        <f t="shared" si="149"/>
        <v>0</v>
      </c>
      <c r="O194" s="154">
        <f t="shared" si="97"/>
        <v>0</v>
      </c>
      <c r="P194" s="163"/>
    </row>
    <row r="195" spans="1:16" ht="14.25">
      <c r="A195" s="129" t="s">
        <v>658</v>
      </c>
      <c r="B195" s="129" t="s">
        <v>381</v>
      </c>
      <c r="C195" s="176">
        <v>80423950</v>
      </c>
      <c r="D195" s="154">
        <f t="shared" si="148"/>
        <v>6701995.833333333</v>
      </c>
      <c r="E195" s="154">
        <f t="shared" si="149"/>
        <v>6701995.833333333</v>
      </c>
      <c r="F195" s="154">
        <f t="shared" si="149"/>
        <v>6701995.833333333</v>
      </c>
      <c r="G195" s="154">
        <f t="shared" si="149"/>
        <v>6701995.833333333</v>
      </c>
      <c r="H195" s="154">
        <f t="shared" si="149"/>
        <v>6701995.833333333</v>
      </c>
      <c r="I195" s="154">
        <f t="shared" si="149"/>
        <v>6701995.833333333</v>
      </c>
      <c r="J195" s="154">
        <f t="shared" si="149"/>
        <v>6701995.833333333</v>
      </c>
      <c r="K195" s="154">
        <f t="shared" si="149"/>
        <v>6701995.833333333</v>
      </c>
      <c r="L195" s="154">
        <f t="shared" si="149"/>
        <v>6701995.833333333</v>
      </c>
      <c r="M195" s="154">
        <f t="shared" si="149"/>
        <v>6701995.833333333</v>
      </c>
      <c r="N195" s="154">
        <f t="shared" si="149"/>
        <v>6701995.833333333</v>
      </c>
      <c r="O195" s="154">
        <f t="shared" si="97"/>
        <v>6701995.833333331</v>
      </c>
      <c r="P195" s="163"/>
    </row>
    <row r="196" spans="1:16" ht="14.25">
      <c r="A196" s="129" t="s">
        <v>655</v>
      </c>
      <c r="B196" s="129" t="s">
        <v>382</v>
      </c>
      <c r="C196" s="176"/>
      <c r="D196" s="154">
        <f t="shared" si="148"/>
        <v>0</v>
      </c>
      <c r="E196" s="154">
        <f t="shared" si="149"/>
        <v>0</v>
      </c>
      <c r="F196" s="154">
        <f t="shared" si="149"/>
        <v>0</v>
      </c>
      <c r="G196" s="154">
        <f t="shared" si="149"/>
        <v>0</v>
      </c>
      <c r="H196" s="154">
        <f t="shared" si="149"/>
        <v>0</v>
      </c>
      <c r="I196" s="154">
        <f t="shared" si="149"/>
        <v>0</v>
      </c>
      <c r="J196" s="154">
        <f t="shared" si="149"/>
        <v>0</v>
      </c>
      <c r="K196" s="154">
        <f t="shared" si="149"/>
        <v>0</v>
      </c>
      <c r="L196" s="154">
        <f t="shared" si="149"/>
        <v>0</v>
      </c>
      <c r="M196" s="154">
        <f t="shared" si="149"/>
        <v>0</v>
      </c>
      <c r="N196" s="154">
        <f t="shared" si="149"/>
        <v>0</v>
      </c>
      <c r="O196" s="154">
        <f t="shared" si="97"/>
        <v>0</v>
      </c>
      <c r="P196" s="163"/>
    </row>
    <row r="197" spans="1:16" ht="14.25">
      <c r="A197" s="129" t="s">
        <v>656</v>
      </c>
      <c r="B197" s="129" t="s">
        <v>382</v>
      </c>
      <c r="C197" s="176"/>
      <c r="D197" s="154">
        <f t="shared" si="148"/>
        <v>0</v>
      </c>
      <c r="E197" s="154">
        <f t="shared" si="149"/>
        <v>0</v>
      </c>
      <c r="F197" s="154">
        <f t="shared" si="149"/>
        <v>0</v>
      </c>
      <c r="G197" s="154">
        <f t="shared" si="149"/>
        <v>0</v>
      </c>
      <c r="H197" s="154">
        <f t="shared" si="149"/>
        <v>0</v>
      </c>
      <c r="I197" s="154">
        <f t="shared" si="149"/>
        <v>0</v>
      </c>
      <c r="J197" s="154">
        <f t="shared" si="149"/>
        <v>0</v>
      </c>
      <c r="K197" s="154">
        <f t="shared" si="149"/>
        <v>0</v>
      </c>
      <c r="L197" s="154">
        <f t="shared" si="149"/>
        <v>0</v>
      </c>
      <c r="M197" s="154">
        <f t="shared" si="149"/>
        <v>0</v>
      </c>
      <c r="N197" s="154">
        <f t="shared" si="149"/>
        <v>0</v>
      </c>
      <c r="O197" s="154">
        <f t="shared" si="97"/>
        <v>0</v>
      </c>
      <c r="P197" s="163"/>
    </row>
    <row r="198" spans="1:16" ht="14.25">
      <c r="A198" s="131" t="s">
        <v>552</v>
      </c>
      <c r="B198" s="131" t="s">
        <v>383</v>
      </c>
      <c r="C198" s="176">
        <f>SUM(C194:C197)</f>
        <v>80423950</v>
      </c>
      <c r="D198" s="154">
        <f t="shared" si="148"/>
        <v>6701995.833333333</v>
      </c>
      <c r="E198" s="154">
        <f t="shared" si="149"/>
        <v>6701995.833333333</v>
      </c>
      <c r="F198" s="154">
        <f t="shared" si="149"/>
        <v>6701995.833333333</v>
      </c>
      <c r="G198" s="154">
        <f t="shared" si="149"/>
        <v>6701995.833333333</v>
      </c>
      <c r="H198" s="154">
        <f t="shared" si="149"/>
        <v>6701995.833333333</v>
      </c>
      <c r="I198" s="154">
        <f t="shared" si="149"/>
        <v>6701995.833333333</v>
      </c>
      <c r="J198" s="154">
        <f t="shared" si="149"/>
        <v>6701995.833333333</v>
      </c>
      <c r="K198" s="154">
        <f t="shared" si="149"/>
        <v>6701995.833333333</v>
      </c>
      <c r="L198" s="154">
        <f t="shared" si="149"/>
        <v>6701995.833333333</v>
      </c>
      <c r="M198" s="154">
        <f t="shared" si="149"/>
        <v>6701995.833333333</v>
      </c>
      <c r="N198" s="154">
        <f t="shared" si="149"/>
        <v>6701995.833333333</v>
      </c>
      <c r="O198" s="154">
        <f t="shared" si="97"/>
        <v>6701995.833333331</v>
      </c>
      <c r="P198" s="163"/>
    </row>
    <row r="199" spans="1:16" ht="14.25">
      <c r="A199" s="138" t="s">
        <v>384</v>
      </c>
      <c r="B199" s="129" t="s">
        <v>385</v>
      </c>
      <c r="C199" s="176"/>
      <c r="D199" s="154">
        <f t="shared" si="148"/>
        <v>0</v>
      </c>
      <c r="E199" s="154">
        <f t="shared" si="149"/>
        <v>0</v>
      </c>
      <c r="F199" s="154">
        <f t="shared" si="149"/>
        <v>0</v>
      </c>
      <c r="G199" s="154">
        <f t="shared" si="149"/>
        <v>0</v>
      </c>
      <c r="H199" s="154">
        <f t="shared" si="149"/>
        <v>0</v>
      </c>
      <c r="I199" s="154">
        <f t="shared" si="149"/>
        <v>0</v>
      </c>
      <c r="J199" s="154">
        <f t="shared" si="149"/>
        <v>0</v>
      </c>
      <c r="K199" s="154">
        <f t="shared" si="149"/>
        <v>0</v>
      </c>
      <c r="L199" s="154">
        <f t="shared" si="149"/>
        <v>0</v>
      </c>
      <c r="M199" s="154">
        <f t="shared" si="149"/>
        <v>0</v>
      </c>
      <c r="N199" s="154">
        <f t="shared" si="149"/>
        <v>0</v>
      </c>
      <c r="O199" s="154">
        <f aca="true" t="shared" si="150" ref="O199:O213">C199-D199-E199-F199-G199-H199-I199-J199-K199-L199-M199-N199</f>
        <v>0</v>
      </c>
      <c r="P199" s="163"/>
    </row>
    <row r="200" spans="1:16" ht="14.25">
      <c r="A200" s="138" t="s">
        <v>386</v>
      </c>
      <c r="B200" s="129" t="s">
        <v>387</v>
      </c>
      <c r="C200" s="176"/>
      <c r="D200" s="154">
        <f t="shared" si="148"/>
        <v>0</v>
      </c>
      <c r="E200" s="154">
        <f t="shared" si="149"/>
        <v>0</v>
      </c>
      <c r="F200" s="154">
        <f t="shared" si="149"/>
        <v>0</v>
      </c>
      <c r="G200" s="154">
        <f t="shared" si="149"/>
        <v>0</v>
      </c>
      <c r="H200" s="154">
        <f t="shared" si="149"/>
        <v>0</v>
      </c>
      <c r="I200" s="154">
        <f t="shared" si="149"/>
        <v>0</v>
      </c>
      <c r="J200" s="154">
        <f t="shared" si="149"/>
        <v>0</v>
      </c>
      <c r="K200" s="154">
        <f t="shared" si="149"/>
        <v>0</v>
      </c>
      <c r="L200" s="154">
        <f t="shared" si="149"/>
        <v>0</v>
      </c>
      <c r="M200" s="154">
        <f t="shared" si="149"/>
        <v>0</v>
      </c>
      <c r="N200" s="154">
        <f t="shared" si="149"/>
        <v>0</v>
      </c>
      <c r="O200" s="154">
        <f t="shared" si="150"/>
        <v>0</v>
      </c>
      <c r="P200" s="163"/>
    </row>
    <row r="201" spans="1:16" ht="14.25">
      <c r="A201" s="138" t="s">
        <v>388</v>
      </c>
      <c r="B201" s="129" t="s">
        <v>389</v>
      </c>
      <c r="C201" s="176"/>
      <c r="D201" s="154">
        <f t="shared" si="148"/>
        <v>0</v>
      </c>
      <c r="E201" s="154">
        <f t="shared" si="149"/>
        <v>0</v>
      </c>
      <c r="F201" s="154">
        <f t="shared" si="149"/>
        <v>0</v>
      </c>
      <c r="G201" s="154">
        <f t="shared" si="149"/>
        <v>0</v>
      </c>
      <c r="H201" s="154">
        <f t="shared" si="149"/>
        <v>0</v>
      </c>
      <c r="I201" s="154">
        <f t="shared" si="149"/>
        <v>0</v>
      </c>
      <c r="J201" s="154">
        <f t="shared" si="149"/>
        <v>0</v>
      </c>
      <c r="K201" s="154">
        <f t="shared" si="149"/>
        <v>0</v>
      </c>
      <c r="L201" s="154">
        <f t="shared" si="149"/>
        <v>0</v>
      </c>
      <c r="M201" s="154">
        <f t="shared" si="149"/>
        <v>0</v>
      </c>
      <c r="N201" s="154">
        <f t="shared" si="149"/>
        <v>0</v>
      </c>
      <c r="O201" s="154">
        <f t="shared" si="150"/>
        <v>0</v>
      </c>
      <c r="P201" s="163"/>
    </row>
    <row r="202" spans="1:16" ht="14.25">
      <c r="A202" s="138" t="s">
        <v>390</v>
      </c>
      <c r="B202" s="129" t="s">
        <v>391</v>
      </c>
      <c r="C202" s="176"/>
      <c r="D202" s="154">
        <f t="shared" si="148"/>
        <v>0</v>
      </c>
      <c r="E202" s="154">
        <f t="shared" si="149"/>
        <v>0</v>
      </c>
      <c r="F202" s="154">
        <f t="shared" si="149"/>
        <v>0</v>
      </c>
      <c r="G202" s="154">
        <f t="shared" si="149"/>
        <v>0</v>
      </c>
      <c r="H202" s="154">
        <f t="shared" si="149"/>
        <v>0</v>
      </c>
      <c r="I202" s="154">
        <f t="shared" si="149"/>
        <v>0</v>
      </c>
      <c r="J202" s="154">
        <f t="shared" si="149"/>
        <v>0</v>
      </c>
      <c r="K202" s="154">
        <f t="shared" si="149"/>
        <v>0</v>
      </c>
      <c r="L202" s="154">
        <f t="shared" si="149"/>
        <v>0</v>
      </c>
      <c r="M202" s="154">
        <f t="shared" si="149"/>
        <v>0</v>
      </c>
      <c r="N202" s="154">
        <f t="shared" si="149"/>
        <v>0</v>
      </c>
      <c r="O202" s="154">
        <f t="shared" si="150"/>
        <v>0</v>
      </c>
      <c r="P202" s="163"/>
    </row>
    <row r="203" spans="1:16" ht="14.25">
      <c r="A203" s="133" t="s">
        <v>535</v>
      </c>
      <c r="B203" s="129" t="s">
        <v>392</v>
      </c>
      <c r="C203" s="176"/>
      <c r="D203" s="154">
        <f t="shared" si="148"/>
        <v>0</v>
      </c>
      <c r="E203" s="154">
        <f t="shared" si="149"/>
        <v>0</v>
      </c>
      <c r="F203" s="154">
        <f t="shared" si="149"/>
        <v>0</v>
      </c>
      <c r="G203" s="154">
        <f t="shared" si="149"/>
        <v>0</v>
      </c>
      <c r="H203" s="154">
        <f t="shared" si="149"/>
        <v>0</v>
      </c>
      <c r="I203" s="154">
        <f t="shared" si="149"/>
        <v>0</v>
      </c>
      <c r="J203" s="154">
        <f t="shared" si="149"/>
        <v>0</v>
      </c>
      <c r="K203" s="154">
        <f t="shared" si="149"/>
        <v>0</v>
      </c>
      <c r="L203" s="154">
        <f t="shared" si="149"/>
        <v>0</v>
      </c>
      <c r="M203" s="154">
        <f t="shared" si="149"/>
        <v>0</v>
      </c>
      <c r="N203" s="154">
        <f t="shared" si="149"/>
        <v>0</v>
      </c>
      <c r="O203" s="154">
        <f t="shared" si="150"/>
        <v>0</v>
      </c>
      <c r="P203" s="163"/>
    </row>
    <row r="204" spans="1:16" ht="14.25">
      <c r="A204" s="137" t="s">
        <v>553</v>
      </c>
      <c r="B204" s="131" t="s">
        <v>394</v>
      </c>
      <c r="C204" s="176">
        <f>C193+C198+C199+C200+C201+C202+C203</f>
        <v>80423950</v>
      </c>
      <c r="D204" s="154">
        <f t="shared" si="148"/>
        <v>6701995.833333333</v>
      </c>
      <c r="E204" s="154">
        <f t="shared" si="149"/>
        <v>6701995.833333333</v>
      </c>
      <c r="F204" s="154">
        <f t="shared" si="149"/>
        <v>6701995.833333333</v>
      </c>
      <c r="G204" s="154">
        <f t="shared" si="149"/>
        <v>6701995.833333333</v>
      </c>
      <c r="H204" s="154">
        <f t="shared" si="149"/>
        <v>6701995.833333333</v>
      </c>
      <c r="I204" s="154">
        <f t="shared" si="149"/>
        <v>6701995.833333333</v>
      </c>
      <c r="J204" s="154">
        <f t="shared" si="149"/>
        <v>6701995.833333333</v>
      </c>
      <c r="K204" s="154">
        <f t="shared" si="149"/>
        <v>6701995.833333333</v>
      </c>
      <c r="L204" s="154">
        <f t="shared" si="149"/>
        <v>6701995.833333333</v>
      </c>
      <c r="M204" s="154">
        <f t="shared" si="149"/>
        <v>6701995.833333333</v>
      </c>
      <c r="N204" s="154">
        <f t="shared" si="149"/>
        <v>6701995.833333333</v>
      </c>
      <c r="O204" s="154">
        <f t="shared" si="150"/>
        <v>6701995.833333331</v>
      </c>
      <c r="P204" s="163"/>
    </row>
    <row r="205" spans="1:16" ht="14.25">
      <c r="A205" s="133" t="s">
        <v>395</v>
      </c>
      <c r="B205" s="129" t="s">
        <v>396</v>
      </c>
      <c r="C205" s="176"/>
      <c r="D205" s="154">
        <f t="shared" si="148"/>
        <v>0</v>
      </c>
      <c r="E205" s="154">
        <f t="shared" si="149"/>
        <v>0</v>
      </c>
      <c r="F205" s="154">
        <f t="shared" si="149"/>
        <v>0</v>
      </c>
      <c r="G205" s="154">
        <f t="shared" si="149"/>
        <v>0</v>
      </c>
      <c r="H205" s="154">
        <f t="shared" si="149"/>
        <v>0</v>
      </c>
      <c r="I205" s="154">
        <f t="shared" si="149"/>
        <v>0</v>
      </c>
      <c r="J205" s="154">
        <f t="shared" si="149"/>
        <v>0</v>
      </c>
      <c r="K205" s="154">
        <f t="shared" si="149"/>
        <v>0</v>
      </c>
      <c r="L205" s="154">
        <f t="shared" si="149"/>
        <v>0</v>
      </c>
      <c r="M205" s="154">
        <f t="shared" si="149"/>
        <v>0</v>
      </c>
      <c r="N205" s="154">
        <f t="shared" si="149"/>
        <v>0</v>
      </c>
      <c r="O205" s="154">
        <f t="shared" si="150"/>
        <v>0</v>
      </c>
      <c r="P205" s="163"/>
    </row>
    <row r="206" spans="1:16" ht="14.25">
      <c r="A206" s="133" t="s">
        <v>397</v>
      </c>
      <c r="B206" s="129" t="s">
        <v>398</v>
      </c>
      <c r="C206" s="176"/>
      <c r="D206" s="154">
        <f t="shared" si="148"/>
        <v>0</v>
      </c>
      <c r="E206" s="154">
        <f t="shared" si="149"/>
        <v>0</v>
      </c>
      <c r="F206" s="154">
        <f t="shared" si="149"/>
        <v>0</v>
      </c>
      <c r="G206" s="154">
        <f t="shared" si="149"/>
        <v>0</v>
      </c>
      <c r="H206" s="154">
        <f t="shared" si="149"/>
        <v>0</v>
      </c>
      <c r="I206" s="154">
        <f t="shared" si="149"/>
        <v>0</v>
      </c>
      <c r="J206" s="154">
        <f t="shared" si="149"/>
        <v>0</v>
      </c>
      <c r="K206" s="154">
        <f t="shared" si="149"/>
        <v>0</v>
      </c>
      <c r="L206" s="154">
        <f t="shared" si="149"/>
        <v>0</v>
      </c>
      <c r="M206" s="154">
        <f t="shared" si="149"/>
        <v>0</v>
      </c>
      <c r="N206" s="154">
        <f t="shared" si="149"/>
        <v>0</v>
      </c>
      <c r="O206" s="154">
        <f t="shared" si="150"/>
        <v>0</v>
      </c>
      <c r="P206" s="163"/>
    </row>
    <row r="207" spans="1:16" ht="14.25">
      <c r="A207" s="138" t="s">
        <v>399</v>
      </c>
      <c r="B207" s="129" t="s">
        <v>400</v>
      </c>
      <c r="C207" s="176"/>
      <c r="D207" s="154">
        <f t="shared" si="148"/>
        <v>0</v>
      </c>
      <c r="E207" s="154">
        <f t="shared" si="149"/>
        <v>0</v>
      </c>
      <c r="F207" s="154">
        <f t="shared" si="149"/>
        <v>0</v>
      </c>
      <c r="G207" s="154">
        <f t="shared" si="149"/>
        <v>0</v>
      </c>
      <c r="H207" s="154">
        <f t="shared" si="149"/>
        <v>0</v>
      </c>
      <c r="I207" s="154">
        <f t="shared" si="149"/>
        <v>0</v>
      </c>
      <c r="J207" s="154">
        <f t="shared" si="149"/>
        <v>0</v>
      </c>
      <c r="K207" s="154">
        <f t="shared" si="149"/>
        <v>0</v>
      </c>
      <c r="L207" s="154">
        <f t="shared" si="149"/>
        <v>0</v>
      </c>
      <c r="M207" s="154">
        <f t="shared" si="149"/>
        <v>0</v>
      </c>
      <c r="N207" s="154">
        <f t="shared" si="149"/>
        <v>0</v>
      </c>
      <c r="O207" s="154">
        <f t="shared" si="150"/>
        <v>0</v>
      </c>
      <c r="P207" s="163"/>
    </row>
    <row r="208" spans="1:16" ht="14.25">
      <c r="A208" s="138" t="s">
        <v>536</v>
      </c>
      <c r="B208" s="129" t="s">
        <v>401</v>
      </c>
      <c r="C208" s="176"/>
      <c r="D208" s="154">
        <f t="shared" si="148"/>
        <v>0</v>
      </c>
      <c r="E208" s="154">
        <f t="shared" si="149"/>
        <v>0</v>
      </c>
      <c r="F208" s="154">
        <f t="shared" si="149"/>
        <v>0</v>
      </c>
      <c r="G208" s="154">
        <f t="shared" si="149"/>
        <v>0</v>
      </c>
      <c r="H208" s="154">
        <f t="shared" si="149"/>
        <v>0</v>
      </c>
      <c r="I208" s="154">
        <f t="shared" si="149"/>
        <v>0</v>
      </c>
      <c r="J208" s="154">
        <f t="shared" si="149"/>
        <v>0</v>
      </c>
      <c r="K208" s="154">
        <f t="shared" si="149"/>
        <v>0</v>
      </c>
      <c r="L208" s="154">
        <f t="shared" si="149"/>
        <v>0</v>
      </c>
      <c r="M208" s="154">
        <f t="shared" si="149"/>
        <v>0</v>
      </c>
      <c r="N208" s="154">
        <f t="shared" si="149"/>
        <v>0</v>
      </c>
      <c r="O208" s="154">
        <f t="shared" si="150"/>
        <v>0</v>
      </c>
      <c r="P208" s="163"/>
    </row>
    <row r="209" spans="1:16" ht="14.25">
      <c r="A209" s="139" t="s">
        <v>554</v>
      </c>
      <c r="B209" s="131" t="s">
        <v>402</v>
      </c>
      <c r="C209" s="176"/>
      <c r="D209" s="154">
        <f t="shared" si="148"/>
        <v>0</v>
      </c>
      <c r="E209" s="154">
        <f t="shared" si="149"/>
        <v>0</v>
      </c>
      <c r="F209" s="154">
        <f t="shared" si="149"/>
        <v>0</v>
      </c>
      <c r="G209" s="154">
        <f t="shared" si="149"/>
        <v>0</v>
      </c>
      <c r="H209" s="154">
        <f t="shared" si="149"/>
        <v>0</v>
      </c>
      <c r="I209" s="154">
        <f t="shared" si="149"/>
        <v>0</v>
      </c>
      <c r="J209" s="154">
        <f t="shared" si="149"/>
        <v>0</v>
      </c>
      <c r="K209" s="154">
        <f t="shared" si="149"/>
        <v>0</v>
      </c>
      <c r="L209" s="154">
        <f t="shared" si="149"/>
        <v>0</v>
      </c>
      <c r="M209" s="154">
        <f t="shared" si="149"/>
        <v>0</v>
      </c>
      <c r="N209" s="154">
        <f t="shared" si="149"/>
        <v>0</v>
      </c>
      <c r="O209" s="154">
        <f t="shared" si="150"/>
        <v>0</v>
      </c>
      <c r="P209" s="163"/>
    </row>
    <row r="210" spans="1:16" ht="14.25">
      <c r="A210" s="137" t="s">
        <v>403</v>
      </c>
      <c r="B210" s="131" t="s">
        <v>404</v>
      </c>
      <c r="C210" s="176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>
        <f t="shared" si="150"/>
        <v>0</v>
      </c>
      <c r="P210" s="163"/>
    </row>
    <row r="211" spans="1:16" ht="15">
      <c r="A211" s="140" t="s">
        <v>555</v>
      </c>
      <c r="B211" s="141" t="s">
        <v>405</v>
      </c>
      <c r="C211" s="321">
        <f>C188+C193+C198+C209+C210</f>
        <v>80423950</v>
      </c>
      <c r="D211" s="321">
        <f t="shared" si="148"/>
        <v>6701995.833333333</v>
      </c>
      <c r="E211" s="321">
        <f t="shared" si="149"/>
        <v>6701995.833333333</v>
      </c>
      <c r="F211" s="321">
        <f t="shared" si="149"/>
        <v>6701995.833333333</v>
      </c>
      <c r="G211" s="321">
        <f t="shared" si="149"/>
        <v>6701995.833333333</v>
      </c>
      <c r="H211" s="321">
        <f t="shared" si="149"/>
        <v>6701995.833333333</v>
      </c>
      <c r="I211" s="321">
        <f t="shared" si="149"/>
        <v>6701995.833333333</v>
      </c>
      <c r="J211" s="321">
        <f t="shared" si="149"/>
        <v>6701995.833333333</v>
      </c>
      <c r="K211" s="321">
        <f t="shared" si="149"/>
        <v>6701995.833333333</v>
      </c>
      <c r="L211" s="321">
        <f t="shared" si="149"/>
        <v>6701995.833333333</v>
      </c>
      <c r="M211" s="321">
        <f t="shared" si="149"/>
        <v>6701995.833333333</v>
      </c>
      <c r="N211" s="321">
        <f t="shared" si="149"/>
        <v>6701995.833333333</v>
      </c>
      <c r="O211" s="321">
        <f t="shared" si="150"/>
        <v>6701995.833333331</v>
      </c>
      <c r="P211" s="163"/>
    </row>
    <row r="212" spans="1:16" ht="15">
      <c r="A212" s="142" t="s">
        <v>538</v>
      </c>
      <c r="B212" s="143"/>
      <c r="C212" s="287">
        <f>C182+C211</f>
        <v>160827625</v>
      </c>
      <c r="D212" s="287">
        <f>D182+D211</f>
        <v>12352302.083333332</v>
      </c>
      <c r="E212" s="287">
        <f aca="true" t="shared" si="151" ref="E212:N212">E182+E211</f>
        <v>12352302.083333332</v>
      </c>
      <c r="F212" s="287">
        <f t="shared" si="151"/>
        <v>16472302.083333336</v>
      </c>
      <c r="G212" s="287">
        <f t="shared" si="151"/>
        <v>14022302.083333332</v>
      </c>
      <c r="H212" s="287">
        <f t="shared" si="151"/>
        <v>12852302.083333332</v>
      </c>
      <c r="I212" s="287">
        <f t="shared" si="151"/>
        <v>12352302.083333332</v>
      </c>
      <c r="J212" s="287">
        <f t="shared" si="151"/>
        <v>12352302.083333332</v>
      </c>
      <c r="K212" s="287">
        <f t="shared" si="151"/>
        <v>12352302.083333332</v>
      </c>
      <c r="L212" s="287">
        <f t="shared" si="151"/>
        <v>16332302.083333336</v>
      </c>
      <c r="M212" s="287">
        <f t="shared" si="151"/>
        <v>13882302.083333332</v>
      </c>
      <c r="N212" s="287">
        <f t="shared" si="151"/>
        <v>12352302.083333332</v>
      </c>
      <c r="O212" s="287">
        <f t="shared" si="150"/>
        <v>13152302.083333328</v>
      </c>
      <c r="P212" s="163"/>
    </row>
    <row r="213" spans="2:16" ht="14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154">
        <f t="shared" si="150"/>
        <v>0</v>
      </c>
      <c r="P213" s="163"/>
    </row>
    <row r="214" spans="2:16" ht="14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116"/>
      <c r="P214" s="163"/>
    </row>
    <row r="215" spans="2:16" ht="14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163"/>
    </row>
    <row r="216" spans="2:16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25"/>
    </row>
    <row r="217" spans="2:16" ht="14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23"/>
      <c r="M217" s="4"/>
      <c r="N217" s="4"/>
      <c r="O217" s="4"/>
      <c r="P217" s="25"/>
    </row>
    <row r="218" spans="2:16" ht="14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24"/>
      <c r="M218" s="4"/>
      <c r="N218" s="4"/>
      <c r="O218" s="4"/>
      <c r="P218" s="25"/>
    </row>
    <row r="219" spans="2:16" ht="14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25"/>
    </row>
    <row r="220" spans="2:16" ht="14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25"/>
    </row>
    <row r="221" spans="2:16" ht="14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25"/>
    </row>
    <row r="222" spans="2:15" ht="14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2:15" ht="14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2:15" ht="14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2:15" ht="14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</sheetData>
  <sheetProtection/>
  <mergeCells count="2">
    <mergeCell ref="A2:O2"/>
    <mergeCell ref="A1:O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5"/>
  <sheetViews>
    <sheetView zoomScale="79" zoomScaleNormal="79" zoomScalePageLayoutView="0" workbookViewId="0" topLeftCell="A1">
      <selection activeCell="A1" sqref="A1:O1"/>
    </sheetView>
  </sheetViews>
  <sheetFormatPr defaultColWidth="9.140625" defaultRowHeight="15"/>
  <cols>
    <col min="1" max="1" width="91.140625" style="0" customWidth="1"/>
    <col min="3" max="3" width="16.421875" style="0" customWidth="1"/>
    <col min="4" max="4" width="13.8515625" style="0" bestFit="1" customWidth="1"/>
    <col min="5" max="5" width="14.421875" style="0" customWidth="1"/>
    <col min="6" max="6" width="15.28125" style="0" customWidth="1"/>
    <col min="7" max="7" width="15.421875" style="0" customWidth="1"/>
    <col min="8" max="8" width="15.8515625" style="0" customWidth="1"/>
    <col min="9" max="9" width="14.00390625" style="0" customWidth="1"/>
    <col min="10" max="10" width="16.8515625" style="0" customWidth="1"/>
    <col min="11" max="11" width="15.421875" style="0" bestFit="1" customWidth="1"/>
    <col min="12" max="12" width="16.28125" style="0" bestFit="1" customWidth="1"/>
    <col min="13" max="13" width="13.7109375" style="0" bestFit="1" customWidth="1"/>
    <col min="14" max="14" width="14.28125" style="0" bestFit="1" customWidth="1"/>
    <col min="15" max="15" width="14.140625" style="0" bestFit="1" customWidth="1"/>
  </cols>
  <sheetData>
    <row r="1" spans="1:15" ht="28.5" customHeight="1">
      <c r="A1" s="409" t="s">
        <v>877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5" ht="26.25" customHeight="1">
      <c r="A2" s="401" t="s">
        <v>828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4" spans="1:15" ht="14.25">
      <c r="A4" s="4" t="s">
        <v>1</v>
      </c>
      <c r="O4" s="177" t="s">
        <v>696</v>
      </c>
    </row>
    <row r="5" spans="1:15" ht="26.25">
      <c r="A5" s="2" t="s">
        <v>103</v>
      </c>
      <c r="B5" s="3" t="s">
        <v>104</v>
      </c>
      <c r="C5" s="3"/>
      <c r="D5" s="79" t="s">
        <v>14</v>
      </c>
      <c r="E5" s="79" t="s">
        <v>15</v>
      </c>
      <c r="F5" s="79" t="s">
        <v>16</v>
      </c>
      <c r="G5" s="79" t="s">
        <v>17</v>
      </c>
      <c r="H5" s="79" t="s">
        <v>18</v>
      </c>
      <c r="I5" s="79" t="s">
        <v>19</v>
      </c>
      <c r="J5" s="79" t="s">
        <v>20</v>
      </c>
      <c r="K5" s="79" t="s">
        <v>21</v>
      </c>
      <c r="L5" s="79" t="s">
        <v>22</v>
      </c>
      <c r="M5" s="79" t="s">
        <v>23</v>
      </c>
      <c r="N5" s="79" t="s">
        <v>24</v>
      </c>
      <c r="O5" s="79" t="s">
        <v>25</v>
      </c>
    </row>
    <row r="6" spans="1:15" ht="14.25">
      <c r="A6" s="30" t="s">
        <v>105</v>
      </c>
      <c r="B6" s="31" t="s">
        <v>106</v>
      </c>
      <c r="C6" s="176">
        <v>13031000</v>
      </c>
      <c r="D6" s="154">
        <f>C6/12</f>
        <v>1085916.6666666667</v>
      </c>
      <c r="E6" s="154">
        <f>D6</f>
        <v>1085916.6666666667</v>
      </c>
      <c r="F6" s="154">
        <f aca="true" t="shared" si="0" ref="F6:N6">E6</f>
        <v>1085916.6666666667</v>
      </c>
      <c r="G6" s="154">
        <f t="shared" si="0"/>
        <v>1085916.6666666667</v>
      </c>
      <c r="H6" s="154">
        <f t="shared" si="0"/>
        <v>1085916.6666666667</v>
      </c>
      <c r="I6" s="154">
        <f t="shared" si="0"/>
        <v>1085916.6666666667</v>
      </c>
      <c r="J6" s="154">
        <f t="shared" si="0"/>
        <v>1085916.6666666667</v>
      </c>
      <c r="K6" s="154">
        <f t="shared" si="0"/>
        <v>1085916.6666666667</v>
      </c>
      <c r="L6" s="154">
        <f t="shared" si="0"/>
        <v>1085916.6666666667</v>
      </c>
      <c r="M6" s="154">
        <f t="shared" si="0"/>
        <v>1085916.6666666667</v>
      </c>
      <c r="N6" s="154">
        <f t="shared" si="0"/>
        <v>1085916.6666666667</v>
      </c>
      <c r="O6" s="154">
        <f>C6-N6-M6-L6-K6-J6-I6-H6-G6-F6-E6-D6</f>
        <v>1085916.6666666672</v>
      </c>
    </row>
    <row r="7" spans="1:15" ht="14.25">
      <c r="A7" s="30" t="s">
        <v>107</v>
      </c>
      <c r="B7" s="32" t="s">
        <v>108</v>
      </c>
      <c r="C7" s="176">
        <f aca="true" t="shared" si="1" ref="C7:C70">SUM(A7:B7)</f>
        <v>0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>
        <f aca="true" t="shared" si="2" ref="O7:O70">C7-N7-M7-L7-K7-J7-I7-H7-G7-F7-E7-D7</f>
        <v>0</v>
      </c>
    </row>
    <row r="8" spans="1:15" ht="14.25">
      <c r="A8" s="30" t="s">
        <v>109</v>
      </c>
      <c r="B8" s="32" t="s">
        <v>110</v>
      </c>
      <c r="C8" s="176">
        <f t="shared" si="1"/>
        <v>0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>
        <f t="shared" si="2"/>
        <v>0</v>
      </c>
    </row>
    <row r="9" spans="1:15" ht="14.25">
      <c r="A9" s="33" t="s">
        <v>111</v>
      </c>
      <c r="B9" s="32" t="s">
        <v>112</v>
      </c>
      <c r="C9" s="176">
        <f t="shared" si="1"/>
        <v>0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>
        <f t="shared" si="2"/>
        <v>0</v>
      </c>
    </row>
    <row r="10" spans="1:15" ht="14.25">
      <c r="A10" s="33" t="s">
        <v>113</v>
      </c>
      <c r="B10" s="32" t="s">
        <v>114</v>
      </c>
      <c r="C10" s="176">
        <f t="shared" si="1"/>
        <v>0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>
        <f t="shared" si="2"/>
        <v>0</v>
      </c>
    </row>
    <row r="11" spans="1:15" ht="14.25">
      <c r="A11" s="33" t="s">
        <v>115</v>
      </c>
      <c r="B11" s="32" t="s">
        <v>116</v>
      </c>
      <c r="C11" s="176">
        <f t="shared" si="1"/>
        <v>0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>
        <f t="shared" si="2"/>
        <v>0</v>
      </c>
    </row>
    <row r="12" spans="1:15" ht="14.25">
      <c r="A12" s="33" t="s">
        <v>117</v>
      </c>
      <c r="B12" s="32" t="s">
        <v>118</v>
      </c>
      <c r="C12" s="176">
        <v>959000</v>
      </c>
      <c r="D12" s="154">
        <f>C12/12</f>
        <v>79916.66666666667</v>
      </c>
      <c r="E12" s="154">
        <f>D12</f>
        <v>79916.66666666667</v>
      </c>
      <c r="F12" s="154">
        <f aca="true" t="shared" si="3" ref="F12:N12">E12</f>
        <v>79916.66666666667</v>
      </c>
      <c r="G12" s="154">
        <f t="shared" si="3"/>
        <v>79916.66666666667</v>
      </c>
      <c r="H12" s="154">
        <f t="shared" si="3"/>
        <v>79916.66666666667</v>
      </c>
      <c r="I12" s="154">
        <f t="shared" si="3"/>
        <v>79916.66666666667</v>
      </c>
      <c r="J12" s="154">
        <f t="shared" si="3"/>
        <v>79916.66666666667</v>
      </c>
      <c r="K12" s="154">
        <f t="shared" si="3"/>
        <v>79916.66666666667</v>
      </c>
      <c r="L12" s="154">
        <f t="shared" si="3"/>
        <v>79916.66666666667</v>
      </c>
      <c r="M12" s="154">
        <f t="shared" si="3"/>
        <v>79916.66666666667</v>
      </c>
      <c r="N12" s="154">
        <f t="shared" si="3"/>
        <v>79916.66666666667</v>
      </c>
      <c r="O12" s="154">
        <f t="shared" si="2"/>
        <v>79916.66666666676</v>
      </c>
    </row>
    <row r="13" spans="1:15" ht="14.25">
      <c r="A13" s="33" t="s">
        <v>119</v>
      </c>
      <c r="B13" s="32" t="s">
        <v>120</v>
      </c>
      <c r="C13" s="176">
        <f t="shared" si="1"/>
        <v>0</v>
      </c>
      <c r="D13" s="154">
        <f aca="true" t="shared" si="4" ref="D13:D18">C13/11</f>
        <v>0</v>
      </c>
      <c r="E13" s="154">
        <f aca="true" t="shared" si="5" ref="E13:N18">D13</f>
        <v>0</v>
      </c>
      <c r="F13" s="154">
        <f t="shared" si="5"/>
        <v>0</v>
      </c>
      <c r="G13" s="154">
        <f t="shared" si="5"/>
        <v>0</v>
      </c>
      <c r="H13" s="154">
        <f t="shared" si="5"/>
        <v>0</v>
      </c>
      <c r="I13" s="154">
        <f t="shared" si="5"/>
        <v>0</v>
      </c>
      <c r="J13" s="154">
        <f t="shared" si="5"/>
        <v>0</v>
      </c>
      <c r="K13" s="154">
        <f t="shared" si="5"/>
        <v>0</v>
      </c>
      <c r="L13" s="154">
        <f t="shared" si="5"/>
        <v>0</v>
      </c>
      <c r="M13" s="154">
        <f t="shared" si="5"/>
        <v>0</v>
      </c>
      <c r="N13" s="154">
        <f t="shared" si="5"/>
        <v>0</v>
      </c>
      <c r="O13" s="154">
        <f t="shared" si="2"/>
        <v>0</v>
      </c>
    </row>
    <row r="14" spans="1:15" ht="14.25">
      <c r="A14" s="5" t="s">
        <v>121</v>
      </c>
      <c r="B14" s="32" t="s">
        <v>122</v>
      </c>
      <c r="C14" s="176">
        <v>410200</v>
      </c>
      <c r="D14" s="154">
        <f>C14/12</f>
        <v>34183.333333333336</v>
      </c>
      <c r="E14" s="154">
        <f t="shared" si="5"/>
        <v>34183.333333333336</v>
      </c>
      <c r="F14" s="154">
        <f t="shared" si="5"/>
        <v>34183.333333333336</v>
      </c>
      <c r="G14" s="154">
        <f t="shared" si="5"/>
        <v>34183.333333333336</v>
      </c>
      <c r="H14" s="154">
        <f t="shared" si="5"/>
        <v>34183.333333333336</v>
      </c>
      <c r="I14" s="154">
        <f t="shared" si="5"/>
        <v>34183.333333333336</v>
      </c>
      <c r="J14" s="154">
        <f t="shared" si="5"/>
        <v>34183.333333333336</v>
      </c>
      <c r="K14" s="154">
        <f t="shared" si="5"/>
        <v>34183.333333333336</v>
      </c>
      <c r="L14" s="154">
        <f t="shared" si="5"/>
        <v>34183.333333333336</v>
      </c>
      <c r="M14" s="154">
        <f t="shared" si="5"/>
        <v>34183.333333333336</v>
      </c>
      <c r="N14" s="154">
        <f t="shared" si="5"/>
        <v>34183.333333333336</v>
      </c>
      <c r="O14" s="154">
        <f t="shared" si="2"/>
        <v>34183.33333333335</v>
      </c>
    </row>
    <row r="15" spans="1:15" ht="14.25">
      <c r="A15" s="5" t="s">
        <v>123</v>
      </c>
      <c r="B15" s="32" t="s">
        <v>124</v>
      </c>
      <c r="C15" s="176">
        <f t="shared" si="1"/>
        <v>0</v>
      </c>
      <c r="D15" s="154">
        <f t="shared" si="4"/>
        <v>0</v>
      </c>
      <c r="E15" s="154">
        <f t="shared" si="5"/>
        <v>0</v>
      </c>
      <c r="F15" s="154">
        <f t="shared" si="5"/>
        <v>0</v>
      </c>
      <c r="G15" s="154">
        <f t="shared" si="5"/>
        <v>0</v>
      </c>
      <c r="H15" s="154">
        <f t="shared" si="5"/>
        <v>0</v>
      </c>
      <c r="I15" s="154">
        <f t="shared" si="5"/>
        <v>0</v>
      </c>
      <c r="J15" s="154">
        <f t="shared" si="5"/>
        <v>0</v>
      </c>
      <c r="K15" s="154">
        <f t="shared" si="5"/>
        <v>0</v>
      </c>
      <c r="L15" s="154">
        <f t="shared" si="5"/>
        <v>0</v>
      </c>
      <c r="M15" s="154">
        <f t="shared" si="5"/>
        <v>0</v>
      </c>
      <c r="N15" s="154">
        <f t="shared" si="5"/>
        <v>0</v>
      </c>
      <c r="O15" s="154">
        <f t="shared" si="2"/>
        <v>0</v>
      </c>
    </row>
    <row r="16" spans="1:15" ht="14.25">
      <c r="A16" s="5" t="s">
        <v>125</v>
      </c>
      <c r="B16" s="32" t="s">
        <v>126</v>
      </c>
      <c r="C16" s="176">
        <f t="shared" si="1"/>
        <v>0</v>
      </c>
      <c r="D16" s="154">
        <f t="shared" si="4"/>
        <v>0</v>
      </c>
      <c r="E16" s="154">
        <f t="shared" si="5"/>
        <v>0</v>
      </c>
      <c r="F16" s="154">
        <f t="shared" si="5"/>
        <v>0</v>
      </c>
      <c r="G16" s="154">
        <f t="shared" si="5"/>
        <v>0</v>
      </c>
      <c r="H16" s="154">
        <f t="shared" si="5"/>
        <v>0</v>
      </c>
      <c r="I16" s="154">
        <f t="shared" si="5"/>
        <v>0</v>
      </c>
      <c r="J16" s="154">
        <f t="shared" si="5"/>
        <v>0</v>
      </c>
      <c r="K16" s="154">
        <f t="shared" si="5"/>
        <v>0</v>
      </c>
      <c r="L16" s="154">
        <f t="shared" si="5"/>
        <v>0</v>
      </c>
      <c r="M16" s="154">
        <f t="shared" si="5"/>
        <v>0</v>
      </c>
      <c r="N16" s="154">
        <f t="shared" si="5"/>
        <v>0</v>
      </c>
      <c r="O16" s="154">
        <f t="shared" si="2"/>
        <v>0</v>
      </c>
    </row>
    <row r="17" spans="1:15" ht="14.25">
      <c r="A17" s="5" t="s">
        <v>127</v>
      </c>
      <c r="B17" s="32" t="s">
        <v>128</v>
      </c>
      <c r="C17" s="176">
        <f t="shared" si="1"/>
        <v>0</v>
      </c>
      <c r="D17" s="154">
        <f t="shared" si="4"/>
        <v>0</v>
      </c>
      <c r="E17" s="154">
        <f t="shared" si="5"/>
        <v>0</v>
      </c>
      <c r="F17" s="154">
        <f t="shared" si="5"/>
        <v>0</v>
      </c>
      <c r="G17" s="154">
        <f t="shared" si="5"/>
        <v>0</v>
      </c>
      <c r="H17" s="154">
        <f t="shared" si="5"/>
        <v>0</v>
      </c>
      <c r="I17" s="154">
        <f t="shared" si="5"/>
        <v>0</v>
      </c>
      <c r="J17" s="154">
        <f t="shared" si="5"/>
        <v>0</v>
      </c>
      <c r="K17" s="154">
        <f t="shared" si="5"/>
        <v>0</v>
      </c>
      <c r="L17" s="154">
        <f t="shared" si="5"/>
        <v>0</v>
      </c>
      <c r="M17" s="154">
        <f t="shared" si="5"/>
        <v>0</v>
      </c>
      <c r="N17" s="154">
        <f t="shared" si="5"/>
        <v>0</v>
      </c>
      <c r="O17" s="154">
        <f t="shared" si="2"/>
        <v>0</v>
      </c>
    </row>
    <row r="18" spans="1:15" ht="14.25">
      <c r="A18" s="5" t="s">
        <v>468</v>
      </c>
      <c r="B18" s="32" t="s">
        <v>129</v>
      </c>
      <c r="C18" s="176">
        <f t="shared" si="1"/>
        <v>0</v>
      </c>
      <c r="D18" s="154">
        <f t="shared" si="4"/>
        <v>0</v>
      </c>
      <c r="E18" s="154">
        <f t="shared" si="5"/>
        <v>0</v>
      </c>
      <c r="F18" s="154">
        <f t="shared" si="5"/>
        <v>0</v>
      </c>
      <c r="G18" s="154">
        <f t="shared" si="5"/>
        <v>0</v>
      </c>
      <c r="H18" s="154">
        <f t="shared" si="5"/>
        <v>0</v>
      </c>
      <c r="I18" s="154">
        <f t="shared" si="5"/>
        <v>0</v>
      </c>
      <c r="J18" s="154">
        <f t="shared" si="5"/>
        <v>0</v>
      </c>
      <c r="K18" s="154">
        <f t="shared" si="5"/>
        <v>0</v>
      </c>
      <c r="L18" s="154">
        <f t="shared" si="5"/>
        <v>0</v>
      </c>
      <c r="M18" s="154">
        <f t="shared" si="5"/>
        <v>0</v>
      </c>
      <c r="N18" s="154">
        <f t="shared" si="5"/>
        <v>0</v>
      </c>
      <c r="O18" s="154">
        <f t="shared" si="2"/>
        <v>0</v>
      </c>
    </row>
    <row r="19" spans="1:15" ht="14.25">
      <c r="A19" s="34" t="s">
        <v>406</v>
      </c>
      <c r="B19" s="35" t="s">
        <v>130</v>
      </c>
      <c r="C19" s="176">
        <f>SUM(C6:C18)</f>
        <v>14400200</v>
      </c>
      <c r="D19" s="154">
        <f>SUM(D6:D18)</f>
        <v>1200016.6666666667</v>
      </c>
      <c r="E19" s="154">
        <f aca="true" t="shared" si="6" ref="E19:N19">SUM(E6:E18)</f>
        <v>1200016.6666666667</v>
      </c>
      <c r="F19" s="154">
        <f t="shared" si="6"/>
        <v>1200016.6666666667</v>
      </c>
      <c r="G19" s="154">
        <f t="shared" si="6"/>
        <v>1200016.6666666667</v>
      </c>
      <c r="H19" s="154">
        <f t="shared" si="6"/>
        <v>1200016.6666666667</v>
      </c>
      <c r="I19" s="154">
        <f t="shared" si="6"/>
        <v>1200016.6666666667</v>
      </c>
      <c r="J19" s="154">
        <f t="shared" si="6"/>
        <v>1200016.6666666667</v>
      </c>
      <c r="K19" s="154">
        <f t="shared" si="6"/>
        <v>1200016.6666666667</v>
      </c>
      <c r="L19" s="154">
        <f t="shared" si="6"/>
        <v>1200016.6666666667</v>
      </c>
      <c r="M19" s="154">
        <f t="shared" si="6"/>
        <v>1200016.6666666667</v>
      </c>
      <c r="N19" s="154">
        <f t="shared" si="6"/>
        <v>1200016.6666666667</v>
      </c>
      <c r="O19" s="154">
        <f t="shared" si="2"/>
        <v>1200016.6666666681</v>
      </c>
    </row>
    <row r="20" spans="1:15" ht="14.25">
      <c r="A20" s="5" t="s">
        <v>131</v>
      </c>
      <c r="B20" s="32" t="s">
        <v>132</v>
      </c>
      <c r="C20" s="176">
        <f t="shared" si="1"/>
        <v>0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>
        <f t="shared" si="2"/>
        <v>0</v>
      </c>
    </row>
    <row r="21" spans="1:15" ht="14.25">
      <c r="A21" s="5" t="s">
        <v>133</v>
      </c>
      <c r="B21" s="32" t="s">
        <v>134</v>
      </c>
      <c r="C21" s="176">
        <f t="shared" si="1"/>
        <v>0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>
        <f t="shared" si="2"/>
        <v>0</v>
      </c>
    </row>
    <row r="22" spans="1:15" ht="14.25">
      <c r="A22" s="6" t="s">
        <v>135</v>
      </c>
      <c r="B22" s="32" t="s">
        <v>136</v>
      </c>
      <c r="C22" s="176">
        <f t="shared" si="1"/>
        <v>0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>
        <f t="shared" si="2"/>
        <v>0</v>
      </c>
    </row>
    <row r="23" spans="1:15" ht="14.25">
      <c r="A23" s="7" t="s">
        <v>407</v>
      </c>
      <c r="B23" s="35" t="s">
        <v>137</v>
      </c>
      <c r="C23" s="176">
        <f t="shared" si="1"/>
        <v>0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>
        <f t="shared" si="2"/>
        <v>0</v>
      </c>
    </row>
    <row r="24" spans="1:15" ht="14.25">
      <c r="A24" s="54" t="s">
        <v>498</v>
      </c>
      <c r="B24" s="55" t="s">
        <v>138</v>
      </c>
      <c r="C24" s="176">
        <f>C19+C23</f>
        <v>14400200</v>
      </c>
      <c r="D24" s="154">
        <f>SUM(D19:D23)</f>
        <v>1200016.6666666667</v>
      </c>
      <c r="E24" s="154">
        <f aca="true" t="shared" si="7" ref="E24:N24">SUM(E19:E23)</f>
        <v>1200016.6666666667</v>
      </c>
      <c r="F24" s="154">
        <f t="shared" si="7"/>
        <v>1200016.6666666667</v>
      </c>
      <c r="G24" s="154">
        <f t="shared" si="7"/>
        <v>1200016.6666666667</v>
      </c>
      <c r="H24" s="154">
        <f t="shared" si="7"/>
        <v>1200016.6666666667</v>
      </c>
      <c r="I24" s="154">
        <f t="shared" si="7"/>
        <v>1200016.6666666667</v>
      </c>
      <c r="J24" s="154">
        <f t="shared" si="7"/>
        <v>1200016.6666666667</v>
      </c>
      <c r="K24" s="154">
        <f t="shared" si="7"/>
        <v>1200016.6666666667</v>
      </c>
      <c r="L24" s="154">
        <f t="shared" si="7"/>
        <v>1200016.6666666667</v>
      </c>
      <c r="M24" s="154">
        <f t="shared" si="7"/>
        <v>1200016.6666666667</v>
      </c>
      <c r="N24" s="154">
        <f t="shared" si="7"/>
        <v>1200016.6666666667</v>
      </c>
      <c r="O24" s="154">
        <f t="shared" si="2"/>
        <v>1200016.6666666681</v>
      </c>
    </row>
    <row r="25" spans="1:15" ht="14.25">
      <c r="A25" s="41" t="s">
        <v>469</v>
      </c>
      <c r="B25" s="55" t="s">
        <v>139</v>
      </c>
      <c r="C25" s="176">
        <v>2887080</v>
      </c>
      <c r="D25" s="154">
        <f>C25/12</f>
        <v>240590</v>
      </c>
      <c r="E25" s="154">
        <f>D25</f>
        <v>240590</v>
      </c>
      <c r="F25" s="154">
        <f aca="true" t="shared" si="8" ref="F25:N25">E25</f>
        <v>240590</v>
      </c>
      <c r="G25" s="154">
        <f t="shared" si="8"/>
        <v>240590</v>
      </c>
      <c r="H25" s="154">
        <f t="shared" si="8"/>
        <v>240590</v>
      </c>
      <c r="I25" s="154">
        <f t="shared" si="8"/>
        <v>240590</v>
      </c>
      <c r="J25" s="154">
        <f t="shared" si="8"/>
        <v>240590</v>
      </c>
      <c r="K25" s="154">
        <f t="shared" si="8"/>
        <v>240590</v>
      </c>
      <c r="L25" s="154">
        <f t="shared" si="8"/>
        <v>240590</v>
      </c>
      <c r="M25" s="154">
        <f t="shared" si="8"/>
        <v>240590</v>
      </c>
      <c r="N25" s="154">
        <f t="shared" si="8"/>
        <v>240590</v>
      </c>
      <c r="O25" s="154">
        <f t="shared" si="2"/>
        <v>240590</v>
      </c>
    </row>
    <row r="26" spans="1:15" ht="14.25">
      <c r="A26" s="5" t="s">
        <v>140</v>
      </c>
      <c r="B26" s="32" t="s">
        <v>141</v>
      </c>
      <c r="C26" s="176">
        <v>58000</v>
      </c>
      <c r="D26" s="154"/>
      <c r="E26" s="154"/>
      <c r="F26" s="154">
        <v>25000</v>
      </c>
      <c r="G26" s="154"/>
      <c r="H26" s="154"/>
      <c r="I26" s="154"/>
      <c r="J26" s="154"/>
      <c r="K26" s="154">
        <v>33000</v>
      </c>
      <c r="L26" s="154"/>
      <c r="M26" s="154"/>
      <c r="N26" s="154"/>
      <c r="O26" s="154">
        <f t="shared" si="2"/>
        <v>0</v>
      </c>
    </row>
    <row r="27" spans="1:15" ht="14.25">
      <c r="A27" s="5" t="s">
        <v>142</v>
      </c>
      <c r="B27" s="32" t="s">
        <v>143</v>
      </c>
      <c r="C27" s="176">
        <v>5932000</v>
      </c>
      <c r="D27" s="154">
        <v>336000</v>
      </c>
      <c r="E27" s="154">
        <v>336000</v>
      </c>
      <c r="F27" s="154">
        <v>336000</v>
      </c>
      <c r="G27" s="154">
        <v>336000</v>
      </c>
      <c r="H27" s="154">
        <v>336000</v>
      </c>
      <c r="I27" s="154">
        <v>336000</v>
      </c>
      <c r="J27" s="154">
        <v>336000</v>
      </c>
      <c r="K27" s="154">
        <v>336000</v>
      </c>
      <c r="L27" s="154">
        <v>336000</v>
      </c>
      <c r="M27" s="154">
        <v>336000</v>
      </c>
      <c r="N27" s="154">
        <v>336000</v>
      </c>
      <c r="O27" s="154">
        <f t="shared" si="2"/>
        <v>2236000</v>
      </c>
    </row>
    <row r="28" spans="1:15" ht="14.25">
      <c r="A28" s="5" t="s">
        <v>144</v>
      </c>
      <c r="B28" s="32" t="s">
        <v>145</v>
      </c>
      <c r="C28" s="176">
        <f t="shared" si="1"/>
        <v>0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>
        <f t="shared" si="2"/>
        <v>0</v>
      </c>
    </row>
    <row r="29" spans="1:15" ht="14.25">
      <c r="A29" s="7" t="s">
        <v>408</v>
      </c>
      <c r="B29" s="35" t="s">
        <v>146</v>
      </c>
      <c r="C29" s="176">
        <f>SUM(C26:C27)</f>
        <v>5990000</v>
      </c>
      <c r="D29" s="154">
        <f>SUM(D26:D28)</f>
        <v>336000</v>
      </c>
      <c r="E29" s="154">
        <f aca="true" t="shared" si="9" ref="E29:N29">SUM(E26:E28)</f>
        <v>336000</v>
      </c>
      <c r="F29" s="154">
        <f t="shared" si="9"/>
        <v>361000</v>
      </c>
      <c r="G29" s="154">
        <f t="shared" si="9"/>
        <v>336000</v>
      </c>
      <c r="H29" s="154">
        <f t="shared" si="9"/>
        <v>336000</v>
      </c>
      <c r="I29" s="154">
        <f t="shared" si="9"/>
        <v>336000</v>
      </c>
      <c r="J29" s="154">
        <f t="shared" si="9"/>
        <v>336000</v>
      </c>
      <c r="K29" s="154">
        <f t="shared" si="9"/>
        <v>369000</v>
      </c>
      <c r="L29" s="154">
        <f t="shared" si="9"/>
        <v>336000</v>
      </c>
      <c r="M29" s="154">
        <f t="shared" si="9"/>
        <v>336000</v>
      </c>
      <c r="N29" s="154">
        <f t="shared" si="9"/>
        <v>336000</v>
      </c>
      <c r="O29" s="154">
        <f t="shared" si="2"/>
        <v>2236000</v>
      </c>
    </row>
    <row r="30" spans="1:15" ht="14.25">
      <c r="A30" s="5" t="s">
        <v>147</v>
      </c>
      <c r="B30" s="32" t="s">
        <v>148</v>
      </c>
      <c r="C30" s="176">
        <f t="shared" si="1"/>
        <v>0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>
        <f t="shared" si="2"/>
        <v>0</v>
      </c>
    </row>
    <row r="31" spans="1:15" ht="14.25">
      <c r="A31" s="5" t="s">
        <v>149</v>
      </c>
      <c r="B31" s="32" t="s">
        <v>150</v>
      </c>
      <c r="C31" s="176">
        <v>60000</v>
      </c>
      <c r="D31" s="154">
        <v>5000</v>
      </c>
      <c r="E31" s="154">
        <v>5000</v>
      </c>
      <c r="F31" s="154">
        <v>5000</v>
      </c>
      <c r="G31" s="154">
        <v>5000</v>
      </c>
      <c r="H31" s="154">
        <v>5000</v>
      </c>
      <c r="I31" s="154">
        <v>5000</v>
      </c>
      <c r="J31" s="154">
        <v>5000</v>
      </c>
      <c r="K31" s="154">
        <v>5000</v>
      </c>
      <c r="L31" s="154">
        <v>5000</v>
      </c>
      <c r="M31" s="154">
        <v>5000</v>
      </c>
      <c r="N31" s="154">
        <v>5000</v>
      </c>
      <c r="O31" s="154">
        <f t="shared" si="2"/>
        <v>5000</v>
      </c>
    </row>
    <row r="32" spans="1:15" ht="14.25">
      <c r="A32" s="7" t="s">
        <v>499</v>
      </c>
      <c r="B32" s="35" t="s">
        <v>151</v>
      </c>
      <c r="C32" s="176">
        <v>60000</v>
      </c>
      <c r="D32" s="154">
        <f>SUM(D30:D31)</f>
        <v>5000</v>
      </c>
      <c r="E32" s="154">
        <f aca="true" t="shared" si="10" ref="E32:N32">SUM(E30:E31)</f>
        <v>5000</v>
      </c>
      <c r="F32" s="154">
        <f t="shared" si="10"/>
        <v>5000</v>
      </c>
      <c r="G32" s="154">
        <f t="shared" si="10"/>
        <v>5000</v>
      </c>
      <c r="H32" s="154">
        <f t="shared" si="10"/>
        <v>5000</v>
      </c>
      <c r="I32" s="154">
        <f t="shared" si="10"/>
        <v>5000</v>
      </c>
      <c r="J32" s="154">
        <f t="shared" si="10"/>
        <v>5000</v>
      </c>
      <c r="K32" s="154">
        <f t="shared" si="10"/>
        <v>5000</v>
      </c>
      <c r="L32" s="154">
        <f t="shared" si="10"/>
        <v>5000</v>
      </c>
      <c r="M32" s="154">
        <f t="shared" si="10"/>
        <v>5000</v>
      </c>
      <c r="N32" s="154">
        <f t="shared" si="10"/>
        <v>5000</v>
      </c>
      <c r="O32" s="154">
        <f t="shared" si="2"/>
        <v>5000</v>
      </c>
    </row>
    <row r="33" spans="1:15" ht="14.25">
      <c r="A33" s="5" t="s">
        <v>152</v>
      </c>
      <c r="B33" s="32" t="s">
        <v>153</v>
      </c>
      <c r="C33" s="176">
        <v>620000</v>
      </c>
      <c r="D33" s="154">
        <v>51000</v>
      </c>
      <c r="E33" s="154">
        <v>51000</v>
      </c>
      <c r="F33" s="154">
        <v>51000</v>
      </c>
      <c r="G33" s="154">
        <v>51000</v>
      </c>
      <c r="H33" s="154">
        <v>51000</v>
      </c>
      <c r="I33" s="154">
        <v>51000</v>
      </c>
      <c r="J33" s="154">
        <v>51000</v>
      </c>
      <c r="K33" s="154">
        <v>51000</v>
      </c>
      <c r="L33" s="154">
        <v>51000</v>
      </c>
      <c r="M33" s="154">
        <v>51000</v>
      </c>
      <c r="N33" s="154">
        <v>51000</v>
      </c>
      <c r="O33" s="154">
        <f t="shared" si="2"/>
        <v>59000</v>
      </c>
    </row>
    <row r="34" spans="1:15" ht="14.25">
      <c r="A34" s="5" t="s">
        <v>154</v>
      </c>
      <c r="B34" s="32" t="s">
        <v>155</v>
      </c>
      <c r="C34" s="176">
        <v>600000</v>
      </c>
      <c r="D34" s="154">
        <v>50000</v>
      </c>
      <c r="E34" s="154">
        <v>50000</v>
      </c>
      <c r="F34" s="154">
        <v>50000</v>
      </c>
      <c r="G34" s="154">
        <v>50000</v>
      </c>
      <c r="H34" s="154">
        <v>50000</v>
      </c>
      <c r="I34" s="154">
        <v>50000</v>
      </c>
      <c r="J34" s="154">
        <v>50000</v>
      </c>
      <c r="K34" s="154">
        <v>50000</v>
      </c>
      <c r="L34" s="154">
        <v>50000</v>
      </c>
      <c r="M34" s="154">
        <v>50000</v>
      </c>
      <c r="N34" s="154">
        <v>50000</v>
      </c>
      <c r="O34" s="154">
        <f t="shared" si="2"/>
        <v>50000</v>
      </c>
    </row>
    <row r="35" spans="1:15" ht="14.25">
      <c r="A35" s="5" t="s">
        <v>470</v>
      </c>
      <c r="B35" s="32" t="s">
        <v>156</v>
      </c>
      <c r="C35" s="176">
        <f t="shared" si="1"/>
        <v>0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>
        <f t="shared" si="2"/>
        <v>0</v>
      </c>
    </row>
    <row r="36" spans="1:15" ht="14.25">
      <c r="A36" s="5" t="s">
        <v>157</v>
      </c>
      <c r="B36" s="32" t="s">
        <v>158</v>
      </c>
      <c r="C36" s="176">
        <v>270000</v>
      </c>
      <c r="D36" s="154">
        <v>23000</v>
      </c>
      <c r="E36" s="154">
        <v>23000</v>
      </c>
      <c r="F36" s="154">
        <v>23000</v>
      </c>
      <c r="G36" s="154">
        <v>23000</v>
      </c>
      <c r="H36" s="154">
        <v>23000</v>
      </c>
      <c r="I36" s="154">
        <v>23000</v>
      </c>
      <c r="J36" s="154">
        <v>23000</v>
      </c>
      <c r="K36" s="154">
        <v>23000</v>
      </c>
      <c r="L36" s="154">
        <v>23000</v>
      </c>
      <c r="M36" s="154">
        <v>23000</v>
      </c>
      <c r="N36" s="154">
        <v>23000</v>
      </c>
      <c r="O36" s="154">
        <f t="shared" si="2"/>
        <v>17000</v>
      </c>
    </row>
    <row r="37" spans="1:15" ht="14.25">
      <c r="A37" s="10" t="s">
        <v>471</v>
      </c>
      <c r="B37" s="32" t="s">
        <v>159</v>
      </c>
      <c r="C37" s="176">
        <f t="shared" si="1"/>
        <v>0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>
        <f t="shared" si="2"/>
        <v>0</v>
      </c>
    </row>
    <row r="38" spans="1:15" ht="14.25">
      <c r="A38" s="6" t="s">
        <v>160</v>
      </c>
      <c r="B38" s="32" t="s">
        <v>161</v>
      </c>
      <c r="C38" s="176">
        <f t="shared" si="1"/>
        <v>0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>
        <f t="shared" si="2"/>
        <v>0</v>
      </c>
    </row>
    <row r="39" spans="1:15" ht="14.25">
      <c r="A39" s="5" t="s">
        <v>472</v>
      </c>
      <c r="B39" s="32" t="s">
        <v>162</v>
      </c>
      <c r="C39" s="176">
        <v>249000</v>
      </c>
      <c r="D39" s="154">
        <v>21000</v>
      </c>
      <c r="E39" s="154">
        <v>21000</v>
      </c>
      <c r="F39" s="154">
        <v>21000</v>
      </c>
      <c r="G39" s="154">
        <v>21000</v>
      </c>
      <c r="H39" s="154">
        <v>21000</v>
      </c>
      <c r="I39" s="154">
        <v>21000</v>
      </c>
      <c r="J39" s="154">
        <v>21000</v>
      </c>
      <c r="K39" s="154">
        <v>21000</v>
      </c>
      <c r="L39" s="154">
        <v>21000</v>
      </c>
      <c r="M39" s="154">
        <v>21000</v>
      </c>
      <c r="N39" s="154">
        <v>21000</v>
      </c>
      <c r="O39" s="154">
        <f t="shared" si="2"/>
        <v>18000</v>
      </c>
    </row>
    <row r="40" spans="1:15" ht="14.25">
      <c r="A40" s="7" t="s">
        <v>409</v>
      </c>
      <c r="B40" s="35" t="s">
        <v>163</v>
      </c>
      <c r="C40" s="176">
        <f>SUM(C33:C39)</f>
        <v>1739000</v>
      </c>
      <c r="D40" s="154">
        <f>SUM(D33:D39)</f>
        <v>145000</v>
      </c>
      <c r="E40" s="154">
        <f aca="true" t="shared" si="11" ref="E40:N40">SUM(E33:E39)</f>
        <v>145000</v>
      </c>
      <c r="F40" s="154">
        <f t="shared" si="11"/>
        <v>145000</v>
      </c>
      <c r="G40" s="154">
        <f t="shared" si="11"/>
        <v>145000</v>
      </c>
      <c r="H40" s="154">
        <f t="shared" si="11"/>
        <v>145000</v>
      </c>
      <c r="I40" s="154">
        <f t="shared" si="11"/>
        <v>145000</v>
      </c>
      <c r="J40" s="154">
        <f t="shared" si="11"/>
        <v>145000</v>
      </c>
      <c r="K40" s="154">
        <f t="shared" si="11"/>
        <v>145000</v>
      </c>
      <c r="L40" s="154">
        <f t="shared" si="11"/>
        <v>145000</v>
      </c>
      <c r="M40" s="154">
        <f t="shared" si="11"/>
        <v>145000</v>
      </c>
      <c r="N40" s="154">
        <f t="shared" si="11"/>
        <v>145000</v>
      </c>
      <c r="O40" s="154">
        <f t="shared" si="2"/>
        <v>144000</v>
      </c>
    </row>
    <row r="41" spans="1:15" ht="14.25">
      <c r="A41" s="5" t="s">
        <v>164</v>
      </c>
      <c r="B41" s="32" t="s">
        <v>165</v>
      </c>
      <c r="C41" s="176">
        <f t="shared" si="1"/>
        <v>0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>
        <f t="shared" si="2"/>
        <v>0</v>
      </c>
    </row>
    <row r="42" spans="1:15" ht="14.25">
      <c r="A42" s="5" t="s">
        <v>166</v>
      </c>
      <c r="B42" s="32" t="s">
        <v>167</v>
      </c>
      <c r="C42" s="176">
        <f t="shared" si="1"/>
        <v>0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>
        <f t="shared" si="2"/>
        <v>0</v>
      </c>
    </row>
    <row r="43" spans="1:15" ht="14.25">
      <c r="A43" s="7" t="s">
        <v>410</v>
      </c>
      <c r="B43" s="35" t="s">
        <v>168</v>
      </c>
      <c r="C43" s="176">
        <f t="shared" si="1"/>
        <v>0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>
        <f t="shared" si="2"/>
        <v>0</v>
      </c>
    </row>
    <row r="44" spans="1:15" ht="14.25">
      <c r="A44" s="5" t="s">
        <v>169</v>
      </c>
      <c r="B44" s="32" t="s">
        <v>170</v>
      </c>
      <c r="C44" s="176">
        <v>2111000</v>
      </c>
      <c r="D44" s="154">
        <v>130000</v>
      </c>
      <c r="E44" s="154">
        <v>130000</v>
      </c>
      <c r="F44" s="154">
        <v>130000</v>
      </c>
      <c r="G44" s="154">
        <v>130000</v>
      </c>
      <c r="H44" s="154">
        <v>130000</v>
      </c>
      <c r="I44" s="154">
        <v>130000</v>
      </c>
      <c r="J44" s="154">
        <v>130000</v>
      </c>
      <c r="K44" s="154">
        <v>130000</v>
      </c>
      <c r="L44" s="154">
        <v>130000</v>
      </c>
      <c r="M44" s="154">
        <v>130000</v>
      </c>
      <c r="N44" s="154">
        <v>130000</v>
      </c>
      <c r="O44" s="154">
        <f t="shared" si="2"/>
        <v>681000</v>
      </c>
    </row>
    <row r="45" spans="1:15" ht="14.25">
      <c r="A45" s="5" t="s">
        <v>171</v>
      </c>
      <c r="B45" s="32" t="s">
        <v>172</v>
      </c>
      <c r="C45" s="176">
        <v>300000</v>
      </c>
      <c r="D45" s="154">
        <v>25000</v>
      </c>
      <c r="E45" s="154">
        <v>25000</v>
      </c>
      <c r="F45" s="154">
        <v>25000</v>
      </c>
      <c r="G45" s="154">
        <v>25000</v>
      </c>
      <c r="H45" s="154">
        <v>25000</v>
      </c>
      <c r="I45" s="154">
        <v>25000</v>
      </c>
      <c r="J45" s="154">
        <v>25000</v>
      </c>
      <c r="K45" s="154">
        <v>25000</v>
      </c>
      <c r="L45" s="154">
        <v>25000</v>
      </c>
      <c r="M45" s="154">
        <v>25000</v>
      </c>
      <c r="N45" s="154">
        <v>25000</v>
      </c>
      <c r="O45" s="154">
        <f t="shared" si="2"/>
        <v>25000</v>
      </c>
    </row>
    <row r="46" spans="1:15" ht="14.25">
      <c r="A46" s="5" t="s">
        <v>473</v>
      </c>
      <c r="B46" s="32" t="s">
        <v>173</v>
      </c>
      <c r="C46" s="176">
        <f t="shared" si="1"/>
        <v>0</v>
      </c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>
        <f t="shared" si="2"/>
        <v>0</v>
      </c>
    </row>
    <row r="47" spans="1:15" ht="14.25">
      <c r="A47" s="5" t="s">
        <v>474</v>
      </c>
      <c r="B47" s="32" t="s">
        <v>174</v>
      </c>
      <c r="C47" s="176">
        <f t="shared" si="1"/>
        <v>0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>
        <f t="shared" si="2"/>
        <v>0</v>
      </c>
    </row>
    <row r="48" spans="1:15" ht="14.25">
      <c r="A48" s="5" t="s">
        <v>175</v>
      </c>
      <c r="B48" s="32" t="s">
        <v>176</v>
      </c>
      <c r="C48" s="176">
        <v>1000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>
        <f t="shared" si="2"/>
        <v>1000</v>
      </c>
    </row>
    <row r="49" spans="1:15" ht="14.25">
      <c r="A49" s="7" t="s">
        <v>411</v>
      </c>
      <c r="B49" s="35" t="s">
        <v>177</v>
      </c>
      <c r="C49" s="176">
        <f>SUM(C44:C48)</f>
        <v>2412000</v>
      </c>
      <c r="D49" s="154">
        <f>SUM(D44:D48)</f>
        <v>155000</v>
      </c>
      <c r="E49" s="154">
        <f aca="true" t="shared" si="12" ref="E49:N49">SUM(E44:E48)</f>
        <v>155000</v>
      </c>
      <c r="F49" s="154">
        <f t="shared" si="12"/>
        <v>155000</v>
      </c>
      <c r="G49" s="154">
        <f t="shared" si="12"/>
        <v>155000</v>
      </c>
      <c r="H49" s="154">
        <f t="shared" si="12"/>
        <v>155000</v>
      </c>
      <c r="I49" s="154">
        <f t="shared" si="12"/>
        <v>155000</v>
      </c>
      <c r="J49" s="154">
        <f t="shared" si="12"/>
        <v>155000</v>
      </c>
      <c r="K49" s="154">
        <f t="shared" si="12"/>
        <v>155000</v>
      </c>
      <c r="L49" s="154">
        <f t="shared" si="12"/>
        <v>155000</v>
      </c>
      <c r="M49" s="154">
        <f t="shared" si="12"/>
        <v>155000</v>
      </c>
      <c r="N49" s="154">
        <f t="shared" si="12"/>
        <v>155000</v>
      </c>
      <c r="O49" s="154">
        <f t="shared" si="2"/>
        <v>707000</v>
      </c>
    </row>
    <row r="50" spans="1:15" ht="14.25">
      <c r="A50" s="41" t="s">
        <v>412</v>
      </c>
      <c r="B50" s="55" t="s">
        <v>178</v>
      </c>
      <c r="C50" s="176">
        <f>C29+C32+C40+C43+C49</f>
        <v>10201000</v>
      </c>
      <c r="D50" s="154">
        <f>D29+D32+D40+D43+D49</f>
        <v>641000</v>
      </c>
      <c r="E50" s="154">
        <f aca="true" t="shared" si="13" ref="E50:N50">E29+E32+E40+E43+E49</f>
        <v>641000</v>
      </c>
      <c r="F50" s="154">
        <f t="shared" si="13"/>
        <v>666000</v>
      </c>
      <c r="G50" s="154">
        <f t="shared" si="13"/>
        <v>641000</v>
      </c>
      <c r="H50" s="154">
        <f t="shared" si="13"/>
        <v>641000</v>
      </c>
      <c r="I50" s="154">
        <f t="shared" si="13"/>
        <v>641000</v>
      </c>
      <c r="J50" s="154">
        <f t="shared" si="13"/>
        <v>641000</v>
      </c>
      <c r="K50" s="154">
        <f t="shared" si="13"/>
        <v>674000</v>
      </c>
      <c r="L50" s="154">
        <f t="shared" si="13"/>
        <v>641000</v>
      </c>
      <c r="M50" s="154">
        <f t="shared" si="13"/>
        <v>641000</v>
      </c>
      <c r="N50" s="154">
        <f t="shared" si="13"/>
        <v>641000</v>
      </c>
      <c r="O50" s="154">
        <f t="shared" si="2"/>
        <v>3092000</v>
      </c>
    </row>
    <row r="51" spans="1:15" ht="14.25">
      <c r="A51" s="13" t="s">
        <v>179</v>
      </c>
      <c r="B51" s="32" t="s">
        <v>180</v>
      </c>
      <c r="C51" s="176">
        <f t="shared" si="1"/>
        <v>0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>
        <f t="shared" si="2"/>
        <v>0</v>
      </c>
    </row>
    <row r="52" spans="1:15" ht="14.25">
      <c r="A52" s="13" t="s">
        <v>413</v>
      </c>
      <c r="B52" s="32" t="s">
        <v>181</v>
      </c>
      <c r="C52" s="176">
        <f t="shared" si="1"/>
        <v>0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>
        <f t="shared" si="2"/>
        <v>0</v>
      </c>
    </row>
    <row r="53" spans="1:15" ht="14.25">
      <c r="A53" s="17" t="s">
        <v>475</v>
      </c>
      <c r="B53" s="32" t="s">
        <v>182</v>
      </c>
      <c r="C53" s="176">
        <f t="shared" si="1"/>
        <v>0</v>
      </c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>
        <f t="shared" si="2"/>
        <v>0</v>
      </c>
    </row>
    <row r="54" spans="1:15" ht="14.25">
      <c r="A54" s="17" t="s">
        <v>476</v>
      </c>
      <c r="B54" s="32" t="s">
        <v>183</v>
      </c>
      <c r="C54" s="176">
        <f t="shared" si="1"/>
        <v>0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>
        <f t="shared" si="2"/>
        <v>0</v>
      </c>
    </row>
    <row r="55" spans="1:15" ht="14.25">
      <c r="A55" s="17" t="s">
        <v>477</v>
      </c>
      <c r="B55" s="32" t="s">
        <v>184</v>
      </c>
      <c r="C55" s="176">
        <f t="shared" si="1"/>
        <v>0</v>
      </c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>
        <f t="shared" si="2"/>
        <v>0</v>
      </c>
    </row>
    <row r="56" spans="1:15" ht="14.25">
      <c r="A56" s="13" t="s">
        <v>478</v>
      </c>
      <c r="B56" s="32" t="s">
        <v>185</v>
      </c>
      <c r="C56" s="176">
        <f t="shared" si="1"/>
        <v>0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>
        <f t="shared" si="2"/>
        <v>0</v>
      </c>
    </row>
    <row r="57" spans="1:15" ht="14.25">
      <c r="A57" s="13" t="s">
        <v>479</v>
      </c>
      <c r="B57" s="32" t="s">
        <v>186</v>
      </c>
      <c r="C57" s="176">
        <f t="shared" si="1"/>
        <v>0</v>
      </c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>
        <f t="shared" si="2"/>
        <v>0</v>
      </c>
    </row>
    <row r="58" spans="1:15" ht="14.25">
      <c r="A58" s="13" t="s">
        <v>480</v>
      </c>
      <c r="B58" s="32" t="s">
        <v>187</v>
      </c>
      <c r="C58" s="176">
        <f t="shared" si="1"/>
        <v>0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>
        <f t="shared" si="2"/>
        <v>0</v>
      </c>
    </row>
    <row r="59" spans="1:15" ht="14.25">
      <c r="A59" s="52" t="s">
        <v>442</v>
      </c>
      <c r="B59" s="55" t="s">
        <v>188</v>
      </c>
      <c r="C59" s="176">
        <f t="shared" si="1"/>
        <v>0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>
        <f t="shared" si="2"/>
        <v>0</v>
      </c>
    </row>
    <row r="60" spans="1:15" ht="14.25">
      <c r="A60" s="12" t="s">
        <v>481</v>
      </c>
      <c r="B60" s="32"/>
      <c r="C60" s="176">
        <f t="shared" si="1"/>
        <v>0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>
        <f t="shared" si="2"/>
        <v>0</v>
      </c>
    </row>
    <row r="61" spans="1:15" ht="14.25">
      <c r="A61" s="12" t="s">
        <v>190</v>
      </c>
      <c r="B61" s="32" t="s">
        <v>191</v>
      </c>
      <c r="C61" s="176">
        <f t="shared" si="1"/>
        <v>0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>
        <f t="shared" si="2"/>
        <v>0</v>
      </c>
    </row>
    <row r="62" spans="1:15" ht="14.25">
      <c r="A62" s="12" t="s">
        <v>192</v>
      </c>
      <c r="B62" s="32" t="s">
        <v>193</v>
      </c>
      <c r="C62" s="176">
        <f t="shared" si="1"/>
        <v>0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>
        <f t="shared" si="2"/>
        <v>0</v>
      </c>
    </row>
    <row r="63" spans="1:15" ht="14.25">
      <c r="A63" s="12" t="s">
        <v>443</v>
      </c>
      <c r="B63" s="32" t="s">
        <v>194</v>
      </c>
      <c r="C63" s="176">
        <f t="shared" si="1"/>
        <v>0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>
        <f t="shared" si="2"/>
        <v>0</v>
      </c>
    </row>
    <row r="64" spans="1:15" ht="14.25">
      <c r="A64" s="12" t="s">
        <v>482</v>
      </c>
      <c r="B64" s="32" t="s">
        <v>195</v>
      </c>
      <c r="C64" s="176">
        <f t="shared" si="1"/>
        <v>0</v>
      </c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>
        <f t="shared" si="2"/>
        <v>0</v>
      </c>
    </row>
    <row r="65" spans="1:15" ht="14.25">
      <c r="A65" s="12" t="s">
        <v>445</v>
      </c>
      <c r="B65" s="32" t="s">
        <v>196</v>
      </c>
      <c r="C65" s="176">
        <f t="shared" si="1"/>
        <v>0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>
        <f t="shared" si="2"/>
        <v>0</v>
      </c>
    </row>
    <row r="66" spans="1:15" ht="14.25">
      <c r="A66" s="12" t="s">
        <v>483</v>
      </c>
      <c r="B66" s="32" t="s">
        <v>197</v>
      </c>
      <c r="C66" s="176">
        <f t="shared" si="1"/>
        <v>0</v>
      </c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>
        <f t="shared" si="2"/>
        <v>0</v>
      </c>
    </row>
    <row r="67" spans="1:15" ht="14.25">
      <c r="A67" s="12" t="s">
        <v>484</v>
      </c>
      <c r="B67" s="32" t="s">
        <v>198</v>
      </c>
      <c r="C67" s="176">
        <f t="shared" si="1"/>
        <v>0</v>
      </c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>
        <f t="shared" si="2"/>
        <v>0</v>
      </c>
    </row>
    <row r="68" spans="1:15" ht="14.25">
      <c r="A68" s="12" t="s">
        <v>199</v>
      </c>
      <c r="B68" s="32" t="s">
        <v>200</v>
      </c>
      <c r="C68" s="176">
        <f t="shared" si="1"/>
        <v>0</v>
      </c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>
        <f t="shared" si="2"/>
        <v>0</v>
      </c>
    </row>
    <row r="69" spans="1:15" ht="14.25">
      <c r="A69" s="21" t="s">
        <v>201</v>
      </c>
      <c r="B69" s="32" t="s">
        <v>202</v>
      </c>
      <c r="C69" s="176">
        <f t="shared" si="1"/>
        <v>0</v>
      </c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>
        <f t="shared" si="2"/>
        <v>0</v>
      </c>
    </row>
    <row r="70" spans="1:15" ht="14.25">
      <c r="A70" s="12" t="s">
        <v>485</v>
      </c>
      <c r="B70" s="32" t="s">
        <v>203</v>
      </c>
      <c r="C70" s="176">
        <f t="shared" si="1"/>
        <v>0</v>
      </c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>
        <f t="shared" si="2"/>
        <v>0</v>
      </c>
    </row>
    <row r="71" spans="1:15" ht="14.25">
      <c r="A71" s="21" t="s">
        <v>661</v>
      </c>
      <c r="B71" s="32" t="s">
        <v>204</v>
      </c>
      <c r="C71" s="176">
        <f aca="true" t="shared" si="14" ref="C71:C121">SUM(A71:B71)</f>
        <v>0</v>
      </c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>
        <f aca="true" t="shared" si="15" ref="O71:O134">C71-N71-M71-L71-K71-J71-I71-H71-G71-F71-E71-D71</f>
        <v>0</v>
      </c>
    </row>
    <row r="72" spans="1:15" ht="14.25">
      <c r="A72" s="21" t="s">
        <v>662</v>
      </c>
      <c r="B72" s="32" t="s">
        <v>204</v>
      </c>
      <c r="C72" s="176">
        <f t="shared" si="14"/>
        <v>0</v>
      </c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>
        <f t="shared" si="15"/>
        <v>0</v>
      </c>
    </row>
    <row r="73" spans="1:15" ht="14.25">
      <c r="A73" s="52" t="s">
        <v>448</v>
      </c>
      <c r="B73" s="55" t="s">
        <v>205</v>
      </c>
      <c r="C73" s="176">
        <f t="shared" si="14"/>
        <v>0</v>
      </c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>
        <f t="shared" si="15"/>
        <v>0</v>
      </c>
    </row>
    <row r="74" spans="1:15" ht="15">
      <c r="A74" s="62" t="s">
        <v>67</v>
      </c>
      <c r="B74" s="62"/>
      <c r="C74" s="378">
        <f>C24+C25+C50+C59+C73</f>
        <v>27488280</v>
      </c>
      <c r="D74" s="62">
        <f>D24+D25+D50+D59+D73</f>
        <v>2081606.6666666667</v>
      </c>
      <c r="E74" s="62">
        <f aca="true" t="shared" si="16" ref="E74:N74">E24+E25+E50+E59+E73</f>
        <v>2081606.6666666667</v>
      </c>
      <c r="F74" s="62">
        <f t="shared" si="16"/>
        <v>2106606.666666667</v>
      </c>
      <c r="G74" s="62">
        <f t="shared" si="16"/>
        <v>2081606.6666666667</v>
      </c>
      <c r="H74" s="62">
        <f t="shared" si="16"/>
        <v>2081606.6666666667</v>
      </c>
      <c r="I74" s="62">
        <f t="shared" si="16"/>
        <v>2081606.6666666667</v>
      </c>
      <c r="J74" s="62">
        <f t="shared" si="16"/>
        <v>2081606.6666666667</v>
      </c>
      <c r="K74" s="62">
        <f t="shared" si="16"/>
        <v>2114606.666666667</v>
      </c>
      <c r="L74" s="62">
        <f t="shared" si="16"/>
        <v>2081606.6666666667</v>
      </c>
      <c r="M74" s="62">
        <f t="shared" si="16"/>
        <v>2081606.6666666667</v>
      </c>
      <c r="N74" s="62">
        <f t="shared" si="16"/>
        <v>2081606.6666666667</v>
      </c>
      <c r="O74" s="62">
        <f t="shared" si="15"/>
        <v>4532606.666666662</v>
      </c>
    </row>
    <row r="75" spans="1:15" ht="14.25">
      <c r="A75" s="36" t="s">
        <v>206</v>
      </c>
      <c r="B75" s="32" t="s">
        <v>207</v>
      </c>
      <c r="C75" s="176">
        <f t="shared" si="14"/>
        <v>0</v>
      </c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>
        <f t="shared" si="15"/>
        <v>0</v>
      </c>
    </row>
    <row r="76" spans="1:15" ht="14.25">
      <c r="A76" s="36" t="s">
        <v>486</v>
      </c>
      <c r="B76" s="32" t="s">
        <v>208</v>
      </c>
      <c r="C76" s="176">
        <f t="shared" si="14"/>
        <v>0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>
        <f t="shared" si="15"/>
        <v>0</v>
      </c>
    </row>
    <row r="77" spans="1:15" ht="14.25">
      <c r="A77" s="36" t="s">
        <v>209</v>
      </c>
      <c r="B77" s="32" t="s">
        <v>210</v>
      </c>
      <c r="C77" s="176">
        <f t="shared" si="14"/>
        <v>0</v>
      </c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>
        <f t="shared" si="15"/>
        <v>0</v>
      </c>
    </row>
    <row r="78" spans="1:15" ht="14.25">
      <c r="A78" s="36" t="s">
        <v>211</v>
      </c>
      <c r="B78" s="32" t="s">
        <v>212</v>
      </c>
      <c r="C78" s="176">
        <v>40000</v>
      </c>
      <c r="D78" s="154"/>
      <c r="E78" s="154"/>
      <c r="F78" s="154">
        <v>40000</v>
      </c>
      <c r="G78" s="154"/>
      <c r="H78" s="154"/>
      <c r="I78" s="154"/>
      <c r="J78" s="154"/>
      <c r="K78" s="154"/>
      <c r="L78" s="154"/>
      <c r="M78" s="154"/>
      <c r="N78" s="154"/>
      <c r="O78" s="154">
        <f t="shared" si="15"/>
        <v>0</v>
      </c>
    </row>
    <row r="79" spans="1:15" ht="14.25">
      <c r="A79" s="6" t="s">
        <v>213</v>
      </c>
      <c r="B79" s="32" t="s">
        <v>214</v>
      </c>
      <c r="C79" s="176">
        <f t="shared" si="14"/>
        <v>0</v>
      </c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>
        <f t="shared" si="15"/>
        <v>0</v>
      </c>
    </row>
    <row r="80" spans="1:15" ht="14.25">
      <c r="A80" s="6" t="s">
        <v>215</v>
      </c>
      <c r="B80" s="32" t="s">
        <v>216</v>
      </c>
      <c r="C80" s="176">
        <f t="shared" si="14"/>
        <v>0</v>
      </c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>
        <f t="shared" si="15"/>
        <v>0</v>
      </c>
    </row>
    <row r="81" spans="1:15" ht="14.25">
      <c r="A81" s="6" t="s">
        <v>217</v>
      </c>
      <c r="B81" s="32" t="s">
        <v>218</v>
      </c>
      <c r="C81" s="176">
        <v>10800</v>
      </c>
      <c r="D81" s="154"/>
      <c r="E81" s="154"/>
      <c r="F81" s="154">
        <v>10800</v>
      </c>
      <c r="G81" s="154"/>
      <c r="H81" s="154"/>
      <c r="I81" s="154"/>
      <c r="J81" s="154"/>
      <c r="K81" s="154"/>
      <c r="L81" s="154"/>
      <c r="M81" s="154"/>
      <c r="N81" s="154"/>
      <c r="O81" s="154">
        <f t="shared" si="15"/>
        <v>0</v>
      </c>
    </row>
    <row r="82" spans="1:15" ht="14.25">
      <c r="A82" s="53" t="s">
        <v>450</v>
      </c>
      <c r="B82" s="55" t="s">
        <v>219</v>
      </c>
      <c r="C82" s="176">
        <f>SUM(C75:C81)</f>
        <v>50800</v>
      </c>
      <c r="D82" s="154"/>
      <c r="E82" s="154"/>
      <c r="F82" s="154">
        <v>50800</v>
      </c>
      <c r="G82" s="154"/>
      <c r="H82" s="154"/>
      <c r="I82" s="154"/>
      <c r="J82" s="154"/>
      <c r="K82" s="154"/>
      <c r="L82" s="154"/>
      <c r="M82" s="154"/>
      <c r="N82" s="154"/>
      <c r="O82" s="154">
        <f t="shared" si="15"/>
        <v>0</v>
      </c>
    </row>
    <row r="83" spans="1:15" ht="14.25">
      <c r="A83" s="13" t="s">
        <v>220</v>
      </c>
      <c r="B83" s="32" t="s">
        <v>221</v>
      </c>
      <c r="C83" s="176">
        <f t="shared" si="14"/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>
        <f t="shared" si="15"/>
        <v>0</v>
      </c>
    </row>
    <row r="84" spans="1:15" ht="14.25">
      <c r="A84" s="13" t="s">
        <v>222</v>
      </c>
      <c r="B84" s="32" t="s">
        <v>223</v>
      </c>
      <c r="C84" s="176">
        <f t="shared" si="14"/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>
        <f t="shared" si="15"/>
        <v>0</v>
      </c>
    </row>
    <row r="85" spans="1:15" ht="14.25">
      <c r="A85" s="13" t="s">
        <v>224</v>
      </c>
      <c r="B85" s="32" t="s">
        <v>225</v>
      </c>
      <c r="C85" s="176">
        <f t="shared" si="14"/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>
        <f t="shared" si="15"/>
        <v>0</v>
      </c>
    </row>
    <row r="86" spans="1:15" ht="14.25">
      <c r="A86" s="13" t="s">
        <v>226</v>
      </c>
      <c r="B86" s="32" t="s">
        <v>227</v>
      </c>
      <c r="C86" s="176">
        <f t="shared" si="14"/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>
        <f t="shared" si="15"/>
        <v>0</v>
      </c>
    </row>
    <row r="87" spans="1:15" ht="14.25">
      <c r="A87" s="52" t="s">
        <v>451</v>
      </c>
      <c r="B87" s="55" t="s">
        <v>228</v>
      </c>
      <c r="C87" s="176">
        <f t="shared" si="14"/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>
        <f t="shared" si="15"/>
        <v>0</v>
      </c>
    </row>
    <row r="88" spans="1:15" ht="26.25">
      <c r="A88" s="13" t="s">
        <v>229</v>
      </c>
      <c r="B88" s="32" t="s">
        <v>230</v>
      </c>
      <c r="C88" s="176">
        <f t="shared" si="14"/>
        <v>0</v>
      </c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>
        <f t="shared" si="15"/>
        <v>0</v>
      </c>
    </row>
    <row r="89" spans="1:15" ht="14.25">
      <c r="A89" s="13" t="s">
        <v>487</v>
      </c>
      <c r="B89" s="32" t="s">
        <v>231</v>
      </c>
      <c r="C89" s="176">
        <f t="shared" si="14"/>
        <v>0</v>
      </c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>
        <f t="shared" si="15"/>
        <v>0</v>
      </c>
    </row>
    <row r="90" spans="1:15" ht="26.25">
      <c r="A90" s="13" t="s">
        <v>488</v>
      </c>
      <c r="B90" s="32" t="s">
        <v>232</v>
      </c>
      <c r="C90" s="176">
        <f t="shared" si="14"/>
        <v>0</v>
      </c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>
        <f t="shared" si="15"/>
        <v>0</v>
      </c>
    </row>
    <row r="91" spans="1:15" ht="14.25">
      <c r="A91" s="13" t="s">
        <v>489</v>
      </c>
      <c r="B91" s="32" t="s">
        <v>233</v>
      </c>
      <c r="C91" s="176">
        <f t="shared" si="14"/>
        <v>0</v>
      </c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>
        <f t="shared" si="15"/>
        <v>0</v>
      </c>
    </row>
    <row r="92" spans="1:15" ht="26.25">
      <c r="A92" s="13" t="s">
        <v>490</v>
      </c>
      <c r="B92" s="32" t="s">
        <v>234</v>
      </c>
      <c r="C92" s="176">
        <f t="shared" si="14"/>
        <v>0</v>
      </c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>
        <f t="shared" si="15"/>
        <v>0</v>
      </c>
    </row>
    <row r="93" spans="1:15" ht="14.25">
      <c r="A93" s="13" t="s">
        <v>491</v>
      </c>
      <c r="B93" s="32" t="s">
        <v>235</v>
      </c>
      <c r="C93" s="176">
        <f t="shared" si="14"/>
        <v>0</v>
      </c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>
        <f t="shared" si="15"/>
        <v>0</v>
      </c>
    </row>
    <row r="94" spans="1:15" ht="14.25">
      <c r="A94" s="13" t="s">
        <v>236</v>
      </c>
      <c r="B94" s="32" t="s">
        <v>237</v>
      </c>
      <c r="C94" s="176">
        <f t="shared" si="14"/>
        <v>0</v>
      </c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>
        <f t="shared" si="15"/>
        <v>0</v>
      </c>
    </row>
    <row r="95" spans="1:15" ht="14.25">
      <c r="A95" s="13" t="s">
        <v>492</v>
      </c>
      <c r="B95" s="32" t="s">
        <v>238</v>
      </c>
      <c r="C95" s="176">
        <f t="shared" si="14"/>
        <v>0</v>
      </c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>
        <f t="shared" si="15"/>
        <v>0</v>
      </c>
    </row>
    <row r="96" spans="1:15" ht="14.25">
      <c r="A96" s="52" t="s">
        <v>452</v>
      </c>
      <c r="B96" s="55" t="s">
        <v>239</v>
      </c>
      <c r="C96" s="176">
        <f t="shared" si="14"/>
        <v>0</v>
      </c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>
        <f t="shared" si="15"/>
        <v>0</v>
      </c>
    </row>
    <row r="97" spans="1:15" ht="15">
      <c r="A97" s="62" t="s">
        <v>68</v>
      </c>
      <c r="B97" s="62"/>
      <c r="C97" s="62">
        <v>50800</v>
      </c>
      <c r="D97" s="62"/>
      <c r="E97" s="62"/>
      <c r="F97" s="62">
        <v>50800</v>
      </c>
      <c r="G97" s="62"/>
      <c r="H97" s="62"/>
      <c r="I97" s="62"/>
      <c r="J97" s="62"/>
      <c r="K97" s="62"/>
      <c r="L97" s="62"/>
      <c r="M97" s="62"/>
      <c r="N97" s="62"/>
      <c r="O97" s="62">
        <f t="shared" si="15"/>
        <v>0</v>
      </c>
    </row>
    <row r="98" spans="1:15" ht="15">
      <c r="A98" s="37" t="s">
        <v>500</v>
      </c>
      <c r="B98" s="38" t="s">
        <v>240</v>
      </c>
      <c r="C98" s="328">
        <f>C74+C82+C87+C96</f>
        <v>27539080</v>
      </c>
      <c r="D98" s="328">
        <f>D24+D25+D50+D59+D73+D82+D87+D96</f>
        <v>2081606.6666666667</v>
      </c>
      <c r="E98" s="328">
        <f aca="true" t="shared" si="17" ref="E98:N98">E24+E25+E50+E59+E73+E82+E87+E96</f>
        <v>2081606.6666666667</v>
      </c>
      <c r="F98" s="328">
        <f t="shared" si="17"/>
        <v>2157406.666666667</v>
      </c>
      <c r="G98" s="328">
        <f t="shared" si="17"/>
        <v>2081606.6666666667</v>
      </c>
      <c r="H98" s="328">
        <f t="shared" si="17"/>
        <v>2081606.6666666667</v>
      </c>
      <c r="I98" s="328">
        <f t="shared" si="17"/>
        <v>2081606.6666666667</v>
      </c>
      <c r="J98" s="328">
        <f t="shared" si="17"/>
        <v>2081606.6666666667</v>
      </c>
      <c r="K98" s="328">
        <f t="shared" si="17"/>
        <v>2114606.666666667</v>
      </c>
      <c r="L98" s="328">
        <f t="shared" si="17"/>
        <v>2081606.6666666667</v>
      </c>
      <c r="M98" s="328">
        <f t="shared" si="17"/>
        <v>2081606.6666666667</v>
      </c>
      <c r="N98" s="328">
        <f t="shared" si="17"/>
        <v>2081606.6666666667</v>
      </c>
      <c r="O98" s="328">
        <f t="shared" si="15"/>
        <v>4532606.666666662</v>
      </c>
    </row>
    <row r="99" spans="1:15" ht="14.25">
      <c r="A99" s="13" t="s">
        <v>493</v>
      </c>
      <c r="B99" s="5" t="s">
        <v>241</v>
      </c>
      <c r="C99" s="176">
        <f t="shared" si="14"/>
        <v>0</v>
      </c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>
        <f t="shared" si="15"/>
        <v>0</v>
      </c>
    </row>
    <row r="100" spans="1:15" ht="14.25">
      <c r="A100" s="13" t="s">
        <v>244</v>
      </c>
      <c r="B100" s="5" t="s">
        <v>245</v>
      </c>
      <c r="C100" s="176">
        <f t="shared" si="14"/>
        <v>0</v>
      </c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>
        <f t="shared" si="15"/>
        <v>0</v>
      </c>
    </row>
    <row r="101" spans="1:15" ht="14.25">
      <c r="A101" s="13" t="s">
        <v>494</v>
      </c>
      <c r="B101" s="5" t="s">
        <v>246</v>
      </c>
      <c r="C101" s="176">
        <f t="shared" si="14"/>
        <v>0</v>
      </c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>
        <f t="shared" si="15"/>
        <v>0</v>
      </c>
    </row>
    <row r="102" spans="1:15" ht="14.25">
      <c r="A102" s="15" t="s">
        <v>457</v>
      </c>
      <c r="B102" s="7" t="s">
        <v>248</v>
      </c>
      <c r="C102" s="176">
        <f t="shared" si="14"/>
        <v>0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>
        <f t="shared" si="15"/>
        <v>0</v>
      </c>
    </row>
    <row r="103" spans="1:15" ht="14.25">
      <c r="A103" s="39" t="s">
        <v>495</v>
      </c>
      <c r="B103" s="5" t="s">
        <v>249</v>
      </c>
      <c r="C103" s="176">
        <f t="shared" si="14"/>
        <v>0</v>
      </c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>
        <f t="shared" si="15"/>
        <v>0</v>
      </c>
    </row>
    <row r="104" spans="1:15" ht="14.25">
      <c r="A104" s="39" t="s">
        <v>463</v>
      </c>
      <c r="B104" s="5" t="s">
        <v>252</v>
      </c>
      <c r="C104" s="176">
        <f t="shared" si="14"/>
        <v>0</v>
      </c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>
        <f t="shared" si="15"/>
        <v>0</v>
      </c>
    </row>
    <row r="105" spans="1:15" ht="14.25">
      <c r="A105" s="13" t="s">
        <v>253</v>
      </c>
      <c r="B105" s="5" t="s">
        <v>254</v>
      </c>
      <c r="C105" s="176">
        <f t="shared" si="14"/>
        <v>0</v>
      </c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>
        <f t="shared" si="15"/>
        <v>0</v>
      </c>
    </row>
    <row r="106" spans="1:15" ht="14.25">
      <c r="A106" s="13" t="s">
        <v>496</v>
      </c>
      <c r="B106" s="5" t="s">
        <v>255</v>
      </c>
      <c r="C106" s="176">
        <f t="shared" si="14"/>
        <v>0</v>
      </c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>
        <f t="shared" si="15"/>
        <v>0</v>
      </c>
    </row>
    <row r="107" spans="1:15" ht="14.25">
      <c r="A107" s="14" t="s">
        <v>460</v>
      </c>
      <c r="B107" s="7" t="s">
        <v>256</v>
      </c>
      <c r="C107" s="176">
        <f t="shared" si="14"/>
        <v>0</v>
      </c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>
        <f t="shared" si="15"/>
        <v>0</v>
      </c>
    </row>
    <row r="108" spans="1:15" ht="14.25">
      <c r="A108" s="39" t="s">
        <v>257</v>
      </c>
      <c r="B108" s="5" t="s">
        <v>258</v>
      </c>
      <c r="C108" s="176">
        <f t="shared" si="14"/>
        <v>0</v>
      </c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>
        <f t="shared" si="15"/>
        <v>0</v>
      </c>
    </row>
    <row r="109" spans="1:15" ht="14.25">
      <c r="A109" s="39" t="s">
        <v>259</v>
      </c>
      <c r="B109" s="5" t="s">
        <v>260</v>
      </c>
      <c r="C109" s="176">
        <f t="shared" si="14"/>
        <v>0</v>
      </c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>
        <f t="shared" si="15"/>
        <v>0</v>
      </c>
    </row>
    <row r="110" spans="1:15" ht="14.25">
      <c r="A110" s="14" t="s">
        <v>261</v>
      </c>
      <c r="B110" s="7" t="s">
        <v>262</v>
      </c>
      <c r="C110" s="176">
        <f t="shared" si="14"/>
        <v>0</v>
      </c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>
        <f t="shared" si="15"/>
        <v>0</v>
      </c>
    </row>
    <row r="111" spans="1:15" ht="14.25">
      <c r="A111" s="39" t="s">
        <v>263</v>
      </c>
      <c r="B111" s="5" t="s">
        <v>264</v>
      </c>
      <c r="C111" s="176">
        <f t="shared" si="14"/>
        <v>0</v>
      </c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>
        <f t="shared" si="15"/>
        <v>0</v>
      </c>
    </row>
    <row r="112" spans="1:15" ht="14.25">
      <c r="A112" s="39" t="s">
        <v>265</v>
      </c>
      <c r="B112" s="5" t="s">
        <v>266</v>
      </c>
      <c r="C112" s="176">
        <f t="shared" si="14"/>
        <v>0</v>
      </c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>
        <f t="shared" si="15"/>
        <v>0</v>
      </c>
    </row>
    <row r="113" spans="1:15" ht="14.25">
      <c r="A113" s="39" t="s">
        <v>267</v>
      </c>
      <c r="B113" s="5" t="s">
        <v>268</v>
      </c>
      <c r="C113" s="176">
        <f t="shared" si="14"/>
        <v>0</v>
      </c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>
        <f t="shared" si="15"/>
        <v>0</v>
      </c>
    </row>
    <row r="114" spans="1:15" ht="14.25">
      <c r="A114" s="40" t="s">
        <v>461</v>
      </c>
      <c r="B114" s="41" t="s">
        <v>269</v>
      </c>
      <c r="C114" s="176">
        <f t="shared" si="14"/>
        <v>0</v>
      </c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>
        <f t="shared" si="15"/>
        <v>0</v>
      </c>
    </row>
    <row r="115" spans="1:15" ht="14.25">
      <c r="A115" s="39" t="s">
        <v>270</v>
      </c>
      <c r="B115" s="5" t="s">
        <v>271</v>
      </c>
      <c r="C115" s="176">
        <f t="shared" si="14"/>
        <v>0</v>
      </c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>
        <f t="shared" si="15"/>
        <v>0</v>
      </c>
    </row>
    <row r="116" spans="1:15" ht="14.25">
      <c r="A116" s="13" t="s">
        <v>272</v>
      </c>
      <c r="B116" s="5" t="s">
        <v>273</v>
      </c>
      <c r="C116" s="176">
        <f t="shared" si="14"/>
        <v>0</v>
      </c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>
        <f t="shared" si="15"/>
        <v>0</v>
      </c>
    </row>
    <row r="117" spans="1:15" ht="14.25">
      <c r="A117" s="39" t="s">
        <v>497</v>
      </c>
      <c r="B117" s="5" t="s">
        <v>274</v>
      </c>
      <c r="C117" s="176">
        <f t="shared" si="14"/>
        <v>0</v>
      </c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>
        <f t="shared" si="15"/>
        <v>0</v>
      </c>
    </row>
    <row r="118" spans="1:15" ht="14.25">
      <c r="A118" s="39" t="s">
        <v>466</v>
      </c>
      <c r="B118" s="5" t="s">
        <v>275</v>
      </c>
      <c r="C118" s="176">
        <f t="shared" si="14"/>
        <v>0</v>
      </c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>
        <f t="shared" si="15"/>
        <v>0</v>
      </c>
    </row>
    <row r="119" spans="1:15" ht="14.25">
      <c r="A119" s="40" t="s">
        <v>467</v>
      </c>
      <c r="B119" s="41" t="s">
        <v>279</v>
      </c>
      <c r="C119" s="176">
        <f t="shared" si="14"/>
        <v>0</v>
      </c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>
        <f t="shared" si="15"/>
        <v>0</v>
      </c>
    </row>
    <row r="120" spans="1:15" ht="14.25">
      <c r="A120" s="13" t="s">
        <v>280</v>
      </c>
      <c r="B120" s="5" t="s">
        <v>281</v>
      </c>
      <c r="C120" s="176">
        <f t="shared" si="14"/>
        <v>0</v>
      </c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>
        <f t="shared" si="15"/>
        <v>0</v>
      </c>
    </row>
    <row r="121" spans="1:15" ht="15">
      <c r="A121" s="42" t="s">
        <v>501</v>
      </c>
      <c r="B121" s="43" t="s">
        <v>282</v>
      </c>
      <c r="C121" s="286">
        <f t="shared" si="14"/>
        <v>0</v>
      </c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>
        <f t="shared" si="15"/>
        <v>0</v>
      </c>
    </row>
    <row r="122" spans="1:15" ht="15">
      <c r="A122" s="46" t="s">
        <v>537</v>
      </c>
      <c r="B122" s="47"/>
      <c r="C122" s="287">
        <f>C98+C121</f>
        <v>27539080</v>
      </c>
      <c r="D122" s="327">
        <f>D98+D121</f>
        <v>2081606.6666666667</v>
      </c>
      <c r="E122" s="327">
        <f aca="true" t="shared" si="18" ref="E122:N122">E98+E121</f>
        <v>2081606.6666666667</v>
      </c>
      <c r="F122" s="327">
        <f t="shared" si="18"/>
        <v>2157406.666666667</v>
      </c>
      <c r="G122" s="327">
        <f t="shared" si="18"/>
        <v>2081606.6666666667</v>
      </c>
      <c r="H122" s="327">
        <f t="shared" si="18"/>
        <v>2081606.6666666667</v>
      </c>
      <c r="I122" s="327">
        <f t="shared" si="18"/>
        <v>2081606.6666666667</v>
      </c>
      <c r="J122" s="327">
        <f t="shared" si="18"/>
        <v>2081606.6666666667</v>
      </c>
      <c r="K122" s="327">
        <f t="shared" si="18"/>
        <v>2114606.666666667</v>
      </c>
      <c r="L122" s="327">
        <f t="shared" si="18"/>
        <v>2081606.6666666667</v>
      </c>
      <c r="M122" s="327">
        <f t="shared" si="18"/>
        <v>2081606.6666666667</v>
      </c>
      <c r="N122" s="327">
        <f t="shared" si="18"/>
        <v>2081606.6666666667</v>
      </c>
      <c r="O122" s="327">
        <f t="shared" si="15"/>
        <v>4532606.666666662</v>
      </c>
    </row>
    <row r="123" spans="1:15" ht="26.25">
      <c r="A123" s="144" t="s">
        <v>103</v>
      </c>
      <c r="B123" s="145" t="s">
        <v>49</v>
      </c>
      <c r="C123" s="145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>
        <f t="shared" si="15"/>
        <v>0</v>
      </c>
    </row>
    <row r="124" spans="1:15" ht="14.25">
      <c r="A124" s="128" t="s">
        <v>283</v>
      </c>
      <c r="B124" s="130" t="s">
        <v>284</v>
      </c>
      <c r="C124" s="176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>
        <f t="shared" si="15"/>
        <v>0</v>
      </c>
    </row>
    <row r="125" spans="1:15" ht="14.25">
      <c r="A125" s="129" t="s">
        <v>285</v>
      </c>
      <c r="B125" s="130" t="s">
        <v>286</v>
      </c>
      <c r="C125" s="176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>
        <f t="shared" si="15"/>
        <v>0</v>
      </c>
    </row>
    <row r="126" spans="1:15" ht="14.25">
      <c r="A126" s="129" t="s">
        <v>287</v>
      </c>
      <c r="B126" s="130" t="s">
        <v>288</v>
      </c>
      <c r="C126" s="176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>
        <f t="shared" si="15"/>
        <v>0</v>
      </c>
    </row>
    <row r="127" spans="1:15" ht="14.25">
      <c r="A127" s="129" t="s">
        <v>289</v>
      </c>
      <c r="B127" s="130" t="s">
        <v>290</v>
      </c>
      <c r="C127" s="176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>
        <f t="shared" si="15"/>
        <v>0</v>
      </c>
    </row>
    <row r="128" spans="1:15" ht="14.25">
      <c r="A128" s="129" t="s">
        <v>291</v>
      </c>
      <c r="B128" s="130" t="s">
        <v>292</v>
      </c>
      <c r="C128" s="176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>
        <f t="shared" si="15"/>
        <v>0</v>
      </c>
    </row>
    <row r="129" spans="1:15" ht="14.25">
      <c r="A129" s="129" t="s">
        <v>293</v>
      </c>
      <c r="B129" s="130" t="s">
        <v>294</v>
      </c>
      <c r="C129" s="176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>
        <f t="shared" si="15"/>
        <v>0</v>
      </c>
    </row>
    <row r="130" spans="1:15" ht="14.25">
      <c r="A130" s="131" t="s">
        <v>539</v>
      </c>
      <c r="B130" s="146" t="s">
        <v>295</v>
      </c>
      <c r="C130" s="176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>
        <f t="shared" si="15"/>
        <v>0</v>
      </c>
    </row>
    <row r="131" spans="1:15" ht="14.25">
      <c r="A131" s="129" t="s">
        <v>296</v>
      </c>
      <c r="B131" s="130" t="s">
        <v>297</v>
      </c>
      <c r="C131" s="176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>
        <f t="shared" si="15"/>
        <v>0</v>
      </c>
    </row>
    <row r="132" spans="1:15" ht="26.25">
      <c r="A132" s="129" t="s">
        <v>298</v>
      </c>
      <c r="B132" s="130" t="s">
        <v>299</v>
      </c>
      <c r="C132" s="176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>
        <f t="shared" si="15"/>
        <v>0</v>
      </c>
    </row>
    <row r="133" spans="1:15" ht="26.25">
      <c r="A133" s="129" t="s">
        <v>502</v>
      </c>
      <c r="B133" s="130" t="s">
        <v>300</v>
      </c>
      <c r="C133" s="176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>
        <f t="shared" si="15"/>
        <v>0</v>
      </c>
    </row>
    <row r="134" spans="1:15" ht="26.25">
      <c r="A134" s="129" t="s">
        <v>503</v>
      </c>
      <c r="B134" s="130" t="s">
        <v>301</v>
      </c>
      <c r="C134" s="176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>
        <f t="shared" si="15"/>
        <v>0</v>
      </c>
    </row>
    <row r="135" spans="1:15" ht="14.25">
      <c r="A135" s="129" t="s">
        <v>504</v>
      </c>
      <c r="B135" s="130" t="s">
        <v>302</v>
      </c>
      <c r="C135" s="176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>
        <f aca="true" t="shared" si="19" ref="O135:O198">C135-N135-M135-L135-K135-J135-I135-H135-G135-F135-E135-D135</f>
        <v>0</v>
      </c>
    </row>
    <row r="136" spans="1:15" ht="14.25">
      <c r="A136" s="132" t="s">
        <v>540</v>
      </c>
      <c r="B136" s="135" t="s">
        <v>303</v>
      </c>
      <c r="C136" s="176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>
        <f t="shared" si="19"/>
        <v>0</v>
      </c>
    </row>
    <row r="137" spans="1:15" ht="14.25">
      <c r="A137" s="129" t="s">
        <v>304</v>
      </c>
      <c r="B137" s="130" t="s">
        <v>305</v>
      </c>
      <c r="C137" s="176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>
        <f t="shared" si="19"/>
        <v>0</v>
      </c>
    </row>
    <row r="138" spans="1:15" ht="26.25">
      <c r="A138" s="129" t="s">
        <v>306</v>
      </c>
      <c r="B138" s="130" t="s">
        <v>307</v>
      </c>
      <c r="C138" s="176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>
        <f t="shared" si="19"/>
        <v>0</v>
      </c>
    </row>
    <row r="139" spans="1:15" ht="26.25">
      <c r="A139" s="129" t="s">
        <v>505</v>
      </c>
      <c r="B139" s="130" t="s">
        <v>308</v>
      </c>
      <c r="C139" s="176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>
        <f t="shared" si="19"/>
        <v>0</v>
      </c>
    </row>
    <row r="140" spans="1:15" ht="26.25">
      <c r="A140" s="129" t="s">
        <v>506</v>
      </c>
      <c r="B140" s="130" t="s">
        <v>309</v>
      </c>
      <c r="C140" s="176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>
        <f t="shared" si="19"/>
        <v>0</v>
      </c>
    </row>
    <row r="141" spans="1:15" ht="14.25">
      <c r="A141" s="129" t="s">
        <v>507</v>
      </c>
      <c r="B141" s="130" t="s">
        <v>310</v>
      </c>
      <c r="C141" s="176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>
        <f t="shared" si="19"/>
        <v>0</v>
      </c>
    </row>
    <row r="142" spans="1:15" ht="14.25">
      <c r="A142" s="132" t="s">
        <v>541</v>
      </c>
      <c r="B142" s="135" t="s">
        <v>311</v>
      </c>
      <c r="C142" s="176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>
        <f t="shared" si="19"/>
        <v>0</v>
      </c>
    </row>
    <row r="143" spans="1:15" ht="14.25">
      <c r="A143" s="129" t="s">
        <v>508</v>
      </c>
      <c r="B143" s="130" t="s">
        <v>312</v>
      </c>
      <c r="C143" s="176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>
        <f t="shared" si="19"/>
        <v>0</v>
      </c>
    </row>
    <row r="144" spans="1:15" ht="14.25">
      <c r="A144" s="129" t="s">
        <v>509</v>
      </c>
      <c r="B144" s="130" t="s">
        <v>313</v>
      </c>
      <c r="C144" s="176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>
        <f t="shared" si="19"/>
        <v>0</v>
      </c>
    </row>
    <row r="145" spans="1:15" ht="14.25">
      <c r="A145" s="131" t="s">
        <v>542</v>
      </c>
      <c r="B145" s="146" t="s">
        <v>314</v>
      </c>
      <c r="C145" s="176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>
        <f t="shared" si="19"/>
        <v>0</v>
      </c>
    </row>
    <row r="146" spans="1:15" ht="14.25">
      <c r="A146" s="129" t="s">
        <v>510</v>
      </c>
      <c r="B146" s="130" t="s">
        <v>315</v>
      </c>
      <c r="C146" s="176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>
        <f t="shared" si="19"/>
        <v>0</v>
      </c>
    </row>
    <row r="147" spans="1:15" ht="14.25">
      <c r="A147" s="129" t="s">
        <v>511</v>
      </c>
      <c r="B147" s="130" t="s">
        <v>316</v>
      </c>
      <c r="C147" s="176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>
        <f t="shared" si="19"/>
        <v>0</v>
      </c>
    </row>
    <row r="148" spans="1:15" ht="14.25">
      <c r="A148" s="129" t="s">
        <v>512</v>
      </c>
      <c r="B148" s="130" t="s">
        <v>317</v>
      </c>
      <c r="C148" s="176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>
        <f t="shared" si="19"/>
        <v>0</v>
      </c>
    </row>
    <row r="149" spans="1:15" ht="14.25">
      <c r="A149" s="129" t="s">
        <v>513</v>
      </c>
      <c r="B149" s="130" t="s">
        <v>318</v>
      </c>
      <c r="C149" s="176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>
        <f t="shared" si="19"/>
        <v>0</v>
      </c>
    </row>
    <row r="150" spans="1:15" ht="14.25">
      <c r="A150" s="129" t="s">
        <v>514</v>
      </c>
      <c r="B150" s="130" t="s">
        <v>321</v>
      </c>
      <c r="C150" s="176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>
        <f t="shared" si="19"/>
        <v>0</v>
      </c>
    </row>
    <row r="151" spans="1:15" ht="14.25">
      <c r="A151" s="129" t="s">
        <v>322</v>
      </c>
      <c r="B151" s="130" t="s">
        <v>323</v>
      </c>
      <c r="C151" s="176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>
        <f t="shared" si="19"/>
        <v>0</v>
      </c>
    </row>
    <row r="152" spans="1:15" ht="14.25">
      <c r="A152" s="129" t="s">
        <v>515</v>
      </c>
      <c r="B152" s="130" t="s">
        <v>324</v>
      </c>
      <c r="C152" s="176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>
        <f t="shared" si="19"/>
        <v>0</v>
      </c>
    </row>
    <row r="153" spans="1:15" ht="14.25">
      <c r="A153" s="129" t="s">
        <v>516</v>
      </c>
      <c r="B153" s="130" t="s">
        <v>329</v>
      </c>
      <c r="C153" s="176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>
        <f t="shared" si="19"/>
        <v>0</v>
      </c>
    </row>
    <row r="154" spans="1:15" ht="14.25">
      <c r="A154" s="131" t="s">
        <v>543</v>
      </c>
      <c r="B154" s="146" t="s">
        <v>332</v>
      </c>
      <c r="C154" s="176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>
        <f t="shared" si="19"/>
        <v>0</v>
      </c>
    </row>
    <row r="155" spans="1:15" ht="14.25">
      <c r="A155" s="129" t="s">
        <v>517</v>
      </c>
      <c r="B155" s="130" t="s">
        <v>333</v>
      </c>
      <c r="C155" s="176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>
        <f t="shared" si="19"/>
        <v>0</v>
      </c>
    </row>
    <row r="156" spans="1:15" ht="14.25">
      <c r="A156" s="132" t="s">
        <v>544</v>
      </c>
      <c r="B156" s="135" t="s">
        <v>334</v>
      </c>
      <c r="C156" s="176">
        <f>C145+C148+C154+C155</f>
        <v>0</v>
      </c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>
        <f t="shared" si="19"/>
        <v>0</v>
      </c>
    </row>
    <row r="157" spans="1:15" ht="14.25">
      <c r="A157" s="133" t="s">
        <v>335</v>
      </c>
      <c r="B157" s="130" t="s">
        <v>336</v>
      </c>
      <c r="C157" s="176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>
        <f t="shared" si="19"/>
        <v>0</v>
      </c>
    </row>
    <row r="158" spans="1:15" ht="14.25">
      <c r="A158" s="133" t="s">
        <v>518</v>
      </c>
      <c r="B158" s="130" t="s">
        <v>337</v>
      </c>
      <c r="C158" s="176">
        <v>2204000</v>
      </c>
      <c r="D158" s="154">
        <f>C158/12</f>
        <v>183666.66666666666</v>
      </c>
      <c r="E158" s="154">
        <f>D158</f>
        <v>183666.66666666666</v>
      </c>
      <c r="F158" s="154">
        <f aca="true" t="shared" si="20" ref="F158:N158">E158</f>
        <v>183666.66666666666</v>
      </c>
      <c r="G158" s="154">
        <f t="shared" si="20"/>
        <v>183666.66666666666</v>
      </c>
      <c r="H158" s="154">
        <f t="shared" si="20"/>
        <v>183666.66666666666</v>
      </c>
      <c r="I158" s="154">
        <f t="shared" si="20"/>
        <v>183666.66666666666</v>
      </c>
      <c r="J158" s="154">
        <f t="shared" si="20"/>
        <v>183666.66666666666</v>
      </c>
      <c r="K158" s="154">
        <f t="shared" si="20"/>
        <v>183666.66666666666</v>
      </c>
      <c r="L158" s="154">
        <f t="shared" si="20"/>
        <v>183666.66666666666</v>
      </c>
      <c r="M158" s="154">
        <f t="shared" si="20"/>
        <v>183666.66666666666</v>
      </c>
      <c r="N158" s="154">
        <f t="shared" si="20"/>
        <v>183666.66666666666</v>
      </c>
      <c r="O158" s="154">
        <f t="shared" si="19"/>
        <v>183666.66666666637</v>
      </c>
    </row>
    <row r="159" spans="1:15" ht="14.25">
      <c r="A159" s="133" t="s">
        <v>519</v>
      </c>
      <c r="B159" s="130" t="s">
        <v>338</v>
      </c>
      <c r="C159" s="176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>
        <f t="shared" si="19"/>
        <v>0</v>
      </c>
    </row>
    <row r="160" spans="1:15" ht="14.25">
      <c r="A160" s="133" t="s">
        <v>520</v>
      </c>
      <c r="B160" s="130" t="s">
        <v>339</v>
      </c>
      <c r="C160" s="176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>
        <f t="shared" si="19"/>
        <v>0</v>
      </c>
    </row>
    <row r="161" spans="1:15" ht="14.25">
      <c r="A161" s="133" t="s">
        <v>340</v>
      </c>
      <c r="B161" s="130" t="s">
        <v>341</v>
      </c>
      <c r="C161" s="176">
        <v>4500000</v>
      </c>
      <c r="D161" s="154">
        <f>C161/12</f>
        <v>375000</v>
      </c>
      <c r="E161" s="154">
        <f>D161</f>
        <v>375000</v>
      </c>
      <c r="F161" s="154">
        <f aca="true" t="shared" si="21" ref="F161:N161">E161</f>
        <v>375000</v>
      </c>
      <c r="G161" s="154">
        <f t="shared" si="21"/>
        <v>375000</v>
      </c>
      <c r="H161" s="154">
        <f t="shared" si="21"/>
        <v>375000</v>
      </c>
      <c r="I161" s="154">
        <f t="shared" si="21"/>
        <v>375000</v>
      </c>
      <c r="J161" s="154">
        <f t="shared" si="21"/>
        <v>375000</v>
      </c>
      <c r="K161" s="154">
        <f t="shared" si="21"/>
        <v>375000</v>
      </c>
      <c r="L161" s="154">
        <f t="shared" si="21"/>
        <v>375000</v>
      </c>
      <c r="M161" s="154">
        <f t="shared" si="21"/>
        <v>375000</v>
      </c>
      <c r="N161" s="154">
        <f t="shared" si="21"/>
        <v>375000</v>
      </c>
      <c r="O161" s="154">
        <f t="shared" si="19"/>
        <v>375000</v>
      </c>
    </row>
    <row r="162" spans="1:15" ht="14.25">
      <c r="A162" s="133" t="s">
        <v>342</v>
      </c>
      <c r="B162" s="130" t="s">
        <v>343</v>
      </c>
      <c r="C162" s="176">
        <v>1810000</v>
      </c>
      <c r="D162" s="154">
        <f>C162/12</f>
        <v>150833.33333333334</v>
      </c>
      <c r="E162" s="154">
        <f>D162</f>
        <v>150833.33333333334</v>
      </c>
      <c r="F162" s="154">
        <f aca="true" t="shared" si="22" ref="F162:N162">E162</f>
        <v>150833.33333333334</v>
      </c>
      <c r="G162" s="154">
        <f t="shared" si="22"/>
        <v>150833.33333333334</v>
      </c>
      <c r="H162" s="154">
        <f t="shared" si="22"/>
        <v>150833.33333333334</v>
      </c>
      <c r="I162" s="154">
        <f t="shared" si="22"/>
        <v>150833.33333333334</v>
      </c>
      <c r="J162" s="154">
        <f t="shared" si="22"/>
        <v>150833.33333333334</v>
      </c>
      <c r="K162" s="154">
        <f t="shared" si="22"/>
        <v>150833.33333333334</v>
      </c>
      <c r="L162" s="154">
        <f t="shared" si="22"/>
        <v>150833.33333333334</v>
      </c>
      <c r="M162" s="154">
        <f t="shared" si="22"/>
        <v>150833.33333333334</v>
      </c>
      <c r="N162" s="154">
        <f t="shared" si="22"/>
        <v>150833.33333333334</v>
      </c>
      <c r="O162" s="154">
        <f t="shared" si="19"/>
        <v>150833.33333333352</v>
      </c>
    </row>
    <row r="163" spans="1:15" ht="14.25">
      <c r="A163" s="133" t="s">
        <v>344</v>
      </c>
      <c r="B163" s="130" t="s">
        <v>345</v>
      </c>
      <c r="C163" s="176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>
        <f t="shared" si="19"/>
        <v>0</v>
      </c>
    </row>
    <row r="164" spans="1:15" ht="14.25">
      <c r="A164" s="133" t="s">
        <v>521</v>
      </c>
      <c r="B164" s="130" t="s">
        <v>346</v>
      </c>
      <c r="C164" s="176">
        <v>5000</v>
      </c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>
        <f t="shared" si="19"/>
        <v>5000</v>
      </c>
    </row>
    <row r="165" spans="1:15" ht="14.25">
      <c r="A165" s="133" t="s">
        <v>522</v>
      </c>
      <c r="B165" s="130" t="s">
        <v>347</v>
      </c>
      <c r="C165" s="176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>
        <f t="shared" si="19"/>
        <v>0</v>
      </c>
    </row>
    <row r="166" spans="1:15" ht="14.25">
      <c r="A166" s="133" t="s">
        <v>523</v>
      </c>
      <c r="B166" s="130" t="s">
        <v>348</v>
      </c>
      <c r="C166" s="176">
        <v>1000</v>
      </c>
      <c r="D166" s="154">
        <v>1000</v>
      </c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>
        <f t="shared" si="19"/>
        <v>0</v>
      </c>
    </row>
    <row r="167" spans="1:15" ht="14.25">
      <c r="A167" s="134" t="s">
        <v>545</v>
      </c>
      <c r="B167" s="135" t="s">
        <v>349</v>
      </c>
      <c r="C167" s="176">
        <f>SUM(C157:C166)</f>
        <v>8520000</v>
      </c>
      <c r="D167" s="154">
        <f>SUM(D158:D166)</f>
        <v>710500</v>
      </c>
      <c r="E167" s="154">
        <f aca="true" t="shared" si="23" ref="E167:N167">SUM(E158:E166)</f>
        <v>709500</v>
      </c>
      <c r="F167" s="154">
        <f t="shared" si="23"/>
        <v>709500</v>
      </c>
      <c r="G167" s="154">
        <f t="shared" si="23"/>
        <v>709500</v>
      </c>
      <c r="H167" s="154">
        <f t="shared" si="23"/>
        <v>709500</v>
      </c>
      <c r="I167" s="154">
        <f t="shared" si="23"/>
        <v>709500</v>
      </c>
      <c r="J167" s="154">
        <f t="shared" si="23"/>
        <v>709500</v>
      </c>
      <c r="K167" s="154">
        <f t="shared" si="23"/>
        <v>709500</v>
      </c>
      <c r="L167" s="154">
        <f t="shared" si="23"/>
        <v>709500</v>
      </c>
      <c r="M167" s="154">
        <f t="shared" si="23"/>
        <v>709500</v>
      </c>
      <c r="N167" s="154">
        <f t="shared" si="23"/>
        <v>709500</v>
      </c>
      <c r="O167" s="154">
        <f t="shared" si="19"/>
        <v>714500</v>
      </c>
    </row>
    <row r="168" spans="1:15" ht="14.25">
      <c r="A168" s="133" t="s">
        <v>524</v>
      </c>
      <c r="B168" s="130"/>
      <c r="C168" s="176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>
        <f t="shared" si="19"/>
        <v>0</v>
      </c>
    </row>
    <row r="169" spans="1:15" ht="14.25">
      <c r="A169" s="133" t="s">
        <v>525</v>
      </c>
      <c r="B169" s="130" t="s">
        <v>351</v>
      </c>
      <c r="C169" s="176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>
        <f t="shared" si="19"/>
        <v>0</v>
      </c>
    </row>
    <row r="170" spans="1:15" ht="14.25">
      <c r="A170" s="133" t="s">
        <v>352</v>
      </c>
      <c r="B170" s="130" t="s">
        <v>353</v>
      </c>
      <c r="C170" s="176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>
        <f t="shared" si="19"/>
        <v>0</v>
      </c>
    </row>
    <row r="171" spans="1:15" ht="14.25">
      <c r="A171" s="133" t="s">
        <v>526</v>
      </c>
      <c r="B171" s="130" t="s">
        <v>354</v>
      </c>
      <c r="C171" s="176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>
        <f t="shared" si="19"/>
        <v>0</v>
      </c>
    </row>
    <row r="172" spans="1:15" ht="14.25">
      <c r="A172" s="133" t="s">
        <v>355</v>
      </c>
      <c r="B172" s="130" t="s">
        <v>356</v>
      </c>
      <c r="C172" s="176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>
        <f t="shared" si="19"/>
        <v>0</v>
      </c>
    </row>
    <row r="173" spans="1:15" ht="14.25">
      <c r="A173" s="132" t="s">
        <v>546</v>
      </c>
      <c r="B173" s="135" t="s">
        <v>357</v>
      </c>
      <c r="C173" s="176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>
        <f t="shared" si="19"/>
        <v>0</v>
      </c>
    </row>
    <row r="174" spans="1:15" ht="26.25">
      <c r="A174" s="133" t="s">
        <v>358</v>
      </c>
      <c r="B174" s="130" t="s">
        <v>359</v>
      </c>
      <c r="C174" s="176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>
        <f t="shared" si="19"/>
        <v>0</v>
      </c>
    </row>
    <row r="175" spans="1:15" ht="26.25">
      <c r="A175" s="129" t="s">
        <v>527</v>
      </c>
      <c r="B175" s="130" t="s">
        <v>360</v>
      </c>
      <c r="C175" s="176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>
        <f t="shared" si="19"/>
        <v>0</v>
      </c>
    </row>
    <row r="176" spans="1:15" ht="14.25">
      <c r="A176" s="133" t="s">
        <v>528</v>
      </c>
      <c r="B176" s="130" t="s">
        <v>361</v>
      </c>
      <c r="C176" s="176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>
        <f t="shared" si="19"/>
        <v>0</v>
      </c>
    </row>
    <row r="177" spans="1:15" ht="14.25">
      <c r="A177" s="132" t="s">
        <v>547</v>
      </c>
      <c r="B177" s="135" t="s">
        <v>362</v>
      </c>
      <c r="C177" s="176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>
        <f t="shared" si="19"/>
        <v>0</v>
      </c>
    </row>
    <row r="178" spans="1:15" ht="26.25">
      <c r="A178" s="133" t="s">
        <v>363</v>
      </c>
      <c r="B178" s="130" t="s">
        <v>364</v>
      </c>
      <c r="C178" s="176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>
        <f t="shared" si="19"/>
        <v>0</v>
      </c>
    </row>
    <row r="179" spans="1:15" ht="26.25">
      <c r="A179" s="129" t="s">
        <v>529</v>
      </c>
      <c r="B179" s="130" t="s">
        <v>365</v>
      </c>
      <c r="C179" s="176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>
        <f t="shared" si="19"/>
        <v>0</v>
      </c>
    </row>
    <row r="180" spans="1:15" ht="14.25">
      <c r="A180" s="133" t="s">
        <v>530</v>
      </c>
      <c r="B180" s="130" t="s">
        <v>366</v>
      </c>
      <c r="C180" s="176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>
        <f t="shared" si="19"/>
        <v>0</v>
      </c>
    </row>
    <row r="181" spans="1:15" ht="14.25">
      <c r="A181" s="132" t="s">
        <v>549</v>
      </c>
      <c r="B181" s="135" t="s">
        <v>367</v>
      </c>
      <c r="C181" s="176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>
        <f t="shared" si="19"/>
        <v>0</v>
      </c>
    </row>
    <row r="182" spans="1:15" ht="15">
      <c r="A182" s="147" t="s">
        <v>548</v>
      </c>
      <c r="B182" s="136" t="s">
        <v>368</v>
      </c>
      <c r="C182" s="318">
        <v>8520000</v>
      </c>
      <c r="D182" s="318">
        <f>D136+D142+D156+D167+D173+D177+D181</f>
        <v>710500</v>
      </c>
      <c r="E182" s="318">
        <f aca="true" t="shared" si="24" ref="E182:N182">E136+E142+E156+E167+E173+E177+E181</f>
        <v>709500</v>
      </c>
      <c r="F182" s="318">
        <f t="shared" si="24"/>
        <v>709500</v>
      </c>
      <c r="G182" s="318">
        <f t="shared" si="24"/>
        <v>709500</v>
      </c>
      <c r="H182" s="318">
        <f t="shared" si="24"/>
        <v>709500</v>
      </c>
      <c r="I182" s="318">
        <f t="shared" si="24"/>
        <v>709500</v>
      </c>
      <c r="J182" s="318">
        <f t="shared" si="24"/>
        <v>709500</v>
      </c>
      <c r="K182" s="318">
        <f t="shared" si="24"/>
        <v>709500</v>
      </c>
      <c r="L182" s="318">
        <f t="shared" si="24"/>
        <v>709500</v>
      </c>
      <c r="M182" s="318">
        <f t="shared" si="24"/>
        <v>709500</v>
      </c>
      <c r="N182" s="318">
        <f t="shared" si="24"/>
        <v>709500</v>
      </c>
      <c r="O182" s="318">
        <f t="shared" si="19"/>
        <v>714500</v>
      </c>
    </row>
    <row r="183" spans="1:15" ht="15">
      <c r="A183" s="148" t="s">
        <v>659</v>
      </c>
      <c r="B183" s="325"/>
      <c r="C183" s="325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>
        <f t="shared" si="19"/>
        <v>0</v>
      </c>
    </row>
    <row r="184" spans="1:15" ht="15">
      <c r="A184" s="148" t="s">
        <v>660</v>
      </c>
      <c r="B184" s="325"/>
      <c r="C184" s="325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>
        <f t="shared" si="19"/>
        <v>0</v>
      </c>
    </row>
    <row r="185" spans="1:15" ht="14.25">
      <c r="A185" s="138" t="s">
        <v>531</v>
      </c>
      <c r="B185" s="129" t="s">
        <v>369</v>
      </c>
      <c r="C185" s="316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>
        <f t="shared" si="19"/>
        <v>0</v>
      </c>
    </row>
    <row r="186" spans="1:15" ht="14.25">
      <c r="A186" s="133" t="s">
        <v>370</v>
      </c>
      <c r="B186" s="129" t="s">
        <v>371</v>
      </c>
      <c r="C186" s="316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>
        <f t="shared" si="19"/>
        <v>0</v>
      </c>
    </row>
    <row r="187" spans="1:15" ht="14.25">
      <c r="A187" s="138" t="s">
        <v>532</v>
      </c>
      <c r="B187" s="129" t="s">
        <v>372</v>
      </c>
      <c r="C187" s="316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>
        <f t="shared" si="19"/>
        <v>0</v>
      </c>
    </row>
    <row r="188" spans="1:15" ht="14.25">
      <c r="A188" s="137" t="s">
        <v>550</v>
      </c>
      <c r="B188" s="131" t="s">
        <v>373</v>
      </c>
      <c r="C188" s="315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>
        <f t="shared" si="19"/>
        <v>0</v>
      </c>
    </row>
    <row r="189" spans="1:15" ht="14.25">
      <c r="A189" s="133" t="s">
        <v>533</v>
      </c>
      <c r="B189" s="129" t="s">
        <v>374</v>
      </c>
      <c r="C189" s="316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>
        <f t="shared" si="19"/>
        <v>0</v>
      </c>
    </row>
    <row r="190" spans="1:15" ht="14.25">
      <c r="A190" s="138" t="s">
        <v>375</v>
      </c>
      <c r="B190" s="129" t="s">
        <v>376</v>
      </c>
      <c r="C190" s="316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>
        <f t="shared" si="19"/>
        <v>0</v>
      </c>
    </row>
    <row r="191" spans="1:15" ht="14.25">
      <c r="A191" s="133" t="s">
        <v>534</v>
      </c>
      <c r="B191" s="129" t="s">
        <v>377</v>
      </c>
      <c r="C191" s="316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>
        <f t="shared" si="19"/>
        <v>0</v>
      </c>
    </row>
    <row r="192" spans="1:15" ht="14.25">
      <c r="A192" s="138" t="s">
        <v>378</v>
      </c>
      <c r="B192" s="129" t="s">
        <v>379</v>
      </c>
      <c r="C192" s="316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>
        <f t="shared" si="19"/>
        <v>0</v>
      </c>
    </row>
    <row r="193" spans="1:15" ht="14.25">
      <c r="A193" s="139" t="s">
        <v>551</v>
      </c>
      <c r="B193" s="131" t="s">
        <v>380</v>
      </c>
      <c r="C193" s="31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>
        <f t="shared" si="19"/>
        <v>0</v>
      </c>
    </row>
    <row r="194" spans="1:15" ht="14.25">
      <c r="A194" s="129" t="s">
        <v>657</v>
      </c>
      <c r="B194" s="129" t="s">
        <v>381</v>
      </c>
      <c r="C194" s="320">
        <v>183997</v>
      </c>
      <c r="D194" s="154">
        <v>183997</v>
      </c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>
        <f t="shared" si="19"/>
        <v>0</v>
      </c>
    </row>
    <row r="195" spans="1:15" ht="14.25">
      <c r="A195" s="129" t="s">
        <v>658</v>
      </c>
      <c r="B195" s="129" t="s">
        <v>381</v>
      </c>
      <c r="C195" s="316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>
        <f t="shared" si="19"/>
        <v>0</v>
      </c>
    </row>
    <row r="196" spans="1:15" ht="14.25">
      <c r="A196" s="129" t="s">
        <v>655</v>
      </c>
      <c r="B196" s="129" t="s">
        <v>382</v>
      </c>
      <c r="C196" s="316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>
        <f t="shared" si="19"/>
        <v>0</v>
      </c>
    </row>
    <row r="197" spans="1:15" ht="14.25">
      <c r="A197" s="129" t="s">
        <v>656</v>
      </c>
      <c r="B197" s="129" t="s">
        <v>382</v>
      </c>
      <c r="C197" s="316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>
        <f t="shared" si="19"/>
        <v>0</v>
      </c>
    </row>
    <row r="198" spans="1:15" ht="14.25">
      <c r="A198" s="131" t="s">
        <v>552</v>
      </c>
      <c r="B198" s="131" t="s">
        <v>383</v>
      </c>
      <c r="C198" s="317">
        <f>SUM(C194:C197)</f>
        <v>183997</v>
      </c>
      <c r="D198" s="154">
        <v>183997</v>
      </c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>
        <f t="shared" si="19"/>
        <v>0</v>
      </c>
    </row>
    <row r="199" spans="1:15" ht="14.25">
      <c r="A199" s="138" t="s">
        <v>384</v>
      </c>
      <c r="B199" s="129" t="s">
        <v>385</v>
      </c>
      <c r="C199" s="320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>
        <f aca="true" t="shared" si="25" ref="O199:O212">C199-N199-M199-L199-K199-J199-I199-H199-G199-F199-E199-D199</f>
        <v>0</v>
      </c>
    </row>
    <row r="200" spans="1:15" ht="14.25">
      <c r="A200" s="138" t="s">
        <v>386</v>
      </c>
      <c r="B200" s="129" t="s">
        <v>387</v>
      </c>
      <c r="C200" s="320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>
        <f t="shared" si="25"/>
        <v>0</v>
      </c>
    </row>
    <row r="201" spans="1:15" ht="14.25">
      <c r="A201" s="138" t="s">
        <v>388</v>
      </c>
      <c r="B201" s="129" t="s">
        <v>389</v>
      </c>
      <c r="C201" s="320">
        <v>18835083</v>
      </c>
      <c r="D201" s="154">
        <f>C201/12</f>
        <v>1569590.25</v>
      </c>
      <c r="E201" s="154">
        <f>D201</f>
        <v>1569590.25</v>
      </c>
      <c r="F201" s="154">
        <f aca="true" t="shared" si="26" ref="F201:N201">E201</f>
        <v>1569590.25</v>
      </c>
      <c r="G201" s="154">
        <f t="shared" si="26"/>
        <v>1569590.25</v>
      </c>
      <c r="H201" s="154">
        <f t="shared" si="26"/>
        <v>1569590.25</v>
      </c>
      <c r="I201" s="154">
        <f t="shared" si="26"/>
        <v>1569590.25</v>
      </c>
      <c r="J201" s="154">
        <f t="shared" si="26"/>
        <v>1569590.25</v>
      </c>
      <c r="K201" s="154">
        <f t="shared" si="26"/>
        <v>1569590.25</v>
      </c>
      <c r="L201" s="154">
        <f t="shared" si="26"/>
        <v>1569590.25</v>
      </c>
      <c r="M201" s="154">
        <f t="shared" si="26"/>
        <v>1569590.25</v>
      </c>
      <c r="N201" s="154">
        <f t="shared" si="26"/>
        <v>1569590.25</v>
      </c>
      <c r="O201" s="154">
        <f t="shared" si="25"/>
        <v>1569590.25</v>
      </c>
    </row>
    <row r="202" spans="1:15" ht="14.25">
      <c r="A202" s="138" t="s">
        <v>390</v>
      </c>
      <c r="B202" s="129" t="s">
        <v>391</v>
      </c>
      <c r="C202" s="320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>
        <f t="shared" si="25"/>
        <v>0</v>
      </c>
    </row>
    <row r="203" spans="1:15" ht="14.25">
      <c r="A203" s="133" t="s">
        <v>535</v>
      </c>
      <c r="B203" s="129" t="s">
        <v>392</v>
      </c>
      <c r="C203" s="320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>
        <f t="shared" si="25"/>
        <v>0</v>
      </c>
    </row>
    <row r="204" spans="1:15" ht="14.25">
      <c r="A204" s="137" t="s">
        <v>553</v>
      </c>
      <c r="B204" s="131" t="s">
        <v>394</v>
      </c>
      <c r="C204" s="317">
        <f>SUM(C199:C203)</f>
        <v>18835083</v>
      </c>
      <c r="D204" s="154">
        <f>SUM(D198:D203)</f>
        <v>1753587.25</v>
      </c>
      <c r="E204" s="154">
        <f aca="true" t="shared" si="27" ref="E204:N204">SUM(E198:E203)</f>
        <v>1569590.25</v>
      </c>
      <c r="F204" s="154">
        <f t="shared" si="27"/>
        <v>1569590.25</v>
      </c>
      <c r="G204" s="154">
        <f t="shared" si="27"/>
        <v>1569590.25</v>
      </c>
      <c r="H204" s="154">
        <f t="shared" si="27"/>
        <v>1569590.25</v>
      </c>
      <c r="I204" s="154">
        <f t="shared" si="27"/>
        <v>1569590.25</v>
      </c>
      <c r="J204" s="154">
        <f t="shared" si="27"/>
        <v>1569590.25</v>
      </c>
      <c r="K204" s="154">
        <f t="shared" si="27"/>
        <v>1569590.25</v>
      </c>
      <c r="L204" s="154">
        <f t="shared" si="27"/>
        <v>1569590.25</v>
      </c>
      <c r="M204" s="154">
        <f t="shared" si="27"/>
        <v>1569590.25</v>
      </c>
      <c r="N204" s="154">
        <f t="shared" si="27"/>
        <v>1569590.25</v>
      </c>
      <c r="O204" s="154">
        <f t="shared" si="25"/>
        <v>1385593.25</v>
      </c>
    </row>
    <row r="205" spans="1:15" ht="14.25">
      <c r="A205" s="133" t="s">
        <v>395</v>
      </c>
      <c r="B205" s="129" t="s">
        <v>396</v>
      </c>
      <c r="C205" s="316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>
        <f t="shared" si="25"/>
        <v>0</v>
      </c>
    </row>
    <row r="206" spans="1:15" ht="14.25">
      <c r="A206" s="133" t="s">
        <v>397</v>
      </c>
      <c r="B206" s="129" t="s">
        <v>398</v>
      </c>
      <c r="C206" s="316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>
        <f t="shared" si="25"/>
        <v>0</v>
      </c>
    </row>
    <row r="207" spans="1:15" ht="14.25">
      <c r="A207" s="138" t="s">
        <v>399</v>
      </c>
      <c r="B207" s="129" t="s">
        <v>400</v>
      </c>
      <c r="C207" s="316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>
        <f t="shared" si="25"/>
        <v>0</v>
      </c>
    </row>
    <row r="208" spans="1:15" ht="14.25">
      <c r="A208" s="138" t="s">
        <v>536</v>
      </c>
      <c r="B208" s="129" t="s">
        <v>401</v>
      </c>
      <c r="C208" s="316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>
        <f t="shared" si="25"/>
        <v>0</v>
      </c>
    </row>
    <row r="209" spans="1:15" ht="14.25">
      <c r="A209" s="139" t="s">
        <v>554</v>
      </c>
      <c r="B209" s="131" t="s">
        <v>402</v>
      </c>
      <c r="C209" s="315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>
        <f t="shared" si="25"/>
        <v>0</v>
      </c>
    </row>
    <row r="210" spans="1:15" ht="14.25">
      <c r="A210" s="137" t="s">
        <v>403</v>
      </c>
      <c r="B210" s="131" t="s">
        <v>404</v>
      </c>
      <c r="C210" s="315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>
        <f t="shared" si="25"/>
        <v>0</v>
      </c>
    </row>
    <row r="211" spans="1:15" ht="15">
      <c r="A211" s="140" t="s">
        <v>555</v>
      </c>
      <c r="B211" s="141" t="s">
        <v>405</v>
      </c>
      <c r="C211" s="321">
        <f>C193+C198+C204</f>
        <v>19019080</v>
      </c>
      <c r="D211" s="321">
        <f>D204</f>
        <v>1753587.25</v>
      </c>
      <c r="E211" s="321">
        <f aca="true" t="shared" si="28" ref="E211:N211">E204</f>
        <v>1569590.25</v>
      </c>
      <c r="F211" s="321">
        <f t="shared" si="28"/>
        <v>1569590.25</v>
      </c>
      <c r="G211" s="321">
        <f t="shared" si="28"/>
        <v>1569590.25</v>
      </c>
      <c r="H211" s="321">
        <f t="shared" si="28"/>
        <v>1569590.25</v>
      </c>
      <c r="I211" s="321">
        <f t="shared" si="28"/>
        <v>1569590.25</v>
      </c>
      <c r="J211" s="321">
        <f t="shared" si="28"/>
        <v>1569590.25</v>
      </c>
      <c r="K211" s="321">
        <f t="shared" si="28"/>
        <v>1569590.25</v>
      </c>
      <c r="L211" s="321">
        <f t="shared" si="28"/>
        <v>1569590.25</v>
      </c>
      <c r="M211" s="321">
        <f t="shared" si="28"/>
        <v>1569590.25</v>
      </c>
      <c r="N211" s="321">
        <f t="shared" si="28"/>
        <v>1569590.25</v>
      </c>
      <c r="O211" s="321">
        <f t="shared" si="25"/>
        <v>1569590.25</v>
      </c>
    </row>
    <row r="212" spans="1:15" ht="15">
      <c r="A212" s="142" t="s">
        <v>538</v>
      </c>
      <c r="B212" s="143"/>
      <c r="C212" s="322">
        <f>C182+C211</f>
        <v>27539080</v>
      </c>
      <c r="D212" s="322">
        <f>D182+D211</f>
        <v>2464087.25</v>
      </c>
      <c r="E212" s="322">
        <f aca="true" t="shared" si="29" ref="E212:N212">E182+E211</f>
        <v>2279090.25</v>
      </c>
      <c r="F212" s="322">
        <f t="shared" si="29"/>
        <v>2279090.25</v>
      </c>
      <c r="G212" s="322">
        <f t="shared" si="29"/>
        <v>2279090.25</v>
      </c>
      <c r="H212" s="322">
        <f t="shared" si="29"/>
        <v>2279090.25</v>
      </c>
      <c r="I212" s="322">
        <f t="shared" si="29"/>
        <v>2279090.25</v>
      </c>
      <c r="J212" s="322">
        <f t="shared" si="29"/>
        <v>2279090.25</v>
      </c>
      <c r="K212" s="322">
        <f t="shared" si="29"/>
        <v>2279090.25</v>
      </c>
      <c r="L212" s="322">
        <f t="shared" si="29"/>
        <v>2279090.25</v>
      </c>
      <c r="M212" s="322">
        <f t="shared" si="29"/>
        <v>2279090.25</v>
      </c>
      <c r="N212" s="322">
        <f t="shared" si="29"/>
        <v>2279090.25</v>
      </c>
      <c r="O212" s="322">
        <f t="shared" si="25"/>
        <v>2284090.25</v>
      </c>
    </row>
    <row r="213" spans="2:15" ht="14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2:15" ht="14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2:15" ht="14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2:15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ht="14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2:15" ht="14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2:15" ht="14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2:15" ht="14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2:15" ht="14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2:15" ht="14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2:15" ht="14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2:15" ht="14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2:15" ht="14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150" t="s">
        <v>842</v>
      </c>
      <c r="B1" s="151"/>
      <c r="C1" s="151"/>
      <c r="D1" s="151"/>
      <c r="E1" s="151"/>
      <c r="F1" s="151"/>
      <c r="G1" s="151"/>
      <c r="H1" s="151"/>
      <c r="I1" s="151"/>
    </row>
    <row r="2" spans="1:9" ht="23.25" customHeight="1">
      <c r="A2" s="401" t="s">
        <v>825</v>
      </c>
      <c r="B2" s="406"/>
      <c r="C2" s="406"/>
      <c r="D2" s="406"/>
      <c r="E2" s="406"/>
      <c r="F2" s="406"/>
      <c r="G2" s="406"/>
      <c r="H2" s="406"/>
      <c r="I2" s="406"/>
    </row>
    <row r="4" spans="1:9" ht="14.25">
      <c r="A4" s="4" t="s">
        <v>1</v>
      </c>
      <c r="I4" s="164" t="s">
        <v>689</v>
      </c>
    </row>
    <row r="5" spans="1:9" ht="35.25">
      <c r="A5" s="93" t="s">
        <v>50</v>
      </c>
      <c r="B5" s="94" t="s">
        <v>51</v>
      </c>
      <c r="C5" s="94" t="s">
        <v>52</v>
      </c>
      <c r="D5" s="94" t="s">
        <v>868</v>
      </c>
      <c r="E5" s="94" t="s">
        <v>869</v>
      </c>
      <c r="F5" s="94" t="s">
        <v>870</v>
      </c>
      <c r="G5" s="94" t="s">
        <v>871</v>
      </c>
      <c r="H5" s="94" t="s">
        <v>872</v>
      </c>
      <c r="I5" s="101" t="s">
        <v>53</v>
      </c>
    </row>
    <row r="6" spans="1:9" ht="14.25">
      <c r="A6" s="95"/>
      <c r="B6" s="95"/>
      <c r="C6" s="96"/>
      <c r="D6" s="96"/>
      <c r="E6" s="96"/>
      <c r="F6" s="96"/>
      <c r="G6" s="96"/>
      <c r="H6" s="96"/>
      <c r="I6" s="96"/>
    </row>
    <row r="7" spans="1:9" ht="14.25">
      <c r="A7" s="95"/>
      <c r="B7" s="95"/>
      <c r="C7" s="96"/>
      <c r="D7" s="96"/>
      <c r="E7" s="96"/>
      <c r="F7" s="96"/>
      <c r="G7" s="96"/>
      <c r="H7" s="96"/>
      <c r="I7" s="96"/>
    </row>
    <row r="8" spans="1:9" ht="14.25">
      <c r="A8" s="95"/>
      <c r="B8" s="95"/>
      <c r="C8" s="96"/>
      <c r="D8" s="96"/>
      <c r="E8" s="96"/>
      <c r="F8" s="96"/>
      <c r="G8" s="96"/>
      <c r="H8" s="96"/>
      <c r="I8" s="96"/>
    </row>
    <row r="9" spans="1:9" ht="14.25">
      <c r="A9" s="95"/>
      <c r="B9" s="95"/>
      <c r="C9" s="96"/>
      <c r="D9" s="96"/>
      <c r="E9" s="96"/>
      <c r="F9" s="96"/>
      <c r="G9" s="96"/>
      <c r="H9" s="96"/>
      <c r="I9" s="96"/>
    </row>
    <row r="10" spans="1:9" ht="14.25">
      <c r="A10" s="97" t="s">
        <v>54</v>
      </c>
      <c r="B10" s="97"/>
      <c r="C10" s="98"/>
      <c r="D10" s="98"/>
      <c r="E10" s="98"/>
      <c r="F10" s="98"/>
      <c r="G10" s="98"/>
      <c r="H10" s="98"/>
      <c r="I10" s="98"/>
    </row>
    <row r="11" spans="1:9" ht="14.25">
      <c r="A11" s="95"/>
      <c r="B11" s="95"/>
      <c r="C11" s="96"/>
      <c r="D11" s="96"/>
      <c r="E11" s="96"/>
      <c r="F11" s="96"/>
      <c r="G11" s="96"/>
      <c r="H11" s="96"/>
      <c r="I11" s="96"/>
    </row>
    <row r="12" spans="1:9" ht="14.25">
      <c r="A12" s="95"/>
      <c r="B12" s="95"/>
      <c r="C12" s="96"/>
      <c r="D12" s="96"/>
      <c r="E12" s="96"/>
      <c r="F12" s="96"/>
      <c r="G12" s="96"/>
      <c r="H12" s="96"/>
      <c r="I12" s="96"/>
    </row>
    <row r="13" spans="1:9" ht="14.25">
      <c r="A13" s="95"/>
      <c r="B13" s="95"/>
      <c r="C13" s="96"/>
      <c r="D13" s="96"/>
      <c r="E13" s="96"/>
      <c r="F13" s="96"/>
      <c r="G13" s="96"/>
      <c r="H13" s="96"/>
      <c r="I13" s="96"/>
    </row>
    <row r="14" spans="1:9" ht="14.25">
      <c r="A14" s="95"/>
      <c r="B14" s="95"/>
      <c r="C14" s="96"/>
      <c r="D14" s="96"/>
      <c r="E14" s="96"/>
      <c r="F14" s="96"/>
      <c r="G14" s="96"/>
      <c r="H14" s="96"/>
      <c r="I14" s="96"/>
    </row>
    <row r="15" spans="1:9" ht="14.25">
      <c r="A15" s="97" t="s">
        <v>55</v>
      </c>
      <c r="B15" s="97"/>
      <c r="C15" s="98"/>
      <c r="D15" s="98"/>
      <c r="E15" s="98"/>
      <c r="F15" s="98"/>
      <c r="G15" s="98"/>
      <c r="H15" s="98"/>
      <c r="I15" s="98"/>
    </row>
    <row r="16" spans="1:9" ht="14.25">
      <c r="A16" s="95"/>
      <c r="B16" s="95"/>
      <c r="C16" s="96"/>
      <c r="D16" s="96"/>
      <c r="E16" s="96"/>
      <c r="F16" s="96"/>
      <c r="G16" s="96"/>
      <c r="H16" s="96"/>
      <c r="I16" s="96"/>
    </row>
    <row r="17" spans="1:9" ht="14.25">
      <c r="A17" s="95"/>
      <c r="B17" s="95"/>
      <c r="C17" s="96"/>
      <c r="D17" s="96"/>
      <c r="E17" s="96"/>
      <c r="F17" s="96"/>
      <c r="G17" s="96"/>
      <c r="H17" s="96"/>
      <c r="I17" s="96"/>
    </row>
    <row r="18" spans="1:9" ht="14.25">
      <c r="A18" s="95"/>
      <c r="B18" s="95"/>
      <c r="C18" s="96"/>
      <c r="D18" s="96"/>
      <c r="E18" s="96"/>
      <c r="F18" s="96"/>
      <c r="G18" s="96"/>
      <c r="H18" s="96"/>
      <c r="I18" s="96"/>
    </row>
    <row r="19" spans="1:9" ht="14.25">
      <c r="A19" s="95"/>
      <c r="B19" s="95"/>
      <c r="C19" s="96"/>
      <c r="D19" s="96"/>
      <c r="E19" s="96"/>
      <c r="F19" s="96"/>
      <c r="G19" s="96"/>
      <c r="H19" s="96"/>
      <c r="I19" s="96"/>
    </row>
    <row r="20" spans="1:9" ht="14.25">
      <c r="A20" s="97" t="s">
        <v>56</v>
      </c>
      <c r="B20" s="97"/>
      <c r="C20" s="98"/>
      <c r="D20" s="98"/>
      <c r="E20" s="98"/>
      <c r="F20" s="98"/>
      <c r="G20" s="98"/>
      <c r="H20" s="98"/>
      <c r="I20" s="98"/>
    </row>
    <row r="21" spans="1:9" ht="14.25">
      <c r="A21" s="95"/>
      <c r="B21" s="95"/>
      <c r="C21" s="96"/>
      <c r="D21" s="96"/>
      <c r="E21" s="96"/>
      <c r="F21" s="96"/>
      <c r="G21" s="96"/>
      <c r="H21" s="96"/>
      <c r="I21" s="96"/>
    </row>
    <row r="22" spans="1:9" ht="14.25">
      <c r="A22" s="95"/>
      <c r="B22" s="95"/>
      <c r="C22" s="96"/>
      <c r="D22" s="96"/>
      <c r="E22" s="96"/>
      <c r="F22" s="96"/>
      <c r="G22" s="96"/>
      <c r="H22" s="96"/>
      <c r="I22" s="96"/>
    </row>
    <row r="23" spans="1:9" ht="14.25">
      <c r="A23" s="95"/>
      <c r="B23" s="95"/>
      <c r="C23" s="96"/>
      <c r="D23" s="96"/>
      <c r="E23" s="96"/>
      <c r="F23" s="96"/>
      <c r="G23" s="96"/>
      <c r="H23" s="96"/>
      <c r="I23" s="96"/>
    </row>
    <row r="24" spans="1:9" ht="14.25">
      <c r="A24" s="95"/>
      <c r="B24" s="95"/>
      <c r="C24" s="96"/>
      <c r="D24" s="96"/>
      <c r="E24" s="96"/>
      <c r="F24" s="96"/>
      <c r="G24" s="96"/>
      <c r="H24" s="96"/>
      <c r="I24" s="96"/>
    </row>
    <row r="25" spans="1:9" ht="14.25">
      <c r="A25" s="97" t="s">
        <v>57</v>
      </c>
      <c r="B25" s="97"/>
      <c r="C25" s="98"/>
      <c r="D25" s="98"/>
      <c r="E25" s="98"/>
      <c r="F25" s="98"/>
      <c r="G25" s="98"/>
      <c r="H25" s="98"/>
      <c r="I25" s="98"/>
    </row>
    <row r="26" spans="1:9" ht="14.25">
      <c r="A26" s="97"/>
      <c r="B26" s="97"/>
      <c r="C26" s="98"/>
      <c r="D26" s="98"/>
      <c r="E26" s="98"/>
      <c r="F26" s="98"/>
      <c r="G26" s="98"/>
      <c r="H26" s="98"/>
      <c r="I26" s="98"/>
    </row>
    <row r="27" spans="1:9" ht="14.25">
      <c r="A27" s="97"/>
      <c r="B27" s="97"/>
      <c r="C27" s="98"/>
      <c r="D27" s="98"/>
      <c r="E27" s="98"/>
      <c r="F27" s="98"/>
      <c r="G27" s="98"/>
      <c r="H27" s="98"/>
      <c r="I27" s="98"/>
    </row>
    <row r="28" spans="1:9" ht="14.25">
      <c r="A28" s="97"/>
      <c r="B28" s="97"/>
      <c r="C28" s="98"/>
      <c r="D28" s="98"/>
      <c r="E28" s="98"/>
      <c r="F28" s="98"/>
      <c r="G28" s="98"/>
      <c r="H28" s="98"/>
      <c r="I28" s="98"/>
    </row>
    <row r="29" spans="1:9" ht="14.25">
      <c r="A29" s="97"/>
      <c r="B29" s="97"/>
      <c r="C29" s="98"/>
      <c r="D29" s="98"/>
      <c r="E29" s="98"/>
      <c r="F29" s="98"/>
      <c r="G29" s="98"/>
      <c r="H29" s="98"/>
      <c r="I29" s="98"/>
    </row>
    <row r="30" spans="1:9" ht="15">
      <c r="A30" s="99" t="s">
        <v>58</v>
      </c>
      <c r="B30" s="95"/>
      <c r="C30" s="100"/>
      <c r="D30" s="100"/>
      <c r="E30" s="100"/>
      <c r="F30" s="100"/>
      <c r="G30" s="100"/>
      <c r="H30" s="100"/>
      <c r="I30" s="100"/>
    </row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409" t="s">
        <v>860</v>
      </c>
      <c r="B1" s="410"/>
      <c r="C1" s="410"/>
      <c r="D1" s="410"/>
      <c r="E1" s="410"/>
    </row>
    <row r="2" spans="1:5" ht="22.5" customHeight="1">
      <c r="A2" s="401" t="s">
        <v>826</v>
      </c>
      <c r="B2" s="406"/>
      <c r="C2" s="406"/>
      <c r="D2" s="406"/>
      <c r="E2" s="406"/>
    </row>
    <row r="3" ht="18">
      <c r="A3" s="80"/>
    </row>
    <row r="4" spans="1:5" ht="14.25">
      <c r="A4" s="4" t="s">
        <v>1</v>
      </c>
      <c r="E4" s="164" t="s">
        <v>690</v>
      </c>
    </row>
    <row r="5" spans="1:5" ht="31.5" customHeight="1">
      <c r="A5" s="81" t="s">
        <v>103</v>
      </c>
      <c r="B5" s="82" t="s">
        <v>104</v>
      </c>
      <c r="C5" s="72" t="s">
        <v>33</v>
      </c>
      <c r="D5" s="72" t="s">
        <v>34</v>
      </c>
      <c r="E5" s="72" t="s">
        <v>35</v>
      </c>
    </row>
    <row r="6" spans="1:5" ht="15" customHeight="1">
      <c r="A6" s="83"/>
      <c r="B6" s="44"/>
      <c r="C6" s="44"/>
      <c r="D6" s="44"/>
      <c r="E6" s="44"/>
    </row>
    <row r="7" spans="1:5" ht="15" customHeight="1">
      <c r="A7" s="83"/>
      <c r="B7" s="44"/>
      <c r="C7" s="44"/>
      <c r="D7" s="44"/>
      <c r="E7" s="44"/>
    </row>
    <row r="8" spans="1:5" ht="15" customHeight="1">
      <c r="A8" s="83"/>
      <c r="B8" s="44"/>
      <c r="C8" s="44"/>
      <c r="D8" s="44"/>
      <c r="E8" s="44"/>
    </row>
    <row r="9" spans="1:5" ht="15" customHeight="1">
      <c r="A9" s="44"/>
      <c r="B9" s="44"/>
      <c r="C9" s="44"/>
      <c r="D9" s="44"/>
      <c r="E9" s="44"/>
    </row>
    <row r="10" spans="1:5" ht="29.25" customHeight="1">
      <c r="A10" s="84" t="s">
        <v>26</v>
      </c>
      <c r="B10" s="53" t="s">
        <v>341</v>
      </c>
      <c r="C10" s="44"/>
      <c r="D10" s="44"/>
      <c r="E10" s="44"/>
    </row>
    <row r="11" spans="1:5" ht="29.25" customHeight="1">
      <c r="A11" s="84"/>
      <c r="B11" s="44"/>
      <c r="C11" s="44"/>
      <c r="D11" s="44"/>
      <c r="E11" s="44"/>
    </row>
    <row r="12" spans="1:5" ht="15" customHeight="1">
      <c r="A12" s="84"/>
      <c r="B12" s="44"/>
      <c r="C12" s="44"/>
      <c r="D12" s="44"/>
      <c r="E12" s="44"/>
    </row>
    <row r="13" spans="1:5" ht="15" customHeight="1">
      <c r="A13" s="85"/>
      <c r="B13" s="44"/>
      <c r="C13" s="44"/>
      <c r="D13" s="44"/>
      <c r="E13" s="44"/>
    </row>
    <row r="14" spans="1:5" ht="15" customHeight="1">
      <c r="A14" s="85"/>
      <c r="B14" s="44"/>
      <c r="C14" s="44"/>
      <c r="D14" s="44"/>
      <c r="E14" s="44"/>
    </row>
    <row r="15" spans="1:5" ht="30.75" customHeight="1">
      <c r="A15" s="84" t="s">
        <v>27</v>
      </c>
      <c r="B15" s="41" t="s">
        <v>365</v>
      </c>
      <c r="C15" s="44"/>
      <c r="D15" s="44"/>
      <c r="E15" s="44"/>
    </row>
    <row r="16" spans="1:5" ht="15" customHeight="1">
      <c r="A16" s="77" t="s">
        <v>560</v>
      </c>
      <c r="B16" s="77" t="s">
        <v>317</v>
      </c>
      <c r="C16" s="44"/>
      <c r="D16" s="44"/>
      <c r="E16" s="44"/>
    </row>
    <row r="17" spans="1:5" ht="15" customHeight="1">
      <c r="A17" s="77" t="s">
        <v>561</v>
      </c>
      <c r="B17" s="77" t="s">
        <v>317</v>
      </c>
      <c r="C17" s="44"/>
      <c r="D17" s="44"/>
      <c r="E17" s="44"/>
    </row>
    <row r="18" spans="1:5" ht="15" customHeight="1">
      <c r="A18" s="77" t="s">
        <v>562</v>
      </c>
      <c r="B18" s="77" t="s">
        <v>317</v>
      </c>
      <c r="C18" s="44"/>
      <c r="D18" s="44"/>
      <c r="E18" s="44"/>
    </row>
    <row r="19" spans="1:5" ht="15" customHeight="1">
      <c r="A19" s="77" t="s">
        <v>563</v>
      </c>
      <c r="B19" s="77" t="s">
        <v>317</v>
      </c>
      <c r="C19" s="44"/>
      <c r="D19" s="44"/>
      <c r="E19" s="44"/>
    </row>
    <row r="20" spans="1:5" ht="15" customHeight="1">
      <c r="A20" s="77" t="s">
        <v>515</v>
      </c>
      <c r="B20" s="86" t="s">
        <v>324</v>
      </c>
      <c r="C20" s="44"/>
      <c r="D20" s="44"/>
      <c r="E20" s="44"/>
    </row>
    <row r="21" spans="1:5" ht="15" customHeight="1">
      <c r="A21" s="77" t="s">
        <v>513</v>
      </c>
      <c r="B21" s="86" t="s">
        <v>318</v>
      </c>
      <c r="C21" s="44"/>
      <c r="D21" s="44"/>
      <c r="E21" s="44"/>
    </row>
    <row r="22" spans="1:5" ht="15" customHeight="1">
      <c r="A22" s="85"/>
      <c r="B22" s="44"/>
      <c r="C22" s="44"/>
      <c r="D22" s="44"/>
      <c r="E22" s="44"/>
    </row>
    <row r="23" spans="1:5" ht="27.75" customHeight="1">
      <c r="A23" s="84" t="s">
        <v>28</v>
      </c>
      <c r="B23" s="45" t="s">
        <v>31</v>
      </c>
      <c r="C23" s="44"/>
      <c r="D23" s="44"/>
      <c r="E23" s="44"/>
    </row>
    <row r="24" spans="1:5" ht="15" customHeight="1">
      <c r="A24" s="84"/>
      <c r="B24" s="44" t="s">
        <v>337</v>
      </c>
      <c r="C24" s="44"/>
      <c r="D24" s="44"/>
      <c r="E24" s="44"/>
    </row>
    <row r="25" spans="1:5" ht="15" customHeight="1">
      <c r="A25" s="84"/>
      <c r="B25" s="44" t="s">
        <v>357</v>
      </c>
      <c r="C25" s="44"/>
      <c r="D25" s="44"/>
      <c r="E25" s="44"/>
    </row>
    <row r="26" spans="1:5" ht="15" customHeight="1">
      <c r="A26" s="85"/>
      <c r="B26" s="44"/>
      <c r="C26" s="44"/>
      <c r="D26" s="44"/>
      <c r="E26" s="44"/>
    </row>
    <row r="27" spans="1:5" ht="15" customHeight="1">
      <c r="A27" s="85"/>
      <c r="B27" s="44"/>
      <c r="C27" s="44"/>
      <c r="D27" s="44"/>
      <c r="E27" s="44"/>
    </row>
    <row r="28" spans="1:5" ht="31.5" customHeight="1">
      <c r="A28" s="84" t="s">
        <v>29</v>
      </c>
      <c r="B28" s="45" t="s">
        <v>32</v>
      </c>
      <c r="C28" s="44"/>
      <c r="D28" s="44"/>
      <c r="E28" s="44"/>
    </row>
    <row r="29" spans="1:5" ht="15" customHeight="1">
      <c r="A29" s="84"/>
      <c r="B29" s="44"/>
      <c r="C29" s="44"/>
      <c r="D29" s="44"/>
      <c r="E29" s="44"/>
    </row>
    <row r="30" spans="1:5" ht="15" customHeight="1">
      <c r="A30" s="84"/>
      <c r="B30" s="44"/>
      <c r="C30" s="44"/>
      <c r="D30" s="44"/>
      <c r="E30" s="44"/>
    </row>
    <row r="31" spans="1:5" ht="15" customHeight="1">
      <c r="A31" s="85"/>
      <c r="B31" s="44"/>
      <c r="C31" s="44"/>
      <c r="D31" s="44"/>
      <c r="E31" s="44"/>
    </row>
    <row r="32" spans="1:5" ht="15" customHeight="1">
      <c r="A32" s="85"/>
      <c r="B32" s="44"/>
      <c r="C32" s="44"/>
      <c r="D32" s="44"/>
      <c r="E32" s="44"/>
    </row>
    <row r="33" spans="1:5" ht="15" customHeight="1">
      <c r="A33" s="84" t="s">
        <v>30</v>
      </c>
      <c r="B33" s="45"/>
      <c r="C33" s="44"/>
      <c r="D33" s="44"/>
      <c r="E33" s="44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workbookViewId="0" topLeftCell="A1">
      <selection activeCell="F4" sqref="F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7.00390625" style="161" customWidth="1"/>
    <col min="5" max="5" width="20.8515625" style="161" customWidth="1"/>
    <col min="6" max="6" width="20.7109375" style="161" customWidth="1"/>
  </cols>
  <sheetData>
    <row r="1" spans="1:6" ht="21" customHeight="1">
      <c r="A1" s="409" t="s">
        <v>860</v>
      </c>
      <c r="B1" s="410"/>
      <c r="C1" s="410"/>
      <c r="D1" s="410"/>
      <c r="E1" s="410"/>
      <c r="F1" s="411"/>
    </row>
    <row r="2" spans="1:6" ht="18.75" customHeight="1">
      <c r="A2" s="401" t="s">
        <v>807</v>
      </c>
      <c r="B2" s="406"/>
      <c r="C2" s="406"/>
      <c r="D2" s="406"/>
      <c r="E2" s="406"/>
      <c r="F2" s="411"/>
    </row>
    <row r="3" ht="18">
      <c r="A3" s="51"/>
    </row>
    <row r="4" spans="1:6" ht="14.25">
      <c r="A4" s="4" t="s">
        <v>66</v>
      </c>
      <c r="F4" s="164" t="s">
        <v>693</v>
      </c>
    </row>
    <row r="5" spans="1:6" ht="26.25">
      <c r="A5" s="2" t="s">
        <v>103</v>
      </c>
      <c r="B5" s="3" t="s">
        <v>104</v>
      </c>
      <c r="C5" s="170" t="s">
        <v>87</v>
      </c>
      <c r="D5" s="170" t="s">
        <v>695</v>
      </c>
      <c r="E5" s="170" t="s">
        <v>827</v>
      </c>
      <c r="F5" s="171" t="s">
        <v>873</v>
      </c>
    </row>
    <row r="6" spans="1:6" ht="14.25">
      <c r="A6" s="30" t="s">
        <v>105</v>
      </c>
      <c r="B6" s="31" t="s">
        <v>106</v>
      </c>
      <c r="C6" s="155">
        <v>15435000</v>
      </c>
      <c r="D6" s="296">
        <f>C6*101%</f>
        <v>15589350</v>
      </c>
      <c r="E6" s="296">
        <f>D6*101.5%</f>
        <v>15823190.249999998</v>
      </c>
      <c r="F6" s="302">
        <f>E6*101%</f>
        <v>15981422.152499998</v>
      </c>
    </row>
    <row r="7" spans="1:6" ht="14.25">
      <c r="A7" s="30" t="s">
        <v>107</v>
      </c>
      <c r="B7" s="32" t="s">
        <v>108</v>
      </c>
      <c r="C7" s="155">
        <v>0</v>
      </c>
      <c r="D7" s="296">
        <f aca="true" t="shared" si="0" ref="D7:D70">C7*101%</f>
        <v>0</v>
      </c>
      <c r="E7" s="296">
        <f aca="true" t="shared" si="1" ref="E7:E70">D7*101.5%</f>
        <v>0</v>
      </c>
      <c r="F7" s="302">
        <f aca="true" t="shared" si="2" ref="F7:F70">E7*101%</f>
        <v>0</v>
      </c>
    </row>
    <row r="8" spans="1:6" ht="14.25">
      <c r="A8" s="30" t="s">
        <v>109</v>
      </c>
      <c r="B8" s="32" t="s">
        <v>110</v>
      </c>
      <c r="C8" s="155">
        <v>0</v>
      </c>
      <c r="D8" s="296">
        <f t="shared" si="0"/>
        <v>0</v>
      </c>
      <c r="E8" s="296">
        <f t="shared" si="1"/>
        <v>0</v>
      </c>
      <c r="F8" s="302">
        <f t="shared" si="2"/>
        <v>0</v>
      </c>
    </row>
    <row r="9" spans="1:6" ht="14.25">
      <c r="A9" s="33" t="s">
        <v>111</v>
      </c>
      <c r="B9" s="32" t="s">
        <v>112</v>
      </c>
      <c r="C9" s="155">
        <v>0</v>
      </c>
      <c r="D9" s="296">
        <f t="shared" si="0"/>
        <v>0</v>
      </c>
      <c r="E9" s="296">
        <f t="shared" si="1"/>
        <v>0</v>
      </c>
      <c r="F9" s="302">
        <f t="shared" si="2"/>
        <v>0</v>
      </c>
    </row>
    <row r="10" spans="1:6" ht="14.25">
      <c r="A10" s="33" t="s">
        <v>113</v>
      </c>
      <c r="B10" s="32" t="s">
        <v>114</v>
      </c>
      <c r="C10" s="155">
        <v>0</v>
      </c>
      <c r="D10" s="296">
        <f t="shared" si="0"/>
        <v>0</v>
      </c>
      <c r="E10" s="296">
        <f t="shared" si="1"/>
        <v>0</v>
      </c>
      <c r="F10" s="302">
        <f t="shared" si="2"/>
        <v>0</v>
      </c>
    </row>
    <row r="11" spans="1:6" ht="14.25">
      <c r="A11" s="33" t="s">
        <v>115</v>
      </c>
      <c r="B11" s="32" t="s">
        <v>116</v>
      </c>
      <c r="C11" s="155">
        <v>0</v>
      </c>
      <c r="D11" s="296">
        <f t="shared" si="0"/>
        <v>0</v>
      </c>
      <c r="E11" s="296">
        <f t="shared" si="1"/>
        <v>0</v>
      </c>
      <c r="F11" s="302">
        <f t="shared" si="2"/>
        <v>0</v>
      </c>
    </row>
    <row r="12" spans="1:6" ht="14.25">
      <c r="A12" s="33" t="s">
        <v>117</v>
      </c>
      <c r="B12" s="32" t="s">
        <v>118</v>
      </c>
      <c r="C12" s="155">
        <v>1190400</v>
      </c>
      <c r="D12" s="296">
        <f t="shared" si="0"/>
        <v>1202304</v>
      </c>
      <c r="E12" s="296">
        <f t="shared" si="1"/>
        <v>1220338.5599999998</v>
      </c>
      <c r="F12" s="302">
        <f t="shared" si="2"/>
        <v>1232541.9455999997</v>
      </c>
    </row>
    <row r="13" spans="1:6" ht="14.25">
      <c r="A13" s="33" t="s">
        <v>119</v>
      </c>
      <c r="B13" s="32" t="s">
        <v>120</v>
      </c>
      <c r="C13" s="155">
        <v>0</v>
      </c>
      <c r="D13" s="296">
        <f t="shared" si="0"/>
        <v>0</v>
      </c>
      <c r="E13" s="296">
        <f t="shared" si="1"/>
        <v>0</v>
      </c>
      <c r="F13" s="302">
        <f t="shared" si="2"/>
        <v>0</v>
      </c>
    </row>
    <row r="14" spans="1:6" ht="14.25">
      <c r="A14" s="5" t="s">
        <v>121</v>
      </c>
      <c r="B14" s="32" t="s">
        <v>122</v>
      </c>
      <c r="C14" s="155">
        <v>410200</v>
      </c>
      <c r="D14" s="296">
        <f t="shared" si="0"/>
        <v>414302</v>
      </c>
      <c r="E14" s="296">
        <f t="shared" si="1"/>
        <v>420516.52999999997</v>
      </c>
      <c r="F14" s="302">
        <f t="shared" si="2"/>
        <v>424721.69529999996</v>
      </c>
    </row>
    <row r="15" spans="1:6" ht="14.25">
      <c r="A15" s="5" t="s">
        <v>123</v>
      </c>
      <c r="B15" s="32" t="s">
        <v>124</v>
      </c>
      <c r="C15" s="155">
        <v>0</v>
      </c>
      <c r="D15" s="296">
        <f t="shared" si="0"/>
        <v>0</v>
      </c>
      <c r="E15" s="296">
        <f t="shared" si="1"/>
        <v>0</v>
      </c>
      <c r="F15" s="302">
        <f t="shared" si="2"/>
        <v>0</v>
      </c>
    </row>
    <row r="16" spans="1:6" ht="14.25">
      <c r="A16" s="5" t="s">
        <v>125</v>
      </c>
      <c r="B16" s="32" t="s">
        <v>126</v>
      </c>
      <c r="C16" s="155">
        <v>0</v>
      </c>
      <c r="D16" s="296">
        <f t="shared" si="0"/>
        <v>0</v>
      </c>
      <c r="E16" s="296">
        <f t="shared" si="1"/>
        <v>0</v>
      </c>
      <c r="F16" s="302">
        <f t="shared" si="2"/>
        <v>0</v>
      </c>
    </row>
    <row r="17" spans="1:6" ht="14.25">
      <c r="A17" s="5" t="s">
        <v>127</v>
      </c>
      <c r="B17" s="32" t="s">
        <v>128</v>
      </c>
      <c r="C17" s="155">
        <v>0</v>
      </c>
      <c r="D17" s="296">
        <f t="shared" si="0"/>
        <v>0</v>
      </c>
      <c r="E17" s="296">
        <f t="shared" si="1"/>
        <v>0</v>
      </c>
      <c r="F17" s="302">
        <f t="shared" si="2"/>
        <v>0</v>
      </c>
    </row>
    <row r="18" spans="1:14" ht="14.25">
      <c r="A18" s="5" t="s">
        <v>468</v>
      </c>
      <c r="B18" s="32" t="s">
        <v>129</v>
      </c>
      <c r="C18" s="155">
        <v>0</v>
      </c>
      <c r="D18" s="296">
        <f t="shared" si="0"/>
        <v>0</v>
      </c>
      <c r="E18" s="296">
        <f t="shared" si="1"/>
        <v>0</v>
      </c>
      <c r="F18" s="302">
        <f t="shared" si="2"/>
        <v>0</v>
      </c>
      <c r="N18" s="314"/>
    </row>
    <row r="19" spans="1:6" ht="14.25">
      <c r="A19" s="34" t="s">
        <v>406</v>
      </c>
      <c r="B19" s="35" t="s">
        <v>130</v>
      </c>
      <c r="C19" s="155">
        <v>17035600</v>
      </c>
      <c r="D19" s="296">
        <f t="shared" si="0"/>
        <v>17205956</v>
      </c>
      <c r="E19" s="296">
        <f t="shared" si="1"/>
        <v>17464045.34</v>
      </c>
      <c r="F19" s="302">
        <f t="shared" si="2"/>
        <v>17638685.7934</v>
      </c>
    </row>
    <row r="20" spans="1:6" ht="14.25">
      <c r="A20" s="5" t="s">
        <v>131</v>
      </c>
      <c r="B20" s="32" t="s">
        <v>132</v>
      </c>
      <c r="C20" s="155">
        <v>2800000</v>
      </c>
      <c r="D20" s="296">
        <f t="shared" si="0"/>
        <v>2828000</v>
      </c>
      <c r="E20" s="296">
        <f t="shared" si="1"/>
        <v>2870419.9999999995</v>
      </c>
      <c r="F20" s="302">
        <f t="shared" si="2"/>
        <v>2899124.1999999997</v>
      </c>
    </row>
    <row r="21" spans="1:6" ht="14.25">
      <c r="A21" s="5" t="s">
        <v>133</v>
      </c>
      <c r="B21" s="32" t="s">
        <v>134</v>
      </c>
      <c r="C21" s="155">
        <v>0</v>
      </c>
      <c r="D21" s="296">
        <f t="shared" si="0"/>
        <v>0</v>
      </c>
      <c r="E21" s="296">
        <f t="shared" si="1"/>
        <v>0</v>
      </c>
      <c r="F21" s="302">
        <f t="shared" si="2"/>
        <v>0</v>
      </c>
    </row>
    <row r="22" spans="1:6" ht="14.25">
      <c r="A22" s="6" t="s">
        <v>135</v>
      </c>
      <c r="B22" s="32" t="s">
        <v>136</v>
      </c>
      <c r="C22" s="155">
        <v>508000</v>
      </c>
      <c r="D22" s="296">
        <f t="shared" si="0"/>
        <v>513080</v>
      </c>
      <c r="E22" s="296">
        <f t="shared" si="1"/>
        <v>520776.19999999995</v>
      </c>
      <c r="F22" s="302">
        <f t="shared" si="2"/>
        <v>525983.9619999999</v>
      </c>
    </row>
    <row r="23" spans="1:6" ht="14.25">
      <c r="A23" s="7" t="s">
        <v>407</v>
      </c>
      <c r="B23" s="35" t="s">
        <v>137</v>
      </c>
      <c r="C23" s="155">
        <v>3308000</v>
      </c>
      <c r="D23" s="296">
        <f t="shared" si="0"/>
        <v>3341080</v>
      </c>
      <c r="E23" s="296">
        <f t="shared" si="1"/>
        <v>3391196.1999999997</v>
      </c>
      <c r="F23" s="302">
        <f t="shared" si="2"/>
        <v>3425108.1619999995</v>
      </c>
    </row>
    <row r="24" spans="1:6" ht="14.25">
      <c r="A24" s="54" t="s">
        <v>498</v>
      </c>
      <c r="B24" s="55" t="s">
        <v>138</v>
      </c>
      <c r="C24" s="155">
        <v>20343600</v>
      </c>
      <c r="D24" s="296">
        <f t="shared" si="0"/>
        <v>20547036</v>
      </c>
      <c r="E24" s="296">
        <f t="shared" si="1"/>
        <v>20855241.54</v>
      </c>
      <c r="F24" s="302">
        <f t="shared" si="2"/>
        <v>21063793.955399998</v>
      </c>
    </row>
    <row r="25" spans="1:6" ht="14.25">
      <c r="A25" s="41" t="s">
        <v>469</v>
      </c>
      <c r="B25" s="55" t="s">
        <v>139</v>
      </c>
      <c r="C25" s="155">
        <v>4296080</v>
      </c>
      <c r="D25" s="296">
        <f t="shared" si="0"/>
        <v>4339040.8</v>
      </c>
      <c r="E25" s="296">
        <f t="shared" si="1"/>
        <v>4404126.412</v>
      </c>
      <c r="F25" s="302">
        <f t="shared" si="2"/>
        <v>4448167.67612</v>
      </c>
    </row>
    <row r="26" spans="1:6" ht="14.25">
      <c r="A26" s="5" t="s">
        <v>140</v>
      </c>
      <c r="B26" s="32" t="s">
        <v>141</v>
      </c>
      <c r="C26" s="155">
        <v>328000</v>
      </c>
      <c r="D26" s="296">
        <f t="shared" si="0"/>
        <v>331280</v>
      </c>
      <c r="E26" s="296">
        <f t="shared" si="1"/>
        <v>336249.19999999995</v>
      </c>
      <c r="F26" s="302">
        <f t="shared" si="2"/>
        <v>339611.692</v>
      </c>
    </row>
    <row r="27" spans="1:6" ht="14.25">
      <c r="A27" s="5" t="s">
        <v>142</v>
      </c>
      <c r="B27" s="32" t="s">
        <v>143</v>
      </c>
      <c r="C27" s="155">
        <v>6489620</v>
      </c>
      <c r="D27" s="296">
        <f t="shared" si="0"/>
        <v>6554516.2</v>
      </c>
      <c r="E27" s="296">
        <f t="shared" si="1"/>
        <v>6652833.943</v>
      </c>
      <c r="F27" s="302">
        <f t="shared" si="2"/>
        <v>6719362.28243</v>
      </c>
    </row>
    <row r="28" spans="1:6" ht="14.25">
      <c r="A28" s="5" t="s">
        <v>144</v>
      </c>
      <c r="B28" s="32" t="s">
        <v>145</v>
      </c>
      <c r="C28" s="155">
        <v>0</v>
      </c>
      <c r="D28" s="296">
        <f t="shared" si="0"/>
        <v>0</v>
      </c>
      <c r="E28" s="296">
        <f t="shared" si="1"/>
        <v>0</v>
      </c>
      <c r="F28" s="302">
        <f t="shared" si="2"/>
        <v>0</v>
      </c>
    </row>
    <row r="29" spans="1:6" ht="14.25">
      <c r="A29" s="7" t="s">
        <v>408</v>
      </c>
      <c r="B29" s="35" t="s">
        <v>146</v>
      </c>
      <c r="C29" s="155">
        <v>6817620</v>
      </c>
      <c r="D29" s="296">
        <f t="shared" si="0"/>
        <v>6885796.2</v>
      </c>
      <c r="E29" s="296">
        <f t="shared" si="1"/>
        <v>6989083.142999999</v>
      </c>
      <c r="F29" s="302">
        <f t="shared" si="2"/>
        <v>7058973.9744299995</v>
      </c>
    </row>
    <row r="30" spans="1:6" ht="14.25">
      <c r="A30" s="5" t="s">
        <v>147</v>
      </c>
      <c r="B30" s="32" t="s">
        <v>148</v>
      </c>
      <c r="C30" s="155">
        <v>0</v>
      </c>
      <c r="D30" s="296">
        <f t="shared" si="0"/>
        <v>0</v>
      </c>
      <c r="E30" s="296">
        <f t="shared" si="1"/>
        <v>0</v>
      </c>
      <c r="F30" s="302">
        <f t="shared" si="2"/>
        <v>0</v>
      </c>
    </row>
    <row r="31" spans="1:6" ht="14.25">
      <c r="A31" s="5" t="s">
        <v>149</v>
      </c>
      <c r="B31" s="32" t="s">
        <v>150</v>
      </c>
      <c r="C31" s="155">
        <v>370000</v>
      </c>
      <c r="D31" s="296">
        <f t="shared" si="0"/>
        <v>373700</v>
      </c>
      <c r="E31" s="296">
        <f t="shared" si="1"/>
        <v>379305.49999999994</v>
      </c>
      <c r="F31" s="302">
        <f t="shared" si="2"/>
        <v>383098.55499999993</v>
      </c>
    </row>
    <row r="32" spans="1:6" ht="15" customHeight="1">
      <c r="A32" s="7" t="s">
        <v>499</v>
      </c>
      <c r="B32" s="35" t="s">
        <v>151</v>
      </c>
      <c r="C32" s="155">
        <v>370000</v>
      </c>
      <c r="D32" s="296">
        <f t="shared" si="0"/>
        <v>373700</v>
      </c>
      <c r="E32" s="296">
        <f t="shared" si="1"/>
        <v>379305.49999999994</v>
      </c>
      <c r="F32" s="302">
        <f t="shared" si="2"/>
        <v>383098.55499999993</v>
      </c>
    </row>
    <row r="33" spans="1:6" ht="14.25">
      <c r="A33" s="5" t="s">
        <v>152</v>
      </c>
      <c r="B33" s="32" t="s">
        <v>153</v>
      </c>
      <c r="C33" s="155">
        <v>3200000</v>
      </c>
      <c r="D33" s="296">
        <f t="shared" si="0"/>
        <v>3232000</v>
      </c>
      <c r="E33" s="296">
        <f t="shared" si="1"/>
        <v>3280479.9999999995</v>
      </c>
      <c r="F33" s="302">
        <f t="shared" si="2"/>
        <v>3313284.7999999993</v>
      </c>
    </row>
    <row r="34" spans="1:6" ht="14.25">
      <c r="A34" s="5" t="s">
        <v>154</v>
      </c>
      <c r="B34" s="32" t="s">
        <v>155</v>
      </c>
      <c r="C34" s="155">
        <v>600000</v>
      </c>
      <c r="D34" s="296">
        <f t="shared" si="0"/>
        <v>606000</v>
      </c>
      <c r="E34" s="296">
        <f t="shared" si="1"/>
        <v>615089.9999999999</v>
      </c>
      <c r="F34" s="302">
        <f t="shared" si="2"/>
        <v>621240.8999999999</v>
      </c>
    </row>
    <row r="35" spans="1:6" ht="14.25">
      <c r="A35" s="5" t="s">
        <v>470</v>
      </c>
      <c r="B35" s="32" t="s">
        <v>156</v>
      </c>
      <c r="C35" s="155">
        <v>700000</v>
      </c>
      <c r="D35" s="296">
        <f t="shared" si="0"/>
        <v>707000</v>
      </c>
      <c r="E35" s="296">
        <f t="shared" si="1"/>
        <v>717604.9999999999</v>
      </c>
      <c r="F35" s="302">
        <f t="shared" si="2"/>
        <v>724781.0499999999</v>
      </c>
    </row>
    <row r="36" spans="1:6" ht="14.25">
      <c r="A36" s="5" t="s">
        <v>157</v>
      </c>
      <c r="B36" s="32" t="s">
        <v>158</v>
      </c>
      <c r="C36" s="155">
        <v>5320000</v>
      </c>
      <c r="D36" s="296">
        <f t="shared" si="0"/>
        <v>5373200</v>
      </c>
      <c r="E36" s="296">
        <f t="shared" si="1"/>
        <v>5453797.999999999</v>
      </c>
      <c r="F36" s="302">
        <f t="shared" si="2"/>
        <v>5508335.9799999995</v>
      </c>
    </row>
    <row r="37" spans="1:6" ht="14.25">
      <c r="A37" s="10" t="s">
        <v>471</v>
      </c>
      <c r="B37" s="32" t="s">
        <v>159</v>
      </c>
      <c r="C37" s="155">
        <v>0</v>
      </c>
      <c r="D37" s="296">
        <f t="shared" si="0"/>
        <v>0</v>
      </c>
      <c r="E37" s="296">
        <f t="shared" si="1"/>
        <v>0</v>
      </c>
      <c r="F37" s="302">
        <f t="shared" si="2"/>
        <v>0</v>
      </c>
    </row>
    <row r="38" spans="1:6" ht="14.25">
      <c r="A38" s="6" t="s">
        <v>160</v>
      </c>
      <c r="B38" s="32" t="s">
        <v>161</v>
      </c>
      <c r="C38" s="155">
        <v>0</v>
      </c>
      <c r="D38" s="296">
        <f t="shared" si="0"/>
        <v>0</v>
      </c>
      <c r="E38" s="296">
        <f t="shared" si="1"/>
        <v>0</v>
      </c>
      <c r="F38" s="302">
        <f t="shared" si="2"/>
        <v>0</v>
      </c>
    </row>
    <row r="39" spans="1:6" ht="14.25">
      <c r="A39" s="5" t="s">
        <v>472</v>
      </c>
      <c r="B39" s="32" t="s">
        <v>162</v>
      </c>
      <c r="C39" s="155">
        <v>3109000</v>
      </c>
      <c r="D39" s="296">
        <f t="shared" si="0"/>
        <v>3140090</v>
      </c>
      <c r="E39" s="296">
        <f t="shared" si="1"/>
        <v>3187191.3499999996</v>
      </c>
      <c r="F39" s="302">
        <f t="shared" si="2"/>
        <v>3219063.2635</v>
      </c>
    </row>
    <row r="40" spans="1:6" ht="14.25">
      <c r="A40" s="7" t="s">
        <v>409</v>
      </c>
      <c r="B40" s="35" t="s">
        <v>163</v>
      </c>
      <c r="C40" s="155">
        <v>12929000</v>
      </c>
      <c r="D40" s="296">
        <f t="shared" si="0"/>
        <v>13058290</v>
      </c>
      <c r="E40" s="296">
        <f t="shared" si="1"/>
        <v>13254164.35</v>
      </c>
      <c r="F40" s="302">
        <f t="shared" si="2"/>
        <v>13386705.9935</v>
      </c>
    </row>
    <row r="41" spans="1:6" ht="14.25">
      <c r="A41" s="5" t="s">
        <v>164</v>
      </c>
      <c r="B41" s="32" t="s">
        <v>165</v>
      </c>
      <c r="C41" s="155">
        <v>10000</v>
      </c>
      <c r="D41" s="296">
        <f t="shared" si="0"/>
        <v>10100</v>
      </c>
      <c r="E41" s="296">
        <f t="shared" si="1"/>
        <v>10251.499999999998</v>
      </c>
      <c r="F41" s="302">
        <f t="shared" si="2"/>
        <v>10354.014999999998</v>
      </c>
    </row>
    <row r="42" spans="1:6" ht="14.25">
      <c r="A42" s="5" t="s">
        <v>166</v>
      </c>
      <c r="B42" s="32" t="s">
        <v>167</v>
      </c>
      <c r="C42" s="155">
        <v>0</v>
      </c>
      <c r="D42" s="296">
        <f t="shared" si="0"/>
        <v>0</v>
      </c>
      <c r="E42" s="296">
        <f t="shared" si="1"/>
        <v>0</v>
      </c>
      <c r="F42" s="302">
        <f t="shared" si="2"/>
        <v>0</v>
      </c>
    </row>
    <row r="43" spans="1:6" ht="14.25">
      <c r="A43" s="7" t="s">
        <v>410</v>
      </c>
      <c r="B43" s="35" t="s">
        <v>168</v>
      </c>
      <c r="C43" s="155">
        <v>10000</v>
      </c>
      <c r="D43" s="296">
        <f t="shared" si="0"/>
        <v>10100</v>
      </c>
      <c r="E43" s="296">
        <f t="shared" si="1"/>
        <v>10251.499999999998</v>
      </c>
      <c r="F43" s="302">
        <f t="shared" si="2"/>
        <v>10354.014999999998</v>
      </c>
    </row>
    <row r="44" spans="1:6" ht="14.25">
      <c r="A44" s="5" t="s">
        <v>169</v>
      </c>
      <c r="B44" s="32" t="s">
        <v>170</v>
      </c>
      <c r="C44" s="155">
        <v>5577000</v>
      </c>
      <c r="D44" s="296">
        <f t="shared" si="0"/>
        <v>5632770</v>
      </c>
      <c r="E44" s="296">
        <f t="shared" si="1"/>
        <v>5717261.55</v>
      </c>
      <c r="F44" s="302">
        <f t="shared" si="2"/>
        <v>5774434.1655</v>
      </c>
    </row>
    <row r="45" spans="1:6" ht="14.25">
      <c r="A45" s="5" t="s">
        <v>171</v>
      </c>
      <c r="B45" s="32" t="s">
        <v>172</v>
      </c>
      <c r="C45" s="155">
        <v>1100000</v>
      </c>
      <c r="D45" s="296">
        <f t="shared" si="0"/>
        <v>1111000</v>
      </c>
      <c r="E45" s="296">
        <f t="shared" si="1"/>
        <v>1127665</v>
      </c>
      <c r="F45" s="302">
        <f t="shared" si="2"/>
        <v>1138941.65</v>
      </c>
    </row>
    <row r="46" spans="1:6" ht="14.25">
      <c r="A46" s="5" t="s">
        <v>473</v>
      </c>
      <c r="B46" s="32" t="s">
        <v>173</v>
      </c>
      <c r="C46" s="155">
        <v>0</v>
      </c>
      <c r="D46" s="296">
        <f t="shared" si="0"/>
        <v>0</v>
      </c>
      <c r="E46" s="296">
        <f t="shared" si="1"/>
        <v>0</v>
      </c>
      <c r="F46" s="302">
        <f t="shared" si="2"/>
        <v>0</v>
      </c>
    </row>
    <row r="47" spans="1:6" ht="14.25">
      <c r="A47" s="5" t="s">
        <v>474</v>
      </c>
      <c r="B47" s="32" t="s">
        <v>174</v>
      </c>
      <c r="C47" s="155">
        <v>0</v>
      </c>
      <c r="D47" s="296">
        <f t="shared" si="0"/>
        <v>0</v>
      </c>
      <c r="E47" s="296">
        <f t="shared" si="1"/>
        <v>0</v>
      </c>
      <c r="F47" s="302">
        <f t="shared" si="2"/>
        <v>0</v>
      </c>
    </row>
    <row r="48" spans="1:6" ht="14.25">
      <c r="A48" s="5" t="s">
        <v>175</v>
      </c>
      <c r="B48" s="32" t="s">
        <v>176</v>
      </c>
      <c r="C48" s="155">
        <v>3000</v>
      </c>
      <c r="D48" s="296">
        <f t="shared" si="0"/>
        <v>3030</v>
      </c>
      <c r="E48" s="296">
        <f t="shared" si="1"/>
        <v>3075.45</v>
      </c>
      <c r="F48" s="302">
        <f t="shared" si="2"/>
        <v>3106.2045</v>
      </c>
    </row>
    <row r="49" spans="1:6" ht="14.25">
      <c r="A49" s="7" t="s">
        <v>411</v>
      </c>
      <c r="B49" s="35" t="s">
        <v>177</v>
      </c>
      <c r="C49" s="155">
        <v>6680000</v>
      </c>
      <c r="D49" s="296">
        <f t="shared" si="0"/>
        <v>6746800</v>
      </c>
      <c r="E49" s="296">
        <f t="shared" si="1"/>
        <v>6848001.999999999</v>
      </c>
      <c r="F49" s="302">
        <f t="shared" si="2"/>
        <v>6916482.02</v>
      </c>
    </row>
    <row r="50" spans="1:6" ht="14.25">
      <c r="A50" s="41" t="s">
        <v>412</v>
      </c>
      <c r="B50" s="55" t="s">
        <v>178</v>
      </c>
      <c r="C50" s="155">
        <v>26806620</v>
      </c>
      <c r="D50" s="296">
        <f t="shared" si="0"/>
        <v>27074686.2</v>
      </c>
      <c r="E50" s="296">
        <f t="shared" si="1"/>
        <v>27480806.492999997</v>
      </c>
      <c r="F50" s="302">
        <f t="shared" si="2"/>
        <v>27755614.557929996</v>
      </c>
    </row>
    <row r="51" spans="1:6" ht="14.25">
      <c r="A51" s="13" t="s">
        <v>179</v>
      </c>
      <c r="B51" s="32" t="s">
        <v>180</v>
      </c>
      <c r="C51" s="155">
        <v>0</v>
      </c>
      <c r="D51" s="296">
        <f t="shared" si="0"/>
        <v>0</v>
      </c>
      <c r="E51" s="296">
        <f t="shared" si="1"/>
        <v>0</v>
      </c>
      <c r="F51" s="302">
        <f t="shared" si="2"/>
        <v>0</v>
      </c>
    </row>
    <row r="52" spans="1:6" ht="14.25">
      <c r="A52" s="13" t="s">
        <v>413</v>
      </c>
      <c r="B52" s="32" t="s">
        <v>181</v>
      </c>
      <c r="C52" s="155">
        <v>0</v>
      </c>
      <c r="D52" s="296">
        <f t="shared" si="0"/>
        <v>0</v>
      </c>
      <c r="E52" s="296">
        <f t="shared" si="1"/>
        <v>0</v>
      </c>
      <c r="F52" s="302">
        <f t="shared" si="2"/>
        <v>0</v>
      </c>
    </row>
    <row r="53" spans="1:6" ht="14.25">
      <c r="A53" s="17" t="s">
        <v>475</v>
      </c>
      <c r="B53" s="32" t="s">
        <v>182</v>
      </c>
      <c r="C53" s="155">
        <v>0</v>
      </c>
      <c r="D53" s="296">
        <f t="shared" si="0"/>
        <v>0</v>
      </c>
      <c r="E53" s="296">
        <f t="shared" si="1"/>
        <v>0</v>
      </c>
      <c r="F53" s="302">
        <f t="shared" si="2"/>
        <v>0</v>
      </c>
    </row>
    <row r="54" spans="1:6" ht="14.25">
      <c r="A54" s="17" t="s">
        <v>476</v>
      </c>
      <c r="B54" s="32" t="s">
        <v>183</v>
      </c>
      <c r="C54" s="155">
        <v>0</v>
      </c>
      <c r="D54" s="296">
        <f t="shared" si="0"/>
        <v>0</v>
      </c>
      <c r="E54" s="296">
        <f t="shared" si="1"/>
        <v>0</v>
      </c>
      <c r="F54" s="302">
        <f t="shared" si="2"/>
        <v>0</v>
      </c>
    </row>
    <row r="55" spans="1:6" ht="14.25">
      <c r="A55" s="17" t="s">
        <v>477</v>
      </c>
      <c r="B55" s="32" t="s">
        <v>184</v>
      </c>
      <c r="C55" s="155">
        <v>0</v>
      </c>
      <c r="D55" s="296">
        <f t="shared" si="0"/>
        <v>0</v>
      </c>
      <c r="E55" s="296">
        <f t="shared" si="1"/>
        <v>0</v>
      </c>
      <c r="F55" s="302">
        <f t="shared" si="2"/>
        <v>0</v>
      </c>
    </row>
    <row r="56" spans="1:6" ht="14.25">
      <c r="A56" s="13" t="s">
        <v>478</v>
      </c>
      <c r="B56" s="32" t="s">
        <v>185</v>
      </c>
      <c r="C56" s="155">
        <v>0</v>
      </c>
      <c r="D56" s="296">
        <f t="shared" si="0"/>
        <v>0</v>
      </c>
      <c r="E56" s="296">
        <f t="shared" si="1"/>
        <v>0</v>
      </c>
      <c r="F56" s="302">
        <f t="shared" si="2"/>
        <v>0</v>
      </c>
    </row>
    <row r="57" spans="1:6" ht="14.25">
      <c r="A57" s="13" t="s">
        <v>479</v>
      </c>
      <c r="B57" s="32" t="s">
        <v>186</v>
      </c>
      <c r="C57" s="155">
        <v>0</v>
      </c>
      <c r="D57" s="296">
        <f t="shared" si="0"/>
        <v>0</v>
      </c>
      <c r="E57" s="296">
        <f t="shared" si="1"/>
        <v>0</v>
      </c>
      <c r="F57" s="302">
        <f t="shared" si="2"/>
        <v>0</v>
      </c>
    </row>
    <row r="58" spans="1:6" ht="14.25">
      <c r="A58" s="13" t="s">
        <v>480</v>
      </c>
      <c r="B58" s="32" t="s">
        <v>187</v>
      </c>
      <c r="C58" s="155">
        <v>2510000</v>
      </c>
      <c r="D58" s="296">
        <f t="shared" si="0"/>
        <v>2535100</v>
      </c>
      <c r="E58" s="296">
        <f t="shared" si="1"/>
        <v>2573126.4999999995</v>
      </c>
      <c r="F58" s="302">
        <f t="shared" si="2"/>
        <v>2598857.7649999997</v>
      </c>
    </row>
    <row r="59" spans="1:6" ht="14.25">
      <c r="A59" s="52" t="s">
        <v>442</v>
      </c>
      <c r="B59" s="55" t="s">
        <v>188</v>
      </c>
      <c r="C59" s="155">
        <v>2510000</v>
      </c>
      <c r="D59" s="296">
        <f t="shared" si="0"/>
        <v>2535100</v>
      </c>
      <c r="E59" s="296">
        <f t="shared" si="1"/>
        <v>2573126.4999999995</v>
      </c>
      <c r="F59" s="302">
        <f t="shared" si="2"/>
        <v>2598857.7649999997</v>
      </c>
    </row>
    <row r="60" spans="1:6" ht="14.25">
      <c r="A60" s="12" t="s">
        <v>481</v>
      </c>
      <c r="B60" s="32" t="s">
        <v>189</v>
      </c>
      <c r="C60" s="155">
        <v>0</v>
      </c>
      <c r="D60" s="296">
        <f t="shared" si="0"/>
        <v>0</v>
      </c>
      <c r="E60" s="296">
        <f t="shared" si="1"/>
        <v>0</v>
      </c>
      <c r="F60" s="302">
        <f t="shared" si="2"/>
        <v>0</v>
      </c>
    </row>
    <row r="61" spans="1:6" ht="14.25">
      <c r="A61" s="12" t="s">
        <v>190</v>
      </c>
      <c r="B61" s="32" t="s">
        <v>191</v>
      </c>
      <c r="C61" s="155">
        <v>0</v>
      </c>
      <c r="D61" s="296">
        <f t="shared" si="0"/>
        <v>0</v>
      </c>
      <c r="E61" s="296">
        <f t="shared" si="1"/>
        <v>0</v>
      </c>
      <c r="F61" s="302">
        <f t="shared" si="2"/>
        <v>0</v>
      </c>
    </row>
    <row r="62" spans="1:6" ht="14.25">
      <c r="A62" s="12" t="s">
        <v>192</v>
      </c>
      <c r="B62" s="32" t="s">
        <v>193</v>
      </c>
      <c r="C62" s="155">
        <v>0</v>
      </c>
      <c r="D62" s="296">
        <f t="shared" si="0"/>
        <v>0</v>
      </c>
      <c r="E62" s="296">
        <f t="shared" si="1"/>
        <v>0</v>
      </c>
      <c r="F62" s="302">
        <f t="shared" si="2"/>
        <v>0</v>
      </c>
    </row>
    <row r="63" spans="1:6" ht="14.25">
      <c r="A63" s="12" t="s">
        <v>443</v>
      </c>
      <c r="B63" s="32" t="s">
        <v>194</v>
      </c>
      <c r="C63" s="155">
        <v>0</v>
      </c>
      <c r="D63" s="296">
        <f t="shared" si="0"/>
        <v>0</v>
      </c>
      <c r="E63" s="296">
        <f t="shared" si="1"/>
        <v>0</v>
      </c>
      <c r="F63" s="302">
        <f t="shared" si="2"/>
        <v>0</v>
      </c>
    </row>
    <row r="64" spans="1:6" ht="14.25">
      <c r="A64" s="12" t="s">
        <v>482</v>
      </c>
      <c r="B64" s="32" t="s">
        <v>195</v>
      </c>
      <c r="C64" s="155">
        <v>0</v>
      </c>
      <c r="D64" s="296">
        <f t="shared" si="0"/>
        <v>0</v>
      </c>
      <c r="E64" s="296">
        <f t="shared" si="1"/>
        <v>0</v>
      </c>
      <c r="F64" s="302">
        <f t="shared" si="2"/>
        <v>0</v>
      </c>
    </row>
    <row r="65" spans="1:6" ht="14.25">
      <c r="A65" s="12" t="s">
        <v>445</v>
      </c>
      <c r="B65" s="32" t="s">
        <v>196</v>
      </c>
      <c r="C65" s="155">
        <v>2545000</v>
      </c>
      <c r="D65" s="296">
        <f t="shared" si="0"/>
        <v>2570450</v>
      </c>
      <c r="E65" s="296">
        <f t="shared" si="1"/>
        <v>2609006.7499999995</v>
      </c>
      <c r="F65" s="302">
        <f t="shared" si="2"/>
        <v>2635096.8174999994</v>
      </c>
    </row>
    <row r="66" spans="1:6" ht="14.25">
      <c r="A66" s="12" t="s">
        <v>483</v>
      </c>
      <c r="B66" s="32" t="s">
        <v>197</v>
      </c>
      <c r="C66" s="155">
        <v>0</v>
      </c>
      <c r="D66" s="296">
        <f t="shared" si="0"/>
        <v>0</v>
      </c>
      <c r="E66" s="296">
        <f t="shared" si="1"/>
        <v>0</v>
      </c>
      <c r="F66" s="302">
        <f t="shared" si="2"/>
        <v>0</v>
      </c>
    </row>
    <row r="67" spans="1:6" ht="14.25">
      <c r="A67" s="12" t="s">
        <v>484</v>
      </c>
      <c r="B67" s="32" t="s">
        <v>198</v>
      </c>
      <c r="C67" s="155">
        <v>0</v>
      </c>
      <c r="D67" s="296">
        <f t="shared" si="0"/>
        <v>0</v>
      </c>
      <c r="E67" s="296">
        <f t="shared" si="1"/>
        <v>0</v>
      </c>
      <c r="F67" s="302">
        <f t="shared" si="2"/>
        <v>0</v>
      </c>
    </row>
    <row r="68" spans="1:6" ht="14.25">
      <c r="A68" s="12" t="s">
        <v>199</v>
      </c>
      <c r="B68" s="32" t="s">
        <v>200</v>
      </c>
      <c r="C68" s="155">
        <v>0</v>
      </c>
      <c r="D68" s="296">
        <f t="shared" si="0"/>
        <v>0</v>
      </c>
      <c r="E68" s="296">
        <f t="shared" si="1"/>
        <v>0</v>
      </c>
      <c r="F68" s="302">
        <f t="shared" si="2"/>
        <v>0</v>
      </c>
    </row>
    <row r="69" spans="1:6" ht="14.25">
      <c r="A69" s="21" t="s">
        <v>201</v>
      </c>
      <c r="B69" s="32" t="s">
        <v>202</v>
      </c>
      <c r="C69" s="155">
        <v>0</v>
      </c>
      <c r="D69" s="296">
        <f t="shared" si="0"/>
        <v>0</v>
      </c>
      <c r="E69" s="296">
        <f t="shared" si="1"/>
        <v>0</v>
      </c>
      <c r="F69" s="302">
        <f t="shared" si="2"/>
        <v>0</v>
      </c>
    </row>
    <row r="70" spans="1:6" ht="14.25">
      <c r="A70" s="12" t="s">
        <v>485</v>
      </c>
      <c r="B70" s="32" t="s">
        <v>203</v>
      </c>
      <c r="C70" s="155">
        <v>300000</v>
      </c>
      <c r="D70" s="296">
        <f t="shared" si="0"/>
        <v>303000</v>
      </c>
      <c r="E70" s="296">
        <f t="shared" si="1"/>
        <v>307544.99999999994</v>
      </c>
      <c r="F70" s="302">
        <f t="shared" si="2"/>
        <v>310620.44999999995</v>
      </c>
    </row>
    <row r="71" spans="1:6" ht="14.25">
      <c r="A71" s="21" t="s">
        <v>661</v>
      </c>
      <c r="B71" s="32" t="s">
        <v>204</v>
      </c>
      <c r="C71" s="155">
        <v>1000000</v>
      </c>
      <c r="D71" s="296">
        <f aca="true" t="shared" si="3" ref="D71:D122">C71*101%</f>
        <v>1010000</v>
      </c>
      <c r="E71" s="296">
        <f aca="true" t="shared" si="4" ref="E71:E122">D71*101.5%</f>
        <v>1025149.9999999999</v>
      </c>
      <c r="F71" s="302">
        <f aca="true" t="shared" si="5" ref="F71:F122">E71*101%</f>
        <v>1035401.4999999999</v>
      </c>
    </row>
    <row r="72" spans="1:6" ht="14.25">
      <c r="A72" s="21" t="s">
        <v>662</v>
      </c>
      <c r="B72" s="32" t="s">
        <v>204</v>
      </c>
      <c r="C72" s="155">
        <v>0</v>
      </c>
      <c r="D72" s="296">
        <f t="shared" si="3"/>
        <v>0</v>
      </c>
      <c r="E72" s="296">
        <f t="shared" si="4"/>
        <v>0</v>
      </c>
      <c r="F72" s="302">
        <f t="shared" si="5"/>
        <v>0</v>
      </c>
    </row>
    <row r="73" spans="1:6" ht="14.25">
      <c r="A73" s="52" t="s">
        <v>448</v>
      </c>
      <c r="B73" s="55" t="s">
        <v>205</v>
      </c>
      <c r="C73" s="155">
        <v>3845000</v>
      </c>
      <c r="D73" s="296">
        <f t="shared" si="3"/>
        <v>3883450</v>
      </c>
      <c r="E73" s="296">
        <f t="shared" si="4"/>
        <v>3941701.7499999995</v>
      </c>
      <c r="F73" s="302">
        <f t="shared" si="5"/>
        <v>3981118.7674999996</v>
      </c>
    </row>
    <row r="74" spans="1:6" ht="15">
      <c r="A74" s="62" t="s">
        <v>67</v>
      </c>
      <c r="B74" s="378"/>
      <c r="C74" s="378">
        <v>57801300</v>
      </c>
      <c r="D74" s="310">
        <f t="shared" si="3"/>
        <v>58379313</v>
      </c>
      <c r="E74" s="310">
        <f t="shared" si="4"/>
        <v>59255002.69499999</v>
      </c>
      <c r="F74" s="310">
        <f t="shared" si="5"/>
        <v>59847552.721949995</v>
      </c>
    </row>
    <row r="75" spans="1:6" ht="14.25">
      <c r="A75" s="36" t="s">
        <v>206</v>
      </c>
      <c r="B75" s="32" t="s">
        <v>207</v>
      </c>
      <c r="C75" s="155">
        <v>0</v>
      </c>
      <c r="D75" s="296">
        <f t="shared" si="3"/>
        <v>0</v>
      </c>
      <c r="E75" s="296">
        <f t="shared" si="4"/>
        <v>0</v>
      </c>
      <c r="F75" s="302">
        <f t="shared" si="5"/>
        <v>0</v>
      </c>
    </row>
    <row r="76" spans="1:6" ht="14.25">
      <c r="A76" s="36" t="s">
        <v>486</v>
      </c>
      <c r="B76" s="32" t="s">
        <v>208</v>
      </c>
      <c r="C76" s="155">
        <v>0</v>
      </c>
      <c r="D76" s="296">
        <f t="shared" si="3"/>
        <v>0</v>
      </c>
      <c r="E76" s="296">
        <f t="shared" si="4"/>
        <v>0</v>
      </c>
      <c r="F76" s="302">
        <f t="shared" si="5"/>
        <v>0</v>
      </c>
    </row>
    <row r="77" spans="1:6" ht="14.25">
      <c r="A77" s="36" t="s">
        <v>209</v>
      </c>
      <c r="B77" s="32" t="s">
        <v>210</v>
      </c>
      <c r="C77" s="155">
        <v>40000</v>
      </c>
      <c r="D77" s="296">
        <f t="shared" si="3"/>
        <v>40400</v>
      </c>
      <c r="E77" s="296">
        <f t="shared" si="4"/>
        <v>41005.99999999999</v>
      </c>
      <c r="F77" s="302">
        <f t="shared" si="5"/>
        <v>41416.05999999999</v>
      </c>
    </row>
    <row r="78" spans="1:6" ht="14.25">
      <c r="A78" s="36" t="s">
        <v>211</v>
      </c>
      <c r="B78" s="32" t="s">
        <v>212</v>
      </c>
      <c r="C78" s="155">
        <v>0</v>
      </c>
      <c r="D78" s="296">
        <f t="shared" si="3"/>
        <v>0</v>
      </c>
      <c r="E78" s="296">
        <f t="shared" si="4"/>
        <v>0</v>
      </c>
      <c r="F78" s="302">
        <f t="shared" si="5"/>
        <v>0</v>
      </c>
    </row>
    <row r="79" spans="1:6" ht="14.25">
      <c r="A79" s="6" t="s">
        <v>213</v>
      </c>
      <c r="B79" s="32" t="s">
        <v>214</v>
      </c>
      <c r="C79" s="155">
        <v>0</v>
      </c>
      <c r="D79" s="296">
        <f t="shared" si="3"/>
        <v>0</v>
      </c>
      <c r="E79" s="296">
        <f t="shared" si="4"/>
        <v>0</v>
      </c>
      <c r="F79" s="302">
        <f t="shared" si="5"/>
        <v>0</v>
      </c>
    </row>
    <row r="80" spans="1:6" ht="14.25">
      <c r="A80" s="6" t="s">
        <v>215</v>
      </c>
      <c r="B80" s="32" t="s">
        <v>216</v>
      </c>
      <c r="C80" s="155">
        <v>0</v>
      </c>
      <c r="D80" s="296">
        <f t="shared" si="3"/>
        <v>0</v>
      </c>
      <c r="E80" s="296">
        <f t="shared" si="4"/>
        <v>0</v>
      </c>
      <c r="F80" s="302">
        <f t="shared" si="5"/>
        <v>0</v>
      </c>
    </row>
    <row r="81" spans="1:6" ht="14.25">
      <c r="A81" s="6" t="s">
        <v>217</v>
      </c>
      <c r="B81" s="32" t="s">
        <v>218</v>
      </c>
      <c r="C81" s="155">
        <v>10800</v>
      </c>
      <c r="D81" s="296">
        <f t="shared" si="3"/>
        <v>10908</v>
      </c>
      <c r="E81" s="296">
        <f t="shared" si="4"/>
        <v>11071.619999999999</v>
      </c>
      <c r="F81" s="302">
        <f t="shared" si="5"/>
        <v>11182.3362</v>
      </c>
    </row>
    <row r="82" spans="1:6" ht="14.25">
      <c r="A82" s="53" t="s">
        <v>450</v>
      </c>
      <c r="B82" s="55" t="s">
        <v>219</v>
      </c>
      <c r="C82" s="155">
        <v>50800</v>
      </c>
      <c r="D82" s="309">
        <f>SUM(D75:D81)</f>
        <v>51308</v>
      </c>
      <c r="E82" s="309">
        <f>SUM(E75:E81)</f>
        <v>52077.619999999995</v>
      </c>
      <c r="F82" s="309">
        <f>SUM(F75:F81)</f>
        <v>52598.39619999999</v>
      </c>
    </row>
    <row r="83" spans="1:6" ht="14.25">
      <c r="A83" s="13" t="s">
        <v>220</v>
      </c>
      <c r="B83" s="32" t="s">
        <v>221</v>
      </c>
      <c r="C83" s="330">
        <v>87218475</v>
      </c>
      <c r="D83" s="296">
        <f t="shared" si="3"/>
        <v>88090659.75</v>
      </c>
      <c r="E83" s="296">
        <f t="shared" si="4"/>
        <v>89412019.64625</v>
      </c>
      <c r="F83" s="302">
        <f t="shared" si="5"/>
        <v>90306139.84271249</v>
      </c>
    </row>
    <row r="84" spans="1:6" ht="14.25">
      <c r="A84" s="13" t="s">
        <v>222</v>
      </c>
      <c r="B84" s="32" t="s">
        <v>223</v>
      </c>
      <c r="C84" s="155">
        <v>0</v>
      </c>
      <c r="D84" s="296">
        <f t="shared" si="3"/>
        <v>0</v>
      </c>
      <c r="E84" s="296">
        <f t="shared" si="4"/>
        <v>0</v>
      </c>
      <c r="F84" s="302">
        <f t="shared" si="5"/>
        <v>0</v>
      </c>
    </row>
    <row r="85" spans="1:6" ht="14.25">
      <c r="A85" s="13" t="s">
        <v>224</v>
      </c>
      <c r="B85" s="32" t="s">
        <v>225</v>
      </c>
      <c r="C85" s="155">
        <v>0</v>
      </c>
      <c r="D85" s="296">
        <f t="shared" si="3"/>
        <v>0</v>
      </c>
      <c r="E85" s="296">
        <f t="shared" si="4"/>
        <v>0</v>
      </c>
      <c r="F85" s="302">
        <f t="shared" si="5"/>
        <v>0</v>
      </c>
    </row>
    <row r="86" spans="1:6" ht="14.25">
      <c r="A86" s="13" t="s">
        <v>226</v>
      </c>
      <c r="B86" s="32" t="s">
        <v>227</v>
      </c>
      <c r="C86" s="155">
        <v>22745917</v>
      </c>
      <c r="D86" s="296">
        <f t="shared" si="3"/>
        <v>22973376.17</v>
      </c>
      <c r="E86" s="296">
        <f t="shared" si="4"/>
        <v>23317976.81255</v>
      </c>
      <c r="F86" s="302">
        <f t="shared" si="5"/>
        <v>23551156.5806755</v>
      </c>
    </row>
    <row r="87" spans="1:6" ht="14.25">
      <c r="A87" s="52" t="s">
        <v>451</v>
      </c>
      <c r="B87" s="55" t="s">
        <v>228</v>
      </c>
      <c r="C87" s="155">
        <v>109964392</v>
      </c>
      <c r="D87" s="296">
        <f t="shared" si="3"/>
        <v>111064035.92</v>
      </c>
      <c r="E87" s="296">
        <f t="shared" si="4"/>
        <v>112729996.45879999</v>
      </c>
      <c r="F87" s="302">
        <f t="shared" si="5"/>
        <v>113857296.42338799</v>
      </c>
    </row>
    <row r="88" spans="1:6" ht="14.25">
      <c r="A88" s="13" t="s">
        <v>229</v>
      </c>
      <c r="B88" s="32" t="s">
        <v>230</v>
      </c>
      <c r="C88" s="155">
        <v>0</v>
      </c>
      <c r="D88" s="296">
        <f t="shared" si="3"/>
        <v>0</v>
      </c>
      <c r="E88" s="296">
        <f t="shared" si="4"/>
        <v>0</v>
      </c>
      <c r="F88" s="302">
        <f t="shared" si="5"/>
        <v>0</v>
      </c>
    </row>
    <row r="89" spans="1:6" ht="14.25">
      <c r="A89" s="13" t="s">
        <v>487</v>
      </c>
      <c r="B89" s="32" t="s">
        <v>231</v>
      </c>
      <c r="C89" s="155">
        <v>0</v>
      </c>
      <c r="D89" s="296">
        <f t="shared" si="3"/>
        <v>0</v>
      </c>
      <c r="E89" s="296">
        <f t="shared" si="4"/>
        <v>0</v>
      </c>
      <c r="F89" s="302">
        <f t="shared" si="5"/>
        <v>0</v>
      </c>
    </row>
    <row r="90" spans="1:6" ht="14.25">
      <c r="A90" s="13" t="s">
        <v>488</v>
      </c>
      <c r="B90" s="32" t="s">
        <v>232</v>
      </c>
      <c r="C90" s="155">
        <v>0</v>
      </c>
      <c r="D90" s="296">
        <f t="shared" si="3"/>
        <v>0</v>
      </c>
      <c r="E90" s="296">
        <f t="shared" si="4"/>
        <v>0</v>
      </c>
      <c r="F90" s="302">
        <f t="shared" si="5"/>
        <v>0</v>
      </c>
    </row>
    <row r="91" spans="1:6" ht="14.25">
      <c r="A91" s="13" t="s">
        <v>489</v>
      </c>
      <c r="B91" s="32" t="s">
        <v>233</v>
      </c>
      <c r="C91" s="155">
        <v>400000</v>
      </c>
      <c r="D91" s="296">
        <f t="shared" si="3"/>
        <v>404000</v>
      </c>
      <c r="E91" s="296">
        <f t="shared" si="4"/>
        <v>410059.99999999994</v>
      </c>
      <c r="F91" s="302">
        <f t="shared" si="5"/>
        <v>414160.5999999999</v>
      </c>
    </row>
    <row r="92" spans="1:6" ht="14.25">
      <c r="A92" s="13" t="s">
        <v>490</v>
      </c>
      <c r="B92" s="32" t="s">
        <v>234</v>
      </c>
      <c r="C92" s="155">
        <v>0</v>
      </c>
      <c r="D92" s="296">
        <f t="shared" si="3"/>
        <v>0</v>
      </c>
      <c r="E92" s="296">
        <f t="shared" si="4"/>
        <v>0</v>
      </c>
      <c r="F92" s="302">
        <f t="shared" si="5"/>
        <v>0</v>
      </c>
    </row>
    <row r="93" spans="1:6" ht="14.25">
      <c r="A93" s="13" t="s">
        <v>491</v>
      </c>
      <c r="B93" s="32" t="s">
        <v>235</v>
      </c>
      <c r="C93" s="155">
        <v>0</v>
      </c>
      <c r="D93" s="296">
        <f t="shared" si="3"/>
        <v>0</v>
      </c>
      <c r="E93" s="296">
        <f t="shared" si="4"/>
        <v>0</v>
      </c>
      <c r="F93" s="302">
        <f t="shared" si="5"/>
        <v>0</v>
      </c>
    </row>
    <row r="94" spans="1:6" ht="14.25">
      <c r="A94" s="13" t="s">
        <v>236</v>
      </c>
      <c r="B94" s="32" t="s">
        <v>237</v>
      </c>
      <c r="C94" s="155">
        <v>0</v>
      </c>
      <c r="D94" s="296">
        <f t="shared" si="3"/>
        <v>0</v>
      </c>
      <c r="E94" s="296">
        <f t="shared" si="4"/>
        <v>0</v>
      </c>
      <c r="F94" s="302">
        <f t="shared" si="5"/>
        <v>0</v>
      </c>
    </row>
    <row r="95" spans="1:6" ht="14.25">
      <c r="A95" s="13" t="s">
        <v>492</v>
      </c>
      <c r="B95" s="32" t="s">
        <v>238</v>
      </c>
      <c r="C95" s="155">
        <v>0</v>
      </c>
      <c r="D95" s="296">
        <f t="shared" si="3"/>
        <v>0</v>
      </c>
      <c r="E95" s="296">
        <f t="shared" si="4"/>
        <v>0</v>
      </c>
      <c r="F95" s="302">
        <f t="shared" si="5"/>
        <v>0</v>
      </c>
    </row>
    <row r="96" spans="1:6" ht="14.25">
      <c r="A96" s="52" t="s">
        <v>452</v>
      </c>
      <c r="B96" s="55" t="s">
        <v>239</v>
      </c>
      <c r="C96" s="155">
        <v>400000</v>
      </c>
      <c r="D96" s="296">
        <f t="shared" si="3"/>
        <v>404000</v>
      </c>
      <c r="E96" s="296">
        <f t="shared" si="4"/>
        <v>410059.99999999994</v>
      </c>
      <c r="F96" s="302">
        <f t="shared" si="5"/>
        <v>414160.5999999999</v>
      </c>
    </row>
    <row r="97" spans="1:6" ht="15">
      <c r="A97" s="62" t="s">
        <v>68</v>
      </c>
      <c r="B97" s="62"/>
      <c r="C97" s="378">
        <v>110415192</v>
      </c>
      <c r="D97" s="310">
        <f t="shared" si="3"/>
        <v>111519343.92</v>
      </c>
      <c r="E97" s="310">
        <f t="shared" si="4"/>
        <v>113192134.0788</v>
      </c>
      <c r="F97" s="310">
        <f t="shared" si="5"/>
        <v>114324055.419588</v>
      </c>
    </row>
    <row r="98" spans="1:6" ht="15">
      <c r="A98" s="37" t="s">
        <v>500</v>
      </c>
      <c r="B98" s="38" t="s">
        <v>240</v>
      </c>
      <c r="C98" s="328">
        <v>168216492</v>
      </c>
      <c r="D98" s="312">
        <f>D97+D74</f>
        <v>169898656.92000002</v>
      </c>
      <c r="E98" s="312">
        <f>E97+E74</f>
        <v>172447136.7738</v>
      </c>
      <c r="F98" s="312">
        <f>F97+F74</f>
        <v>174171608.141538</v>
      </c>
    </row>
    <row r="99" spans="1:25" ht="14.25">
      <c r="A99" s="13" t="s">
        <v>493</v>
      </c>
      <c r="B99" s="5" t="s">
        <v>241</v>
      </c>
      <c r="C99" s="156">
        <v>0</v>
      </c>
      <c r="D99" s="296">
        <f t="shared" si="3"/>
        <v>0</v>
      </c>
      <c r="E99" s="296">
        <f t="shared" si="4"/>
        <v>0</v>
      </c>
      <c r="F99" s="302">
        <f t="shared" si="5"/>
        <v>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4.25">
      <c r="A100" s="13" t="s">
        <v>244</v>
      </c>
      <c r="B100" s="5" t="s">
        <v>245</v>
      </c>
      <c r="C100" s="156">
        <v>0</v>
      </c>
      <c r="D100" s="296">
        <f t="shared" si="3"/>
        <v>0</v>
      </c>
      <c r="E100" s="296">
        <f t="shared" si="4"/>
        <v>0</v>
      </c>
      <c r="F100" s="302">
        <f t="shared" si="5"/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4.25">
      <c r="A101" s="13" t="s">
        <v>494</v>
      </c>
      <c r="B101" s="5" t="s">
        <v>246</v>
      </c>
      <c r="C101" s="156">
        <v>0</v>
      </c>
      <c r="D101" s="296">
        <f t="shared" si="3"/>
        <v>0</v>
      </c>
      <c r="E101" s="296">
        <f t="shared" si="4"/>
        <v>0</v>
      </c>
      <c r="F101" s="302">
        <f t="shared" si="5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4.25">
      <c r="A102" s="15" t="s">
        <v>457</v>
      </c>
      <c r="B102" s="7" t="s">
        <v>248</v>
      </c>
      <c r="C102" s="157">
        <v>0</v>
      </c>
      <c r="D102" s="296">
        <f t="shared" si="3"/>
        <v>0</v>
      </c>
      <c r="E102" s="296">
        <f t="shared" si="4"/>
        <v>0</v>
      </c>
      <c r="F102" s="302">
        <f t="shared" si="5"/>
        <v>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4.25">
      <c r="A103" s="39" t="s">
        <v>495</v>
      </c>
      <c r="B103" s="5" t="s">
        <v>249</v>
      </c>
      <c r="C103" s="158">
        <v>0</v>
      </c>
      <c r="D103" s="296">
        <f t="shared" si="3"/>
        <v>0</v>
      </c>
      <c r="E103" s="296">
        <f t="shared" si="4"/>
        <v>0</v>
      </c>
      <c r="F103" s="302">
        <f t="shared" si="5"/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4.25">
      <c r="A104" s="39" t="s">
        <v>463</v>
      </c>
      <c r="B104" s="5" t="s">
        <v>252</v>
      </c>
      <c r="C104" s="158">
        <v>0</v>
      </c>
      <c r="D104" s="296">
        <f t="shared" si="3"/>
        <v>0</v>
      </c>
      <c r="E104" s="296">
        <f t="shared" si="4"/>
        <v>0</v>
      </c>
      <c r="F104" s="302">
        <f t="shared" si="5"/>
        <v>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4.25">
      <c r="A105" s="13" t="s">
        <v>253</v>
      </c>
      <c r="B105" s="5" t="s">
        <v>254</v>
      </c>
      <c r="C105" s="156">
        <v>0</v>
      </c>
      <c r="D105" s="296">
        <f t="shared" si="3"/>
        <v>0</v>
      </c>
      <c r="E105" s="296">
        <f t="shared" si="4"/>
        <v>0</v>
      </c>
      <c r="F105" s="302">
        <f t="shared" si="5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4.25">
      <c r="A106" s="13" t="s">
        <v>496</v>
      </c>
      <c r="B106" s="5" t="s">
        <v>255</v>
      </c>
      <c r="C106" s="156">
        <v>0</v>
      </c>
      <c r="D106" s="296">
        <f t="shared" si="3"/>
        <v>0</v>
      </c>
      <c r="E106" s="296">
        <f t="shared" si="4"/>
        <v>0</v>
      </c>
      <c r="F106" s="302">
        <f t="shared" si="5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4.25">
      <c r="A107" s="14" t="s">
        <v>460</v>
      </c>
      <c r="B107" s="7" t="s">
        <v>256</v>
      </c>
      <c r="C107" s="159">
        <v>0</v>
      </c>
      <c r="D107" s="296">
        <f t="shared" si="3"/>
        <v>0</v>
      </c>
      <c r="E107" s="296">
        <f t="shared" si="4"/>
        <v>0</v>
      </c>
      <c r="F107" s="302">
        <f t="shared" si="5"/>
        <v>0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4.25">
      <c r="A108" s="39" t="s">
        <v>257</v>
      </c>
      <c r="B108" s="5" t="s">
        <v>258</v>
      </c>
      <c r="C108" s="158">
        <v>0</v>
      </c>
      <c r="D108" s="296">
        <f t="shared" si="3"/>
        <v>0</v>
      </c>
      <c r="E108" s="296">
        <f t="shared" si="4"/>
        <v>0</v>
      </c>
      <c r="F108" s="302">
        <f t="shared" si="5"/>
        <v>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4.25">
      <c r="A109" s="39" t="s">
        <v>259</v>
      </c>
      <c r="B109" s="5" t="s">
        <v>260</v>
      </c>
      <c r="C109" s="158">
        <v>1315130</v>
      </c>
      <c r="D109" s="296">
        <f t="shared" si="3"/>
        <v>1328281.3</v>
      </c>
      <c r="E109" s="296">
        <f t="shared" si="4"/>
        <v>1348205.5195</v>
      </c>
      <c r="F109" s="302">
        <f t="shared" si="5"/>
        <v>1361687.574695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4.25">
      <c r="A110" s="14" t="s">
        <v>261</v>
      </c>
      <c r="B110" s="7" t="s">
        <v>262</v>
      </c>
      <c r="C110" s="158">
        <v>18835083</v>
      </c>
      <c r="D110" s="296">
        <f t="shared" si="3"/>
        <v>19023433.830000002</v>
      </c>
      <c r="E110" s="296">
        <f t="shared" si="4"/>
        <v>19308785.33745</v>
      </c>
      <c r="F110" s="302">
        <f t="shared" si="5"/>
        <v>19501873.1908245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4.25">
      <c r="A111" s="39" t="s">
        <v>263</v>
      </c>
      <c r="B111" s="5" t="s">
        <v>264</v>
      </c>
      <c r="C111" s="158">
        <v>0</v>
      </c>
      <c r="D111" s="296">
        <f t="shared" si="3"/>
        <v>0</v>
      </c>
      <c r="E111" s="296">
        <f t="shared" si="4"/>
        <v>0</v>
      </c>
      <c r="F111" s="302">
        <f t="shared" si="5"/>
        <v>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4.25">
      <c r="A112" s="39" t="s">
        <v>265</v>
      </c>
      <c r="B112" s="5" t="s">
        <v>266</v>
      </c>
      <c r="C112" s="158">
        <v>0</v>
      </c>
      <c r="D112" s="296">
        <f t="shared" si="3"/>
        <v>0</v>
      </c>
      <c r="E112" s="296">
        <f t="shared" si="4"/>
        <v>0</v>
      </c>
      <c r="F112" s="302">
        <f t="shared" si="5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4.25">
      <c r="A113" s="39" t="s">
        <v>267</v>
      </c>
      <c r="B113" s="5" t="s">
        <v>268</v>
      </c>
      <c r="C113" s="158">
        <v>0</v>
      </c>
      <c r="D113" s="296">
        <f t="shared" si="3"/>
        <v>0</v>
      </c>
      <c r="E113" s="296">
        <f t="shared" si="4"/>
        <v>0</v>
      </c>
      <c r="F113" s="302">
        <f t="shared" si="5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4.25">
      <c r="A114" s="40" t="s">
        <v>461</v>
      </c>
      <c r="B114" s="41" t="s">
        <v>269</v>
      </c>
      <c r="C114" s="159">
        <v>20150213</v>
      </c>
      <c r="D114" s="296">
        <f t="shared" si="3"/>
        <v>20351715.13</v>
      </c>
      <c r="E114" s="296">
        <f t="shared" si="4"/>
        <v>20656990.856949996</v>
      </c>
      <c r="F114" s="302">
        <f t="shared" si="5"/>
        <v>20863560.765519496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4.25">
      <c r="A115" s="39" t="s">
        <v>270</v>
      </c>
      <c r="B115" s="5" t="s">
        <v>271</v>
      </c>
      <c r="C115" s="158">
        <v>0</v>
      </c>
      <c r="D115" s="296">
        <f t="shared" si="3"/>
        <v>0</v>
      </c>
      <c r="E115" s="296">
        <f t="shared" si="4"/>
        <v>0</v>
      </c>
      <c r="F115" s="302">
        <f t="shared" si="5"/>
        <v>0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4.25">
      <c r="A116" s="13" t="s">
        <v>272</v>
      </c>
      <c r="B116" s="5" t="s">
        <v>273</v>
      </c>
      <c r="C116" s="156">
        <v>0</v>
      </c>
      <c r="D116" s="296">
        <f t="shared" si="3"/>
        <v>0</v>
      </c>
      <c r="E116" s="296">
        <f t="shared" si="4"/>
        <v>0</v>
      </c>
      <c r="F116" s="302">
        <f t="shared" si="5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4.25">
      <c r="A117" s="39" t="s">
        <v>497</v>
      </c>
      <c r="B117" s="5" t="s">
        <v>274</v>
      </c>
      <c r="C117" s="158">
        <v>0</v>
      </c>
      <c r="D117" s="296">
        <f t="shared" si="3"/>
        <v>0</v>
      </c>
      <c r="E117" s="296">
        <f t="shared" si="4"/>
        <v>0</v>
      </c>
      <c r="F117" s="302">
        <f t="shared" si="5"/>
        <v>0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4.25">
      <c r="A118" s="39" t="s">
        <v>466</v>
      </c>
      <c r="B118" s="5" t="s">
        <v>275</v>
      </c>
      <c r="C118" s="158">
        <v>0</v>
      </c>
      <c r="D118" s="296">
        <f t="shared" si="3"/>
        <v>0</v>
      </c>
      <c r="E118" s="296">
        <f t="shared" si="4"/>
        <v>0</v>
      </c>
      <c r="F118" s="302">
        <f t="shared" si="5"/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4.25">
      <c r="A119" s="40" t="s">
        <v>467</v>
      </c>
      <c r="B119" s="41" t="s">
        <v>279</v>
      </c>
      <c r="C119" s="159">
        <v>0</v>
      </c>
      <c r="D119" s="296">
        <f t="shared" si="3"/>
        <v>0</v>
      </c>
      <c r="E119" s="296">
        <f t="shared" si="4"/>
        <v>0</v>
      </c>
      <c r="F119" s="302">
        <f t="shared" si="5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4.25">
      <c r="A120" s="13" t="s">
        <v>280</v>
      </c>
      <c r="B120" s="5" t="s">
        <v>281</v>
      </c>
      <c r="C120" s="156">
        <v>0</v>
      </c>
      <c r="D120" s="296">
        <f t="shared" si="3"/>
        <v>0</v>
      </c>
      <c r="E120" s="296">
        <f t="shared" si="4"/>
        <v>0</v>
      </c>
      <c r="F120" s="302">
        <f t="shared" si="5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">
      <c r="A121" s="42" t="s">
        <v>501</v>
      </c>
      <c r="B121" s="43" t="s">
        <v>282</v>
      </c>
      <c r="C121" s="286">
        <v>20150213</v>
      </c>
      <c r="D121" s="313">
        <f t="shared" si="3"/>
        <v>20351715.13</v>
      </c>
      <c r="E121" s="313">
        <f t="shared" si="4"/>
        <v>20656990.856949996</v>
      </c>
      <c r="F121" s="313">
        <f t="shared" si="5"/>
        <v>20863560.765519496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">
      <c r="A122" s="46" t="s">
        <v>537</v>
      </c>
      <c r="B122" s="47"/>
      <c r="C122" s="287">
        <v>188366705</v>
      </c>
      <c r="D122" s="311">
        <f t="shared" si="3"/>
        <v>190250372.05</v>
      </c>
      <c r="E122" s="311">
        <f t="shared" si="4"/>
        <v>193104127.63075</v>
      </c>
      <c r="F122" s="311">
        <f t="shared" si="5"/>
        <v>195035168.9070575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4.25">
      <c r="B123" s="25"/>
      <c r="C123" s="160"/>
      <c r="D123" s="163"/>
      <c r="E123" s="163"/>
      <c r="F123" s="163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4.25">
      <c r="B124" s="25"/>
      <c r="C124" s="160"/>
      <c r="D124" s="163"/>
      <c r="E124" s="163"/>
      <c r="F124" s="163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4.25">
      <c r="B125" s="25"/>
      <c r="C125" s="172"/>
      <c r="D125" s="163"/>
      <c r="E125" s="163"/>
      <c r="F125" s="163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4.25">
      <c r="B126" s="25"/>
      <c r="C126" s="173"/>
      <c r="D126" s="163"/>
      <c r="E126" s="163"/>
      <c r="F126" s="163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4.25">
      <c r="B127" s="25"/>
      <c r="C127" s="173"/>
      <c r="D127" s="163"/>
      <c r="E127" s="163"/>
      <c r="F127" s="163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4.25">
      <c r="B128" s="25"/>
      <c r="C128" s="173"/>
      <c r="D128" s="163"/>
      <c r="E128" s="163"/>
      <c r="F128" s="163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4.25">
      <c r="B129" s="25"/>
      <c r="C129" s="173"/>
      <c r="D129" s="163"/>
      <c r="E129" s="163"/>
      <c r="F129" s="163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4.25">
      <c r="B130" s="25"/>
      <c r="C130" s="173"/>
      <c r="D130" s="163"/>
      <c r="E130" s="163"/>
      <c r="F130" s="163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4.25">
      <c r="B131" s="25"/>
      <c r="C131" s="173"/>
      <c r="D131" s="163"/>
      <c r="E131" s="163"/>
      <c r="F131" s="163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4.25">
      <c r="B132" s="25"/>
      <c r="C132" s="173"/>
      <c r="D132" s="163"/>
      <c r="E132" s="163"/>
      <c r="F132" s="163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4.25">
      <c r="B133" s="25"/>
      <c r="C133" s="173"/>
      <c r="D133" s="163"/>
      <c r="E133" s="163"/>
      <c r="F133" s="163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4.25">
      <c r="B134" s="25"/>
      <c r="C134" s="173"/>
      <c r="D134" s="163"/>
      <c r="E134" s="163"/>
      <c r="F134" s="163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4.25">
      <c r="B135" s="25"/>
      <c r="C135" s="173"/>
      <c r="D135" s="163"/>
      <c r="E135" s="163"/>
      <c r="F135" s="163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4.25">
      <c r="B136" s="25"/>
      <c r="C136" s="173"/>
      <c r="D136" s="163"/>
      <c r="E136" s="163"/>
      <c r="F136" s="163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4.25">
      <c r="B137" s="25"/>
      <c r="C137" s="173"/>
      <c r="D137" s="163"/>
      <c r="E137" s="163"/>
      <c r="F137" s="163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4.25">
      <c r="B138" s="25"/>
      <c r="C138" s="173"/>
      <c r="D138" s="163"/>
      <c r="E138" s="163"/>
      <c r="F138" s="163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4.25">
      <c r="B139" s="25"/>
      <c r="C139" s="173"/>
      <c r="D139" s="163"/>
      <c r="E139" s="163"/>
      <c r="F139" s="163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4.25">
      <c r="B140" s="25"/>
      <c r="C140" s="173"/>
      <c r="D140" s="163"/>
      <c r="E140" s="163"/>
      <c r="F140" s="163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4.25">
      <c r="B141" s="25"/>
      <c r="C141" s="173"/>
      <c r="D141" s="163"/>
      <c r="E141" s="163"/>
      <c r="F141" s="163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4.25">
      <c r="B142" s="25"/>
      <c r="C142" s="173"/>
      <c r="D142" s="163"/>
      <c r="E142" s="163"/>
      <c r="F142" s="163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4.25">
      <c r="B143" s="25"/>
      <c r="C143" s="173"/>
      <c r="D143" s="163"/>
      <c r="E143" s="163"/>
      <c r="F143" s="163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4.25">
      <c r="B144" s="25"/>
      <c r="C144" s="173"/>
      <c r="D144" s="163"/>
      <c r="E144" s="163"/>
      <c r="F144" s="163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4.25">
      <c r="B145" s="25"/>
      <c r="C145" s="173"/>
      <c r="D145" s="163"/>
      <c r="E145" s="163"/>
      <c r="F145" s="163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4.25">
      <c r="B146" s="25"/>
      <c r="C146" s="173"/>
      <c r="D146" s="163"/>
      <c r="E146" s="163"/>
      <c r="F146" s="163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4.25">
      <c r="B147" s="25"/>
      <c r="C147" s="173"/>
      <c r="D147" s="163"/>
      <c r="E147" s="163"/>
      <c r="F147" s="163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4.25">
      <c r="B148" s="25"/>
      <c r="C148" s="173"/>
      <c r="D148" s="163"/>
      <c r="E148" s="163"/>
      <c r="F148" s="163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4.25">
      <c r="B149" s="25"/>
      <c r="C149" s="173"/>
      <c r="D149" s="163"/>
      <c r="E149" s="163"/>
      <c r="F149" s="163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4.25">
      <c r="B150" s="25"/>
      <c r="C150" s="173"/>
      <c r="D150" s="163"/>
      <c r="E150" s="163"/>
      <c r="F150" s="163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4.25">
      <c r="B151" s="25"/>
      <c r="C151" s="173"/>
      <c r="D151" s="163"/>
      <c r="E151" s="163"/>
      <c r="F151" s="163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4.25">
      <c r="B152" s="25"/>
      <c r="C152" s="173"/>
      <c r="D152" s="163"/>
      <c r="E152" s="163"/>
      <c r="F152" s="163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4.25">
      <c r="B153" s="25"/>
      <c r="C153" s="173"/>
      <c r="D153" s="163"/>
      <c r="E153" s="163"/>
      <c r="F153" s="163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4.25">
      <c r="B154" s="25"/>
      <c r="C154" s="173"/>
      <c r="D154" s="163"/>
      <c r="E154" s="163"/>
      <c r="F154" s="163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4.25">
      <c r="B155" s="25"/>
      <c r="C155" s="173"/>
      <c r="D155" s="163"/>
      <c r="E155" s="163"/>
      <c r="F155" s="163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4.25">
      <c r="B156" s="25"/>
      <c r="C156" s="173"/>
      <c r="D156" s="163"/>
      <c r="E156" s="163"/>
      <c r="F156" s="163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4.25">
      <c r="B157" s="25"/>
      <c r="C157" s="173"/>
      <c r="D157" s="163"/>
      <c r="E157" s="163"/>
      <c r="F157" s="163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4.25">
      <c r="B158" s="25"/>
      <c r="C158" s="173"/>
      <c r="D158" s="163"/>
      <c r="E158" s="163"/>
      <c r="F158" s="163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4.25">
      <c r="B159" s="25"/>
      <c r="C159" s="173"/>
      <c r="D159" s="163"/>
      <c r="E159" s="163"/>
      <c r="F159" s="163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4.25">
      <c r="B160" s="25"/>
      <c r="C160" s="173"/>
      <c r="D160" s="163"/>
      <c r="E160" s="163"/>
      <c r="F160" s="163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4.25">
      <c r="B161" s="25"/>
      <c r="C161" s="173"/>
      <c r="D161" s="163"/>
      <c r="E161" s="163"/>
      <c r="F161" s="163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4.25">
      <c r="B162" s="25"/>
      <c r="C162" s="173"/>
      <c r="D162" s="163"/>
      <c r="E162" s="163"/>
      <c r="F162" s="163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4.25">
      <c r="B163" s="25"/>
      <c r="C163" s="173"/>
      <c r="D163" s="163"/>
      <c r="E163" s="163"/>
      <c r="F163" s="163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4.25">
      <c r="B164" s="25"/>
      <c r="C164" s="173"/>
      <c r="D164" s="163"/>
      <c r="E164" s="163"/>
      <c r="F164" s="163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4.25">
      <c r="B165" s="25"/>
      <c r="C165" s="173"/>
      <c r="D165" s="163"/>
      <c r="E165" s="163"/>
      <c r="F165" s="163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4.25">
      <c r="B166" s="25"/>
      <c r="C166" s="173"/>
      <c r="D166" s="163"/>
      <c r="E166" s="163"/>
      <c r="F166" s="163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4.25">
      <c r="B167" s="25"/>
      <c r="C167" s="173"/>
      <c r="D167" s="163"/>
      <c r="E167" s="163"/>
      <c r="F167" s="163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4.25">
      <c r="B168" s="25"/>
      <c r="C168" s="173"/>
      <c r="D168" s="163"/>
      <c r="E168" s="163"/>
      <c r="F168" s="163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4.25">
      <c r="B169" s="25"/>
      <c r="C169" s="173"/>
      <c r="D169" s="163"/>
      <c r="E169" s="163"/>
      <c r="F169" s="163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4.25">
      <c r="B170" s="25"/>
      <c r="C170" s="173"/>
      <c r="D170" s="163"/>
      <c r="E170" s="163"/>
      <c r="F170" s="163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4.25">
      <c r="B171" s="25"/>
      <c r="C171" s="173"/>
      <c r="D171" s="163"/>
      <c r="E171" s="163"/>
      <c r="F171" s="163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ht="14.25">
      <c r="C172" s="173"/>
    </row>
    <row r="173" ht="14.25">
      <c r="C173" s="173"/>
    </row>
    <row r="174" ht="14.25">
      <c r="C174" s="173"/>
    </row>
    <row r="175" ht="14.25">
      <c r="C175" s="173"/>
    </row>
    <row r="176" ht="14.25">
      <c r="C176" s="173"/>
    </row>
    <row r="177" ht="14.25">
      <c r="C177" s="173"/>
    </row>
    <row r="178" ht="14.25">
      <c r="C178" s="173"/>
    </row>
    <row r="179" ht="14.25">
      <c r="C179" s="173"/>
    </row>
    <row r="180" ht="14.25">
      <c r="C180" s="173"/>
    </row>
    <row r="181" ht="14.25">
      <c r="C181" s="173"/>
    </row>
    <row r="182" ht="14.25">
      <c r="C182" s="173"/>
    </row>
    <row r="183" ht="14.25">
      <c r="C183" s="173"/>
    </row>
    <row r="184" ht="14.25">
      <c r="C184" s="173"/>
    </row>
    <row r="185" ht="14.25">
      <c r="C185" s="25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B1">
      <selection activeCell="C43" sqref="C43"/>
    </sheetView>
  </sheetViews>
  <sheetFormatPr defaultColWidth="9.140625" defaultRowHeight="15"/>
  <cols>
    <col min="1" max="1" width="49.421875" style="341" customWidth="1"/>
    <col min="2" max="12" width="15.7109375" style="341" customWidth="1"/>
    <col min="13" max="16384" width="9.140625" style="341" customWidth="1"/>
  </cols>
  <sheetData>
    <row r="1" spans="1:21" ht="15">
      <c r="A1" s="393" t="s">
        <v>842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58"/>
      <c r="N1" s="358"/>
      <c r="O1" s="358"/>
      <c r="P1" s="358"/>
      <c r="Q1" s="358"/>
      <c r="R1" s="358"/>
      <c r="S1" s="358"/>
      <c r="T1" s="358"/>
      <c r="U1" s="358"/>
    </row>
    <row r="2" spans="1:21" ht="15">
      <c r="A2" s="393" t="s">
        <v>853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57"/>
      <c r="N2" s="357"/>
      <c r="O2" s="357"/>
      <c r="P2" s="357"/>
      <c r="Q2" s="357"/>
      <c r="R2" s="357"/>
      <c r="S2" s="357"/>
      <c r="T2" s="357"/>
      <c r="U2" s="357"/>
    </row>
    <row r="3" ht="12.75">
      <c r="L3" s="341" t="s">
        <v>745</v>
      </c>
    </row>
    <row r="4" spans="1:12" s="331" customFormat="1" ht="94.5" customHeight="1">
      <c r="A4" s="333" t="s">
        <v>665</v>
      </c>
      <c r="B4" s="333" t="s">
        <v>53</v>
      </c>
      <c r="C4" s="333" t="s">
        <v>746</v>
      </c>
      <c r="D4" s="333" t="s">
        <v>747</v>
      </c>
      <c r="E4" s="333" t="s">
        <v>854</v>
      </c>
      <c r="F4" s="333" t="s">
        <v>748</v>
      </c>
      <c r="G4" s="333" t="s">
        <v>749</v>
      </c>
      <c r="H4" s="333" t="s">
        <v>750</v>
      </c>
      <c r="I4" s="333" t="s">
        <v>751</v>
      </c>
      <c r="J4" s="333" t="s">
        <v>752</v>
      </c>
      <c r="K4" s="333" t="s">
        <v>753</v>
      </c>
      <c r="L4" s="333" t="s">
        <v>754</v>
      </c>
    </row>
    <row r="5" spans="1:12" s="351" customFormat="1" ht="24.75" customHeight="1">
      <c r="A5" s="353" t="s">
        <v>283</v>
      </c>
      <c r="B5" s="352">
        <v>17228764</v>
      </c>
      <c r="C5" s="352">
        <v>0</v>
      </c>
      <c r="D5" s="352">
        <v>0</v>
      </c>
      <c r="E5" s="352">
        <v>0</v>
      </c>
      <c r="F5" s="352">
        <v>17228764</v>
      </c>
      <c r="G5" s="352">
        <v>0</v>
      </c>
      <c r="H5" s="352">
        <v>0</v>
      </c>
      <c r="I5" s="352">
        <v>0</v>
      </c>
      <c r="J5" s="352">
        <v>0</v>
      </c>
      <c r="K5" s="352">
        <v>0</v>
      </c>
      <c r="L5" s="352">
        <v>0</v>
      </c>
    </row>
    <row r="6" spans="1:12" s="351" customFormat="1" ht="24.75" customHeight="1">
      <c r="A6" s="353" t="s">
        <v>285</v>
      </c>
      <c r="B6" s="352">
        <v>11559233</v>
      </c>
      <c r="C6" s="352">
        <v>0</v>
      </c>
      <c r="D6" s="352">
        <v>0</v>
      </c>
      <c r="E6" s="352">
        <v>0</v>
      </c>
      <c r="F6" s="352">
        <v>11559233</v>
      </c>
      <c r="G6" s="352">
        <v>0</v>
      </c>
      <c r="H6" s="352">
        <v>0</v>
      </c>
      <c r="I6" s="352">
        <v>0</v>
      </c>
      <c r="J6" s="352">
        <v>0</v>
      </c>
      <c r="K6" s="352">
        <v>0</v>
      </c>
      <c r="L6" s="352">
        <v>0</v>
      </c>
    </row>
    <row r="7" spans="1:12" s="351" customFormat="1" ht="24.75" customHeight="1">
      <c r="A7" s="353" t="s">
        <v>755</v>
      </c>
      <c r="B7" s="352">
        <v>6259678</v>
      </c>
      <c r="C7" s="352">
        <v>0</v>
      </c>
      <c r="D7" s="352">
        <v>0</v>
      </c>
      <c r="E7" s="352">
        <v>0</v>
      </c>
      <c r="F7" s="352">
        <v>6259678</v>
      </c>
      <c r="G7" s="352">
        <v>0</v>
      </c>
      <c r="H7" s="352">
        <v>0</v>
      </c>
      <c r="I7" s="352">
        <v>0</v>
      </c>
      <c r="J7" s="352">
        <v>0</v>
      </c>
      <c r="K7" s="352">
        <v>0</v>
      </c>
      <c r="L7" s="352">
        <v>0</v>
      </c>
    </row>
    <row r="8" spans="1:12" s="351" customFormat="1" ht="24.75" customHeight="1">
      <c r="A8" s="353" t="s">
        <v>289</v>
      </c>
      <c r="B8" s="352">
        <v>1800000</v>
      </c>
      <c r="C8" s="352">
        <v>0</v>
      </c>
      <c r="D8" s="352">
        <v>0</v>
      </c>
      <c r="E8" s="352">
        <v>0</v>
      </c>
      <c r="F8" s="352">
        <v>1800000</v>
      </c>
      <c r="G8" s="352">
        <v>0</v>
      </c>
      <c r="H8" s="352">
        <v>0</v>
      </c>
      <c r="I8" s="352">
        <v>0</v>
      </c>
      <c r="J8" s="352">
        <v>0</v>
      </c>
      <c r="K8" s="352">
        <v>0</v>
      </c>
      <c r="L8" s="352">
        <v>0</v>
      </c>
    </row>
    <row r="9" spans="1:12" s="350" customFormat="1" ht="24.75" customHeight="1">
      <c r="A9" s="338" t="s">
        <v>756</v>
      </c>
      <c r="B9" s="340">
        <v>36847675</v>
      </c>
      <c r="C9" s="340">
        <v>0</v>
      </c>
      <c r="D9" s="340">
        <v>0</v>
      </c>
      <c r="E9" s="340">
        <v>0</v>
      </c>
      <c r="F9" s="340">
        <v>36847675</v>
      </c>
      <c r="G9" s="340">
        <v>0</v>
      </c>
      <c r="H9" s="340">
        <v>0</v>
      </c>
      <c r="I9" s="340">
        <v>0</v>
      </c>
      <c r="J9" s="340">
        <v>0</v>
      </c>
      <c r="K9" s="340">
        <v>0</v>
      </c>
      <c r="L9" s="340">
        <v>0</v>
      </c>
    </row>
    <row r="10" spans="1:12" s="351" customFormat="1" ht="24.75" customHeight="1">
      <c r="A10" s="353" t="s">
        <v>504</v>
      </c>
      <c r="B10" s="352">
        <v>12000</v>
      </c>
      <c r="C10" s="352">
        <v>0</v>
      </c>
      <c r="D10" s="352">
        <v>0</v>
      </c>
      <c r="E10" s="352">
        <v>0</v>
      </c>
      <c r="F10" s="352">
        <v>0</v>
      </c>
      <c r="G10" s="352">
        <v>0</v>
      </c>
      <c r="H10" s="352">
        <v>0</v>
      </c>
      <c r="I10" s="352">
        <v>0</v>
      </c>
      <c r="J10" s="352">
        <v>12000</v>
      </c>
      <c r="K10" s="352">
        <v>0</v>
      </c>
      <c r="L10" s="352">
        <v>0</v>
      </c>
    </row>
    <row r="11" spans="1:12" s="350" customFormat="1" ht="24.75" customHeight="1">
      <c r="A11" s="338" t="s">
        <v>757</v>
      </c>
      <c r="B11" s="340">
        <v>36859675</v>
      </c>
      <c r="C11" s="340">
        <v>0</v>
      </c>
      <c r="D11" s="340">
        <v>0</v>
      </c>
      <c r="E11" s="340">
        <v>0</v>
      </c>
      <c r="F11" s="340">
        <v>36847675</v>
      </c>
      <c r="G11" s="340">
        <v>0</v>
      </c>
      <c r="H11" s="340">
        <v>0</v>
      </c>
      <c r="I11" s="340">
        <v>0</v>
      </c>
      <c r="J11" s="340">
        <v>12000</v>
      </c>
      <c r="K11" s="340">
        <v>0</v>
      </c>
      <c r="L11" s="340">
        <v>0</v>
      </c>
    </row>
    <row r="12" spans="1:12" s="351" customFormat="1" ht="24.75" customHeight="1">
      <c r="A12" s="353" t="s">
        <v>304</v>
      </c>
      <c r="B12" s="352">
        <v>15000000</v>
      </c>
      <c r="C12" s="352">
        <v>0</v>
      </c>
      <c r="D12" s="352">
        <v>0</v>
      </c>
      <c r="E12" s="352">
        <v>0</v>
      </c>
      <c r="F12" s="352">
        <v>15000000</v>
      </c>
      <c r="G12" s="352">
        <v>0</v>
      </c>
      <c r="H12" s="352">
        <v>0</v>
      </c>
      <c r="I12" s="352">
        <v>0</v>
      </c>
      <c r="J12" s="352">
        <v>0</v>
      </c>
      <c r="K12" s="352">
        <v>0</v>
      </c>
      <c r="L12" s="352">
        <v>0</v>
      </c>
    </row>
    <row r="13" spans="1:12" s="351" customFormat="1" ht="24.75" customHeight="1">
      <c r="A13" s="353" t="s">
        <v>505</v>
      </c>
      <c r="B13" s="352">
        <v>192000</v>
      </c>
      <c r="C13" s="352">
        <v>0</v>
      </c>
      <c r="D13" s="352">
        <v>0</v>
      </c>
      <c r="E13" s="352">
        <v>0</v>
      </c>
      <c r="F13" s="352">
        <v>0</v>
      </c>
      <c r="G13" s="352">
        <v>0</v>
      </c>
      <c r="H13" s="352">
        <v>0</v>
      </c>
      <c r="I13" s="352">
        <v>192000</v>
      </c>
      <c r="J13" s="352">
        <v>0</v>
      </c>
      <c r="K13" s="352">
        <v>0</v>
      </c>
      <c r="L13" s="352">
        <v>0</v>
      </c>
    </row>
    <row r="14" spans="1:12" s="350" customFormat="1" ht="24.75" customHeight="1">
      <c r="A14" s="338" t="s">
        <v>758</v>
      </c>
      <c r="B14" s="340">
        <v>15192000</v>
      </c>
      <c r="C14" s="340">
        <v>0</v>
      </c>
      <c r="D14" s="340">
        <v>0</v>
      </c>
      <c r="E14" s="340">
        <v>0</v>
      </c>
      <c r="F14" s="340">
        <v>15000000</v>
      </c>
      <c r="G14" s="340">
        <v>0</v>
      </c>
      <c r="H14" s="340">
        <v>0</v>
      </c>
      <c r="I14" s="340">
        <v>192000</v>
      </c>
      <c r="J14" s="340">
        <v>0</v>
      </c>
      <c r="K14" s="340">
        <v>0</v>
      </c>
      <c r="L14" s="340">
        <v>0</v>
      </c>
    </row>
    <row r="15" spans="1:12" s="351" customFormat="1" ht="24.75" customHeight="1">
      <c r="A15" s="353" t="s">
        <v>512</v>
      </c>
      <c r="B15" s="352">
        <v>6400000</v>
      </c>
      <c r="C15" s="352">
        <v>0</v>
      </c>
      <c r="D15" s="352">
        <v>0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  <c r="K15" s="352">
        <v>6400000</v>
      </c>
      <c r="L15" s="352">
        <v>0</v>
      </c>
    </row>
    <row r="16" spans="1:12" s="351" customFormat="1" ht="24.75" customHeight="1">
      <c r="A16" s="353" t="s">
        <v>513</v>
      </c>
      <c r="B16" s="352">
        <v>5000000</v>
      </c>
      <c r="C16" s="352">
        <v>0</v>
      </c>
      <c r="D16" s="352">
        <v>0</v>
      </c>
      <c r="E16" s="352">
        <v>0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  <c r="K16" s="352">
        <v>5000000</v>
      </c>
      <c r="L16" s="352">
        <v>0</v>
      </c>
    </row>
    <row r="17" spans="1:12" s="351" customFormat="1" ht="24.75" customHeight="1">
      <c r="A17" s="353" t="s">
        <v>515</v>
      </c>
      <c r="B17" s="352">
        <v>1200000</v>
      </c>
      <c r="C17" s="352">
        <v>0</v>
      </c>
      <c r="D17" s="352">
        <v>0</v>
      </c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  <c r="K17" s="352">
        <v>1200000</v>
      </c>
      <c r="L17" s="352">
        <v>0</v>
      </c>
    </row>
    <row r="18" spans="1:12" s="351" customFormat="1" ht="24.75" customHeight="1">
      <c r="A18" s="353" t="s">
        <v>516</v>
      </c>
      <c r="B18" s="352">
        <v>4000000</v>
      </c>
      <c r="C18" s="352">
        <v>0</v>
      </c>
      <c r="D18" s="352">
        <v>0</v>
      </c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4000000</v>
      </c>
      <c r="L18" s="352">
        <v>0</v>
      </c>
    </row>
    <row r="19" spans="1:12" s="350" customFormat="1" ht="24.75" customHeight="1">
      <c r="A19" s="338" t="s">
        <v>759</v>
      </c>
      <c r="B19" s="340">
        <v>10200000</v>
      </c>
      <c r="C19" s="340">
        <v>0</v>
      </c>
      <c r="D19" s="340">
        <v>0</v>
      </c>
      <c r="E19" s="340">
        <v>0</v>
      </c>
      <c r="F19" s="340">
        <v>0</v>
      </c>
      <c r="G19" s="340">
        <v>0</v>
      </c>
      <c r="H19" s="340">
        <v>0</v>
      </c>
      <c r="I19" s="340">
        <v>0</v>
      </c>
      <c r="J19" s="340">
        <v>0</v>
      </c>
      <c r="K19" s="340">
        <v>10200000</v>
      </c>
      <c r="L19" s="340">
        <v>0</v>
      </c>
    </row>
    <row r="20" spans="1:12" s="350" customFormat="1" ht="24.75" customHeight="1">
      <c r="A20" s="338" t="s">
        <v>760</v>
      </c>
      <c r="B20" s="340">
        <v>16600000</v>
      </c>
      <c r="C20" s="340">
        <v>0</v>
      </c>
      <c r="D20" s="340">
        <v>0</v>
      </c>
      <c r="E20" s="340">
        <v>0</v>
      </c>
      <c r="F20" s="340">
        <v>0</v>
      </c>
      <c r="G20" s="340">
        <v>0</v>
      </c>
      <c r="H20" s="340">
        <v>0</v>
      </c>
      <c r="I20" s="340">
        <v>0</v>
      </c>
      <c r="J20" s="340">
        <v>0</v>
      </c>
      <c r="K20" s="340">
        <v>16600000</v>
      </c>
      <c r="L20" s="340">
        <v>0</v>
      </c>
    </row>
    <row r="21" spans="1:12" s="351" customFormat="1" ht="24.75" customHeight="1">
      <c r="A21" s="353" t="s">
        <v>518</v>
      </c>
      <c r="B21" s="352">
        <v>8558000</v>
      </c>
      <c r="C21" s="352">
        <v>200000</v>
      </c>
      <c r="D21" s="352">
        <v>50000</v>
      </c>
      <c r="E21" s="352">
        <v>480000</v>
      </c>
      <c r="F21" s="352">
        <v>0</v>
      </c>
      <c r="G21" s="352">
        <v>3914000</v>
      </c>
      <c r="H21" s="352">
        <v>3914000</v>
      </c>
      <c r="I21" s="352">
        <v>0</v>
      </c>
      <c r="J21" s="352">
        <v>0</v>
      </c>
      <c r="K21" s="352">
        <v>0</v>
      </c>
      <c r="L21" s="352">
        <v>0</v>
      </c>
    </row>
    <row r="22" spans="1:12" s="351" customFormat="1" ht="24.75" customHeight="1">
      <c r="A22" s="353" t="s">
        <v>342</v>
      </c>
      <c r="B22" s="352">
        <v>2242000</v>
      </c>
      <c r="C22" s="352">
        <v>54000</v>
      </c>
      <c r="D22" s="352">
        <v>14000</v>
      </c>
      <c r="E22" s="352">
        <v>0</v>
      </c>
      <c r="F22" s="352">
        <v>0</v>
      </c>
      <c r="G22" s="352">
        <v>1060000</v>
      </c>
      <c r="H22" s="352">
        <v>1060000</v>
      </c>
      <c r="I22" s="352">
        <v>54000</v>
      </c>
      <c r="J22" s="352">
        <v>0</v>
      </c>
      <c r="K22" s="352">
        <v>0</v>
      </c>
      <c r="L22" s="352">
        <v>0</v>
      </c>
    </row>
    <row r="23" spans="1:12" s="351" customFormat="1" ht="24.75" customHeight="1">
      <c r="A23" s="353" t="s">
        <v>761</v>
      </c>
      <c r="B23" s="352">
        <v>152000</v>
      </c>
      <c r="C23" s="352">
        <v>0</v>
      </c>
      <c r="D23" s="352">
        <v>0</v>
      </c>
      <c r="E23" s="352">
        <v>0</v>
      </c>
      <c r="F23" s="352">
        <v>0</v>
      </c>
      <c r="G23" s="352">
        <v>0</v>
      </c>
      <c r="H23" s="352">
        <v>0</v>
      </c>
      <c r="I23" s="352">
        <v>0</v>
      </c>
      <c r="J23" s="352">
        <v>0</v>
      </c>
      <c r="K23" s="352">
        <v>0</v>
      </c>
      <c r="L23" s="352">
        <v>152000</v>
      </c>
    </row>
    <row r="24" spans="1:12" s="350" customFormat="1" ht="24.75" customHeight="1">
      <c r="A24" s="338" t="s">
        <v>762</v>
      </c>
      <c r="B24" s="340">
        <v>152000</v>
      </c>
      <c r="C24" s="340"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  <c r="L24" s="340">
        <v>152000</v>
      </c>
    </row>
    <row r="25" spans="1:12" s="351" customFormat="1" ht="24.75" customHeight="1">
      <c r="A25" s="353" t="s">
        <v>523</v>
      </c>
      <c r="B25" s="352">
        <v>400000</v>
      </c>
      <c r="C25" s="352">
        <v>200000</v>
      </c>
      <c r="D25" s="352">
        <v>0</v>
      </c>
      <c r="E25" s="352">
        <v>0</v>
      </c>
      <c r="F25" s="352">
        <v>0</v>
      </c>
      <c r="G25" s="352">
        <v>0</v>
      </c>
      <c r="H25" s="352">
        <v>0</v>
      </c>
      <c r="I25" s="352">
        <v>200000</v>
      </c>
      <c r="J25" s="352">
        <v>0</v>
      </c>
      <c r="K25" s="352">
        <v>0</v>
      </c>
      <c r="L25" s="352">
        <v>0</v>
      </c>
    </row>
    <row r="26" spans="1:12" s="351" customFormat="1" ht="24.75" customHeight="1">
      <c r="A26" s="353" t="s">
        <v>763</v>
      </c>
      <c r="B26" s="352">
        <v>11352000</v>
      </c>
      <c r="C26" s="352">
        <v>454000</v>
      </c>
      <c r="D26" s="352">
        <v>64000</v>
      </c>
      <c r="E26" s="352">
        <v>480000</v>
      </c>
      <c r="F26" s="352">
        <v>0</v>
      </c>
      <c r="G26" s="352">
        <v>4974000</v>
      </c>
      <c r="H26" s="352">
        <v>4974000</v>
      </c>
      <c r="I26" s="352">
        <v>254000</v>
      </c>
      <c r="J26" s="352">
        <v>0</v>
      </c>
      <c r="K26" s="352">
        <v>0</v>
      </c>
      <c r="L26" s="352">
        <v>152000</v>
      </c>
    </row>
    <row r="27" spans="1:12" s="351" customFormat="1" ht="24.75" customHeight="1">
      <c r="A27" s="353" t="s">
        <v>529</v>
      </c>
      <c r="B27" s="352">
        <v>400000</v>
      </c>
      <c r="C27" s="352">
        <v>0</v>
      </c>
      <c r="D27" s="352">
        <v>0</v>
      </c>
      <c r="E27" s="352">
        <v>0</v>
      </c>
      <c r="F27" s="352">
        <v>0</v>
      </c>
      <c r="G27" s="352">
        <v>400000</v>
      </c>
      <c r="H27" s="352">
        <v>0</v>
      </c>
      <c r="I27" s="352">
        <v>0</v>
      </c>
      <c r="J27" s="352">
        <v>0</v>
      </c>
      <c r="K27" s="352">
        <v>0</v>
      </c>
      <c r="L27" s="352">
        <v>0</v>
      </c>
    </row>
    <row r="28" spans="1:12" s="350" customFormat="1" ht="24.75" customHeight="1">
      <c r="A28" s="338" t="s">
        <v>764</v>
      </c>
      <c r="B28" s="340">
        <v>400000</v>
      </c>
      <c r="C28" s="340">
        <v>0</v>
      </c>
      <c r="D28" s="340">
        <v>0</v>
      </c>
      <c r="E28" s="340">
        <v>0</v>
      </c>
      <c r="F28" s="340">
        <v>0</v>
      </c>
      <c r="G28" s="340">
        <v>400000</v>
      </c>
      <c r="H28" s="340">
        <v>0</v>
      </c>
      <c r="I28" s="340">
        <v>0</v>
      </c>
      <c r="J28" s="340">
        <v>0</v>
      </c>
      <c r="K28" s="340">
        <v>0</v>
      </c>
      <c r="L28" s="340">
        <v>0</v>
      </c>
    </row>
    <row r="29" spans="1:12" s="350" customFormat="1" ht="24.75" customHeight="1">
      <c r="A29" s="338" t="s">
        <v>765</v>
      </c>
      <c r="B29" s="340">
        <v>80403675</v>
      </c>
      <c r="C29" s="340">
        <v>454000</v>
      </c>
      <c r="D29" s="340">
        <v>64000</v>
      </c>
      <c r="E29" s="340">
        <v>480000</v>
      </c>
      <c r="F29" s="340">
        <v>51847675</v>
      </c>
      <c r="G29" s="340">
        <v>5374000</v>
      </c>
      <c r="H29" s="340">
        <v>4974000</v>
      </c>
      <c r="I29" s="340">
        <v>446000</v>
      </c>
      <c r="J29" s="340">
        <v>12000</v>
      </c>
      <c r="K29" s="340">
        <v>16600000</v>
      </c>
      <c r="L29" s="340">
        <v>152000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paperSize="8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28125" style="0" customWidth="1"/>
  </cols>
  <sheetData>
    <row r="1" spans="1:6" ht="27" customHeight="1">
      <c r="A1" s="409" t="s">
        <v>861</v>
      </c>
      <c r="B1" s="410"/>
      <c r="C1" s="410"/>
      <c r="D1" s="410"/>
      <c r="E1" s="410"/>
      <c r="F1" s="411"/>
    </row>
    <row r="2" spans="1:6" ht="23.25" customHeight="1">
      <c r="A2" s="401" t="s">
        <v>766</v>
      </c>
      <c r="B2" s="406"/>
      <c r="C2" s="406"/>
      <c r="D2" s="406"/>
      <c r="E2" s="406"/>
      <c r="F2" s="411"/>
    </row>
    <row r="3" ht="18">
      <c r="A3" s="51"/>
    </row>
    <row r="4" spans="1:6" ht="14.25">
      <c r="A4" s="4" t="s">
        <v>66</v>
      </c>
      <c r="F4" s="164" t="s">
        <v>691</v>
      </c>
    </row>
    <row r="5" spans="1:6" ht="26.25">
      <c r="A5" s="2" t="s">
        <v>103</v>
      </c>
      <c r="B5" s="3" t="s">
        <v>49</v>
      </c>
      <c r="C5" s="169" t="s">
        <v>87</v>
      </c>
      <c r="D5" s="169" t="s">
        <v>695</v>
      </c>
      <c r="E5" s="169" t="s">
        <v>827</v>
      </c>
      <c r="F5" s="174" t="s">
        <v>873</v>
      </c>
    </row>
    <row r="6" spans="1:6" ht="15" customHeight="1">
      <c r="A6" s="128" t="s">
        <v>283</v>
      </c>
      <c r="B6" s="6" t="s">
        <v>284</v>
      </c>
      <c r="C6" s="176">
        <v>17228764</v>
      </c>
      <c r="D6" s="162">
        <f>C6*101%</f>
        <v>17401051.64</v>
      </c>
      <c r="E6" s="162">
        <f>D6*101.5%</f>
        <v>17662067.4146</v>
      </c>
      <c r="F6" s="162">
        <f>E6*101%</f>
        <v>17838688.088746</v>
      </c>
    </row>
    <row r="7" spans="1:6" ht="15" customHeight="1">
      <c r="A7" s="129" t="s">
        <v>285</v>
      </c>
      <c r="B7" s="6" t="s">
        <v>286</v>
      </c>
      <c r="C7" s="176">
        <v>11559233</v>
      </c>
      <c r="D7" s="162">
        <f>C7*101%</f>
        <v>11674825.33</v>
      </c>
      <c r="E7" s="162">
        <f>D7*101.5%</f>
        <v>11849947.709949998</v>
      </c>
      <c r="F7" s="162">
        <f>E7*101%</f>
        <v>11968447.187049499</v>
      </c>
    </row>
    <row r="8" spans="1:6" ht="15" customHeight="1">
      <c r="A8" s="129" t="s">
        <v>287</v>
      </c>
      <c r="B8" s="6" t="s">
        <v>288</v>
      </c>
      <c r="C8" s="176">
        <v>6259678</v>
      </c>
      <c r="D8" s="162">
        <f>C8*101%</f>
        <v>6322274.78</v>
      </c>
      <c r="E8" s="162">
        <f>D8*101.5%</f>
        <v>6417108.901699999</v>
      </c>
      <c r="F8" s="162">
        <f>E8*101%</f>
        <v>6481279.990716999</v>
      </c>
    </row>
    <row r="9" spans="1:6" ht="15" customHeight="1">
      <c r="A9" s="129" t="s">
        <v>289</v>
      </c>
      <c r="B9" s="6" t="s">
        <v>290</v>
      </c>
      <c r="C9" s="176">
        <v>1800000</v>
      </c>
      <c r="D9" s="162">
        <f>C9*101%</f>
        <v>1818000</v>
      </c>
      <c r="E9" s="162">
        <f>D9*101.5%</f>
        <v>1845269.9999999998</v>
      </c>
      <c r="F9" s="162">
        <f>E9*101%</f>
        <v>1863722.6999999997</v>
      </c>
    </row>
    <row r="10" spans="1:6" ht="15" customHeight="1">
      <c r="A10" s="129" t="s">
        <v>291</v>
      </c>
      <c r="B10" s="6" t="s">
        <v>292</v>
      </c>
      <c r="C10" s="176"/>
      <c r="D10" s="162"/>
      <c r="E10" s="162"/>
      <c r="F10" s="162"/>
    </row>
    <row r="11" spans="1:6" ht="15" customHeight="1">
      <c r="A11" s="129" t="s">
        <v>293</v>
      </c>
      <c r="B11" s="6" t="s">
        <v>294</v>
      </c>
      <c r="C11" s="176">
        <v>0</v>
      </c>
      <c r="D11" s="162"/>
      <c r="E11" s="162"/>
      <c r="F11" s="162"/>
    </row>
    <row r="12" spans="1:6" ht="15" customHeight="1">
      <c r="A12" s="131" t="s">
        <v>539</v>
      </c>
      <c r="B12" s="8" t="s">
        <v>295</v>
      </c>
      <c r="C12" s="176">
        <v>36847675</v>
      </c>
      <c r="D12" s="162">
        <f>C12*101%</f>
        <v>37216151.75</v>
      </c>
      <c r="E12" s="162">
        <f>D12*101.5%</f>
        <v>37774394.02625</v>
      </c>
      <c r="F12" s="162">
        <f>E12*101%</f>
        <v>38152137.9665125</v>
      </c>
    </row>
    <row r="13" spans="1:6" ht="15" customHeight="1">
      <c r="A13" s="129" t="s">
        <v>296</v>
      </c>
      <c r="B13" s="6" t="s">
        <v>297</v>
      </c>
      <c r="C13" s="176"/>
      <c r="D13" s="162"/>
      <c r="E13" s="162"/>
      <c r="F13" s="162"/>
    </row>
    <row r="14" spans="1:6" ht="15" customHeight="1">
      <c r="A14" s="129" t="s">
        <v>298</v>
      </c>
      <c r="B14" s="6" t="s">
        <v>299</v>
      </c>
      <c r="C14" s="176"/>
      <c r="D14" s="162"/>
      <c r="E14" s="162"/>
      <c r="F14" s="162"/>
    </row>
    <row r="15" spans="1:6" ht="15" customHeight="1">
      <c r="A15" s="129" t="s">
        <v>502</v>
      </c>
      <c r="B15" s="6" t="s">
        <v>300</v>
      </c>
      <c r="C15" s="176"/>
      <c r="D15" s="162"/>
      <c r="E15" s="162"/>
      <c r="F15" s="162"/>
    </row>
    <row r="16" spans="1:6" ht="15" customHeight="1">
      <c r="A16" s="129" t="s">
        <v>503</v>
      </c>
      <c r="B16" s="6" t="s">
        <v>301</v>
      </c>
      <c r="C16" s="160"/>
      <c r="D16" s="162"/>
      <c r="E16" s="162"/>
      <c r="F16" s="162"/>
    </row>
    <row r="17" spans="1:6" ht="15" customHeight="1">
      <c r="A17" s="129" t="s">
        <v>504</v>
      </c>
      <c r="B17" s="6" t="s">
        <v>302</v>
      </c>
      <c r="C17" s="176">
        <v>12000</v>
      </c>
      <c r="D17" s="162">
        <f>C17*101%</f>
        <v>12120</v>
      </c>
      <c r="E17" s="162">
        <f>D17*101.5%</f>
        <v>12301.8</v>
      </c>
      <c r="F17" s="162">
        <f>E17*101%</f>
        <v>12424.818</v>
      </c>
    </row>
    <row r="18" spans="1:6" ht="15" customHeight="1">
      <c r="A18" s="132" t="s">
        <v>540</v>
      </c>
      <c r="B18" s="53" t="s">
        <v>303</v>
      </c>
      <c r="C18" s="176">
        <v>36859675</v>
      </c>
      <c r="D18" s="162">
        <f>C18*101%</f>
        <v>37228271.75</v>
      </c>
      <c r="E18" s="162">
        <f>D18*101.5%</f>
        <v>37786695.826249994</v>
      </c>
      <c r="F18" s="162">
        <f>E18*101%</f>
        <v>38164562.7845125</v>
      </c>
    </row>
    <row r="19" spans="1:6" ht="15" customHeight="1">
      <c r="A19" s="129" t="s">
        <v>304</v>
      </c>
      <c r="B19" s="6" t="s">
        <v>305</v>
      </c>
      <c r="C19" s="176"/>
      <c r="D19" s="162"/>
      <c r="E19" s="162"/>
      <c r="F19" s="162"/>
    </row>
    <row r="20" spans="1:6" ht="15" customHeight="1">
      <c r="A20" s="129" t="s">
        <v>306</v>
      </c>
      <c r="B20" s="6" t="s">
        <v>307</v>
      </c>
      <c r="C20" s="176"/>
      <c r="D20" s="162"/>
      <c r="E20" s="162"/>
      <c r="F20" s="162"/>
    </row>
    <row r="21" spans="1:6" ht="15" customHeight="1">
      <c r="A21" s="129" t="s">
        <v>505</v>
      </c>
      <c r="B21" s="6" t="s">
        <v>308</v>
      </c>
      <c r="C21" s="176">
        <v>192000</v>
      </c>
      <c r="D21" s="162"/>
      <c r="E21" s="162"/>
      <c r="F21" s="162"/>
    </row>
    <row r="22" spans="1:6" ht="15" customHeight="1">
      <c r="A22" s="129" t="s">
        <v>506</v>
      </c>
      <c r="B22" s="6" t="s">
        <v>309</v>
      </c>
      <c r="C22" s="176"/>
      <c r="D22" s="162"/>
      <c r="E22" s="162"/>
      <c r="F22" s="162"/>
    </row>
    <row r="23" spans="1:6" ht="15" customHeight="1">
      <c r="A23" s="129" t="s">
        <v>507</v>
      </c>
      <c r="B23" s="6" t="s">
        <v>310</v>
      </c>
      <c r="C23" s="176">
        <v>0</v>
      </c>
      <c r="D23" s="162"/>
      <c r="E23" s="162"/>
      <c r="F23" s="162"/>
    </row>
    <row r="24" spans="1:6" ht="15" customHeight="1">
      <c r="A24" s="132" t="s">
        <v>541</v>
      </c>
      <c r="B24" s="8" t="s">
        <v>311</v>
      </c>
      <c r="C24" s="176">
        <v>15192000</v>
      </c>
      <c r="D24" s="162"/>
      <c r="E24" s="162"/>
      <c r="F24" s="162"/>
    </row>
    <row r="25" spans="1:6" ht="15" customHeight="1">
      <c r="A25" s="129" t="s">
        <v>508</v>
      </c>
      <c r="B25" s="6" t="s">
        <v>312</v>
      </c>
      <c r="C25" s="176"/>
      <c r="D25" s="162"/>
      <c r="E25" s="162"/>
      <c r="F25" s="162"/>
    </row>
    <row r="26" spans="1:6" ht="15" customHeight="1">
      <c r="A26" s="129" t="s">
        <v>509</v>
      </c>
      <c r="B26" s="6" t="s">
        <v>313</v>
      </c>
      <c r="C26" s="176"/>
      <c r="D26" s="162"/>
      <c r="E26" s="162"/>
      <c r="F26" s="162"/>
    </row>
    <row r="27" spans="1:6" ht="15" customHeight="1">
      <c r="A27" s="131" t="s">
        <v>542</v>
      </c>
      <c r="B27" s="6" t="s">
        <v>314</v>
      </c>
      <c r="C27" s="176"/>
      <c r="D27" s="162"/>
      <c r="E27" s="162"/>
      <c r="F27" s="162"/>
    </row>
    <row r="28" spans="1:6" ht="15" customHeight="1">
      <c r="A28" s="129" t="s">
        <v>510</v>
      </c>
      <c r="B28" s="6" t="s">
        <v>315</v>
      </c>
      <c r="C28" s="176"/>
      <c r="D28" s="162"/>
      <c r="E28" s="162"/>
      <c r="F28" s="162"/>
    </row>
    <row r="29" spans="1:6" ht="15" customHeight="1">
      <c r="A29" s="129" t="s">
        <v>511</v>
      </c>
      <c r="B29" s="6" t="s">
        <v>316</v>
      </c>
      <c r="C29" s="176"/>
      <c r="D29" s="162"/>
      <c r="E29" s="162"/>
      <c r="F29" s="162"/>
    </row>
    <row r="30" spans="1:6" ht="15" customHeight="1">
      <c r="A30" s="129" t="s">
        <v>512</v>
      </c>
      <c r="B30" s="6" t="s">
        <v>317</v>
      </c>
      <c r="C30" s="176">
        <v>6400000</v>
      </c>
      <c r="D30" s="162">
        <f>C30*101%</f>
        <v>6464000</v>
      </c>
      <c r="E30" s="162">
        <f>D30*101.5%</f>
        <v>6560959.999999999</v>
      </c>
      <c r="F30" s="162">
        <f>E30*101%</f>
        <v>6626569.599999999</v>
      </c>
    </row>
    <row r="31" spans="1:6" ht="15" customHeight="1">
      <c r="A31" s="129" t="s">
        <v>513</v>
      </c>
      <c r="B31" s="6" t="s">
        <v>318</v>
      </c>
      <c r="C31" s="176">
        <v>5000000</v>
      </c>
      <c r="D31" s="162">
        <f>C31*101%</f>
        <v>5050000</v>
      </c>
      <c r="E31" s="162">
        <f>D31*101.5%</f>
        <v>5125749.999999999</v>
      </c>
      <c r="F31" s="162">
        <f>E31*101%</f>
        <v>5177007.499999999</v>
      </c>
    </row>
    <row r="32" spans="1:6" ht="15" customHeight="1">
      <c r="A32" s="129" t="s">
        <v>514</v>
      </c>
      <c r="B32" s="86" t="s">
        <v>321</v>
      </c>
      <c r="C32" s="176"/>
      <c r="D32" s="162"/>
      <c r="E32" s="162"/>
      <c r="F32" s="162"/>
    </row>
    <row r="33" spans="1:6" ht="15" customHeight="1">
      <c r="A33" s="129" t="s">
        <v>322</v>
      </c>
      <c r="B33" s="6" t="s">
        <v>323</v>
      </c>
      <c r="C33" s="176"/>
      <c r="D33" s="162"/>
      <c r="E33" s="162"/>
      <c r="F33" s="162"/>
    </row>
    <row r="34" spans="1:6" ht="15" customHeight="1">
      <c r="A34" s="129" t="s">
        <v>515</v>
      </c>
      <c r="B34" s="6" t="s">
        <v>324</v>
      </c>
      <c r="C34" s="176">
        <v>1200000</v>
      </c>
      <c r="D34" s="162">
        <f aca="true" t="shared" si="0" ref="D34:D44">C34*101%</f>
        <v>1212000</v>
      </c>
      <c r="E34" s="162">
        <f aca="true" t="shared" si="1" ref="E34:E44">D34*101.5%</f>
        <v>1230179.9999999998</v>
      </c>
      <c r="F34" s="162">
        <f aca="true" t="shared" si="2" ref="F34:F44">E34*101%</f>
        <v>1242481.7999999998</v>
      </c>
    </row>
    <row r="35" spans="1:6" ht="15" customHeight="1">
      <c r="A35" s="129" t="s">
        <v>516</v>
      </c>
      <c r="B35" s="6" t="s">
        <v>329</v>
      </c>
      <c r="C35" s="176">
        <v>4000000</v>
      </c>
      <c r="D35" s="162">
        <f t="shared" si="0"/>
        <v>4040000</v>
      </c>
      <c r="E35" s="162">
        <f t="shared" si="1"/>
        <v>4100599.9999999995</v>
      </c>
      <c r="F35" s="162">
        <f t="shared" si="2"/>
        <v>4141605.9999999995</v>
      </c>
    </row>
    <row r="36" spans="1:6" ht="15" customHeight="1">
      <c r="A36" s="131" t="s">
        <v>543</v>
      </c>
      <c r="B36" s="6" t="s">
        <v>332</v>
      </c>
      <c r="C36" s="176">
        <v>8900000</v>
      </c>
      <c r="D36" s="162">
        <f t="shared" si="0"/>
        <v>8989000</v>
      </c>
      <c r="E36" s="162">
        <f t="shared" si="1"/>
        <v>9123835</v>
      </c>
      <c r="F36" s="162">
        <f t="shared" si="2"/>
        <v>9215073.35</v>
      </c>
    </row>
    <row r="37" spans="1:6" ht="15" customHeight="1">
      <c r="A37" s="129" t="s">
        <v>517</v>
      </c>
      <c r="B37" s="6" t="s">
        <v>333</v>
      </c>
      <c r="C37" s="176"/>
      <c r="D37" s="162">
        <f t="shared" si="0"/>
        <v>0</v>
      </c>
      <c r="E37" s="162">
        <f t="shared" si="1"/>
        <v>0</v>
      </c>
      <c r="F37" s="162">
        <f t="shared" si="2"/>
        <v>0</v>
      </c>
    </row>
    <row r="38" spans="1:6" ht="15" customHeight="1">
      <c r="A38" s="132" t="s">
        <v>544</v>
      </c>
      <c r="B38" s="8" t="s">
        <v>334</v>
      </c>
      <c r="C38" s="176">
        <v>15300000</v>
      </c>
      <c r="D38" s="162">
        <f t="shared" si="0"/>
        <v>15453000</v>
      </c>
      <c r="E38" s="162">
        <f t="shared" si="1"/>
        <v>15684794.999999998</v>
      </c>
      <c r="F38" s="162">
        <f t="shared" si="2"/>
        <v>15841642.949999997</v>
      </c>
    </row>
    <row r="39" spans="1:6" ht="15" customHeight="1">
      <c r="A39" s="133" t="s">
        <v>335</v>
      </c>
      <c r="B39" s="6" t="s">
        <v>336</v>
      </c>
      <c r="C39" s="176"/>
      <c r="D39" s="162">
        <f t="shared" si="0"/>
        <v>0</v>
      </c>
      <c r="E39" s="162">
        <f t="shared" si="1"/>
        <v>0</v>
      </c>
      <c r="F39" s="162">
        <f t="shared" si="2"/>
        <v>0</v>
      </c>
    </row>
    <row r="40" spans="1:6" ht="15" customHeight="1">
      <c r="A40" s="133" t="s">
        <v>518</v>
      </c>
      <c r="B40" s="6" t="s">
        <v>337</v>
      </c>
      <c r="C40" s="176">
        <v>10762000</v>
      </c>
      <c r="D40" s="162">
        <f t="shared" si="0"/>
        <v>10869620</v>
      </c>
      <c r="E40" s="162">
        <f t="shared" si="1"/>
        <v>11032664.299999999</v>
      </c>
      <c r="F40" s="162">
        <f t="shared" si="2"/>
        <v>11142990.942999998</v>
      </c>
    </row>
    <row r="41" spans="1:6" ht="15" customHeight="1">
      <c r="A41" s="133" t="s">
        <v>519</v>
      </c>
      <c r="B41" s="6" t="s">
        <v>338</v>
      </c>
      <c r="C41" s="176">
        <v>0</v>
      </c>
      <c r="D41" s="162">
        <f t="shared" si="0"/>
        <v>0</v>
      </c>
      <c r="E41" s="162">
        <f t="shared" si="1"/>
        <v>0</v>
      </c>
      <c r="F41" s="162">
        <f t="shared" si="2"/>
        <v>0</v>
      </c>
    </row>
    <row r="42" spans="1:6" ht="15" customHeight="1">
      <c r="A42" s="133" t="s">
        <v>520</v>
      </c>
      <c r="B42" s="6" t="s">
        <v>339</v>
      </c>
      <c r="C42" s="176">
        <v>0</v>
      </c>
      <c r="D42" s="162">
        <f t="shared" si="0"/>
        <v>0</v>
      </c>
      <c r="E42" s="162">
        <f t="shared" si="1"/>
        <v>0</v>
      </c>
      <c r="F42" s="162">
        <f t="shared" si="2"/>
        <v>0</v>
      </c>
    </row>
    <row r="43" spans="1:6" ht="15" customHeight="1">
      <c r="A43" s="133" t="s">
        <v>340</v>
      </c>
      <c r="B43" s="6" t="s">
        <v>341</v>
      </c>
      <c r="C43" s="176">
        <v>4500000</v>
      </c>
      <c r="D43" s="162">
        <f t="shared" si="0"/>
        <v>4545000</v>
      </c>
      <c r="E43" s="162">
        <f t="shared" si="1"/>
        <v>4613175</v>
      </c>
      <c r="F43" s="162">
        <f t="shared" si="2"/>
        <v>4659306.75</v>
      </c>
    </row>
    <row r="44" spans="1:6" ht="15" customHeight="1">
      <c r="A44" s="133" t="s">
        <v>342</v>
      </c>
      <c r="B44" s="6" t="s">
        <v>343</v>
      </c>
      <c r="C44" s="176">
        <v>4052000</v>
      </c>
      <c r="D44" s="162">
        <f t="shared" si="0"/>
        <v>4092520</v>
      </c>
      <c r="E44" s="162">
        <f t="shared" si="1"/>
        <v>4153907.8</v>
      </c>
      <c r="F44" s="162">
        <f t="shared" si="2"/>
        <v>4195446.878</v>
      </c>
    </row>
    <row r="45" spans="1:6" ht="15" customHeight="1">
      <c r="A45" s="133" t="s">
        <v>344</v>
      </c>
      <c r="B45" s="6" t="s">
        <v>345</v>
      </c>
      <c r="C45" s="176"/>
      <c r="D45" s="162"/>
      <c r="E45" s="162"/>
      <c r="F45" s="162"/>
    </row>
    <row r="46" spans="1:6" ht="15" customHeight="1">
      <c r="A46" s="133" t="s">
        <v>521</v>
      </c>
      <c r="B46" s="6" t="s">
        <v>346</v>
      </c>
      <c r="C46" s="176">
        <v>152000</v>
      </c>
      <c r="D46" s="162"/>
      <c r="E46" s="162"/>
      <c r="F46" s="162"/>
    </row>
    <row r="47" spans="1:6" ht="15" customHeight="1">
      <c r="A47" s="133" t="s">
        <v>522</v>
      </c>
      <c r="B47" s="6" t="s">
        <v>347</v>
      </c>
      <c r="C47" s="176"/>
      <c r="D47" s="162">
        <v>3319</v>
      </c>
      <c r="E47" s="162">
        <v>3369</v>
      </c>
      <c r="F47" s="162">
        <v>3402</v>
      </c>
    </row>
    <row r="48" spans="1:6" ht="15" customHeight="1">
      <c r="A48" s="133" t="s">
        <v>523</v>
      </c>
      <c r="B48" s="6" t="s">
        <v>348</v>
      </c>
      <c r="C48" s="176">
        <v>401000</v>
      </c>
      <c r="D48" s="162"/>
      <c r="E48" s="162"/>
      <c r="F48" s="162"/>
    </row>
    <row r="49" spans="1:6" ht="15" customHeight="1">
      <c r="A49" s="134" t="s">
        <v>545</v>
      </c>
      <c r="B49" s="8" t="s">
        <v>349</v>
      </c>
      <c r="C49" s="176">
        <v>19872000</v>
      </c>
      <c r="D49" s="162">
        <f>C49*101%</f>
        <v>20070720</v>
      </c>
      <c r="E49" s="162">
        <f>D49*101.5%</f>
        <v>20371780.799999997</v>
      </c>
      <c r="F49" s="162">
        <f>E49*101%</f>
        <v>20575498.607999995</v>
      </c>
    </row>
    <row r="50" spans="1:6" ht="15" customHeight="1">
      <c r="A50" s="133" t="s">
        <v>524</v>
      </c>
      <c r="B50" s="6" t="s">
        <v>350</v>
      </c>
      <c r="C50" s="176"/>
      <c r="D50" s="162"/>
      <c r="E50" s="162"/>
      <c r="F50" s="162"/>
    </row>
    <row r="51" spans="1:6" ht="15" customHeight="1">
      <c r="A51" s="133" t="s">
        <v>525</v>
      </c>
      <c r="B51" s="6" t="s">
        <v>351</v>
      </c>
      <c r="C51" s="176"/>
      <c r="D51" s="162"/>
      <c r="E51" s="162"/>
      <c r="F51" s="162"/>
    </row>
    <row r="52" spans="1:6" ht="15" customHeight="1">
      <c r="A52" s="133" t="s">
        <v>352</v>
      </c>
      <c r="B52" s="6" t="s">
        <v>353</v>
      </c>
      <c r="C52" s="176"/>
      <c r="D52" s="162"/>
      <c r="E52" s="162"/>
      <c r="F52" s="162"/>
    </row>
    <row r="53" spans="1:6" ht="15" customHeight="1">
      <c r="A53" s="133" t="s">
        <v>526</v>
      </c>
      <c r="B53" s="6" t="s">
        <v>354</v>
      </c>
      <c r="C53" s="176"/>
      <c r="D53" s="162"/>
      <c r="E53" s="162"/>
      <c r="F53" s="162"/>
    </row>
    <row r="54" spans="1:6" ht="15" customHeight="1">
      <c r="A54" s="133" t="s">
        <v>355</v>
      </c>
      <c r="B54" s="6" t="s">
        <v>356</v>
      </c>
      <c r="C54" s="176"/>
      <c r="D54" s="162"/>
      <c r="E54" s="162"/>
      <c r="F54" s="162"/>
    </row>
    <row r="55" spans="1:6" ht="15" customHeight="1">
      <c r="A55" s="132" t="s">
        <v>546</v>
      </c>
      <c r="B55" s="6" t="s">
        <v>357</v>
      </c>
      <c r="C55" s="176"/>
      <c r="D55" s="162"/>
      <c r="E55" s="162"/>
      <c r="F55" s="162"/>
    </row>
    <row r="56" spans="1:6" ht="15" customHeight="1">
      <c r="A56" s="133" t="s">
        <v>358</v>
      </c>
      <c r="B56" s="6" t="s">
        <v>359</v>
      </c>
      <c r="C56" s="176"/>
      <c r="D56" s="162"/>
      <c r="E56" s="162"/>
      <c r="F56" s="162"/>
    </row>
    <row r="57" spans="1:6" ht="15" customHeight="1">
      <c r="A57" s="129" t="s">
        <v>527</v>
      </c>
      <c r="B57" s="6" t="s">
        <v>360</v>
      </c>
      <c r="C57" s="176"/>
      <c r="D57" s="162"/>
      <c r="E57" s="162"/>
      <c r="F57" s="162"/>
    </row>
    <row r="58" spans="1:6" ht="15" customHeight="1">
      <c r="A58" s="133" t="s">
        <v>528</v>
      </c>
      <c r="B58" s="6" t="s">
        <v>361</v>
      </c>
      <c r="C58" s="176"/>
      <c r="D58" s="162"/>
      <c r="E58" s="162"/>
      <c r="F58" s="162"/>
    </row>
    <row r="59" spans="1:6" ht="15" customHeight="1">
      <c r="A59" s="132" t="s">
        <v>547</v>
      </c>
      <c r="B59" s="8" t="s">
        <v>362</v>
      </c>
      <c r="C59" s="176"/>
      <c r="D59" s="162"/>
      <c r="E59" s="162"/>
      <c r="F59" s="162"/>
    </row>
    <row r="60" spans="1:6" ht="15" customHeight="1">
      <c r="A60" s="133" t="s">
        <v>363</v>
      </c>
      <c r="B60" s="86" t="s">
        <v>364</v>
      </c>
      <c r="C60" s="176"/>
      <c r="D60" s="162"/>
      <c r="E60" s="162"/>
      <c r="F60" s="162"/>
    </row>
    <row r="61" spans="1:6" ht="15" customHeight="1">
      <c r="A61" s="129" t="s">
        <v>529</v>
      </c>
      <c r="B61" s="6" t="s">
        <v>365</v>
      </c>
      <c r="C61" s="176">
        <v>400000</v>
      </c>
      <c r="D61" s="162">
        <f>C61*101%</f>
        <v>404000</v>
      </c>
      <c r="E61" s="162">
        <f>D61*101.5%</f>
        <v>410059.99999999994</v>
      </c>
      <c r="F61" s="162">
        <f>E61*101%</f>
        <v>414160.5999999999</v>
      </c>
    </row>
    <row r="62" spans="1:6" ht="15" customHeight="1">
      <c r="A62" s="133" t="s">
        <v>530</v>
      </c>
      <c r="B62" s="6" t="s">
        <v>366</v>
      </c>
      <c r="C62" s="176">
        <v>0</v>
      </c>
      <c r="D62" s="162">
        <f>C62*101%</f>
        <v>0</v>
      </c>
      <c r="E62" s="162">
        <f>D62*101.5%</f>
        <v>0</v>
      </c>
      <c r="F62" s="162">
        <f>E62*101%</f>
        <v>0</v>
      </c>
    </row>
    <row r="63" spans="1:6" ht="15" customHeight="1">
      <c r="A63" s="132" t="s">
        <v>549</v>
      </c>
      <c r="B63" s="6" t="s">
        <v>367</v>
      </c>
      <c r="C63" s="176">
        <v>400000</v>
      </c>
      <c r="D63" s="162">
        <f>C63*101%</f>
        <v>404000</v>
      </c>
      <c r="E63" s="162">
        <f>D63*101.5%</f>
        <v>410059.99999999994</v>
      </c>
      <c r="F63" s="162">
        <f>E63*101%</f>
        <v>414160.5999999999</v>
      </c>
    </row>
    <row r="64" spans="1:6" ht="15">
      <c r="A64" s="147" t="s">
        <v>548</v>
      </c>
      <c r="B64" s="147"/>
      <c r="C64" s="308">
        <v>88923675</v>
      </c>
      <c r="D64" s="308">
        <f>C64*101%</f>
        <v>89812911.75</v>
      </c>
      <c r="E64" s="308">
        <f>D64*101.5%</f>
        <v>91160105.42625</v>
      </c>
      <c r="F64" s="308">
        <f>E64*101%</f>
        <v>92071706.4805125</v>
      </c>
    </row>
    <row r="65" spans="1:6" ht="15">
      <c r="A65" s="138" t="s">
        <v>531</v>
      </c>
      <c r="B65" s="305"/>
      <c r="C65" s="176"/>
      <c r="D65" s="306"/>
      <c r="E65" s="162"/>
      <c r="F65" s="162"/>
    </row>
    <row r="66" spans="1:6" ht="15">
      <c r="A66" s="133" t="s">
        <v>370</v>
      </c>
      <c r="B66" s="305"/>
      <c r="C66" s="176"/>
      <c r="D66" s="306"/>
      <c r="E66" s="162"/>
      <c r="F66" s="162"/>
    </row>
    <row r="67" spans="1:6" ht="15">
      <c r="A67" s="138" t="s">
        <v>532</v>
      </c>
      <c r="B67" s="5" t="s">
        <v>369</v>
      </c>
      <c r="C67" s="176"/>
      <c r="D67" s="306"/>
      <c r="E67" s="162"/>
      <c r="F67" s="162"/>
    </row>
    <row r="68" spans="1:6" ht="15">
      <c r="A68" s="137" t="s">
        <v>550</v>
      </c>
      <c r="B68" s="5" t="s">
        <v>371</v>
      </c>
      <c r="C68" s="176"/>
      <c r="D68" s="306"/>
      <c r="E68" s="162"/>
      <c r="F68" s="162"/>
    </row>
    <row r="69" spans="1:6" ht="15">
      <c r="A69" s="133" t="s">
        <v>533</v>
      </c>
      <c r="B69" s="5" t="s">
        <v>372</v>
      </c>
      <c r="C69" s="176"/>
      <c r="D69" s="306"/>
      <c r="E69" s="162"/>
      <c r="F69" s="162"/>
    </row>
    <row r="70" spans="1:6" ht="15">
      <c r="A70" s="138" t="s">
        <v>375</v>
      </c>
      <c r="B70" s="7" t="s">
        <v>373</v>
      </c>
      <c r="C70" s="176"/>
      <c r="D70" s="306"/>
      <c r="E70" s="162"/>
      <c r="F70" s="162"/>
    </row>
    <row r="71" spans="1:6" ht="15">
      <c r="A71" s="133" t="s">
        <v>534</v>
      </c>
      <c r="B71" s="5" t="s">
        <v>374</v>
      </c>
      <c r="C71" s="176"/>
      <c r="D71" s="306"/>
      <c r="E71" s="162"/>
      <c r="F71" s="162"/>
    </row>
    <row r="72" spans="1:6" ht="15">
      <c r="A72" s="138" t="s">
        <v>378</v>
      </c>
      <c r="B72" s="5" t="s">
        <v>376</v>
      </c>
      <c r="C72" s="176"/>
      <c r="D72" s="306"/>
      <c r="E72" s="162"/>
      <c r="F72" s="162"/>
    </row>
    <row r="73" spans="1:6" ht="15">
      <c r="A73" s="139" t="s">
        <v>551</v>
      </c>
      <c r="B73" s="5" t="s">
        <v>377</v>
      </c>
      <c r="C73" s="176"/>
      <c r="D73" s="306"/>
      <c r="E73" s="162"/>
      <c r="F73" s="162"/>
    </row>
    <row r="74" spans="1:6" ht="15">
      <c r="A74" s="129" t="s">
        <v>657</v>
      </c>
      <c r="B74" s="5" t="s">
        <v>379</v>
      </c>
      <c r="C74" s="176">
        <v>183997</v>
      </c>
      <c r="D74" s="307">
        <f aca="true" t="shared" si="3" ref="D74:F75">C74*101%</f>
        <v>185836.97</v>
      </c>
      <c r="E74" s="307">
        <f t="shared" si="3"/>
        <v>187695.3397</v>
      </c>
      <c r="F74" s="307">
        <f t="shared" si="3"/>
        <v>189572.29309700002</v>
      </c>
    </row>
    <row r="75" spans="1:6" ht="15">
      <c r="A75" s="129" t="s">
        <v>658</v>
      </c>
      <c r="B75" s="7" t="s">
        <v>380</v>
      </c>
      <c r="C75" s="176"/>
      <c r="D75" s="307">
        <f t="shared" si="3"/>
        <v>0</v>
      </c>
      <c r="E75" s="307">
        <f t="shared" si="3"/>
        <v>0</v>
      </c>
      <c r="F75" s="307">
        <f t="shared" si="3"/>
        <v>0</v>
      </c>
    </row>
    <row r="76" spans="1:6" ht="15">
      <c r="A76" s="129" t="s">
        <v>655</v>
      </c>
      <c r="B76" s="5" t="s">
        <v>381</v>
      </c>
      <c r="C76" s="176"/>
      <c r="D76" s="307"/>
      <c r="E76" s="162"/>
      <c r="F76" s="162"/>
    </row>
    <row r="77" spans="1:6" ht="15">
      <c r="A77" s="129" t="s">
        <v>656</v>
      </c>
      <c r="B77" s="5" t="s">
        <v>381</v>
      </c>
      <c r="C77" s="176"/>
      <c r="D77" s="307"/>
      <c r="E77" s="162"/>
      <c r="F77" s="162"/>
    </row>
    <row r="78" spans="1:6" ht="15">
      <c r="A78" s="131" t="s">
        <v>552</v>
      </c>
      <c r="B78" s="5" t="s">
        <v>382</v>
      </c>
      <c r="C78" s="176">
        <v>80607947</v>
      </c>
      <c r="D78" s="307"/>
      <c r="E78" s="162"/>
      <c r="F78" s="162"/>
    </row>
    <row r="79" spans="1:6" ht="15">
      <c r="A79" s="138" t="s">
        <v>384</v>
      </c>
      <c r="B79" s="5" t="s">
        <v>382</v>
      </c>
      <c r="C79" s="176">
        <v>0</v>
      </c>
      <c r="D79" s="307"/>
      <c r="E79" s="162"/>
      <c r="F79" s="162"/>
    </row>
    <row r="80" spans="1:6" ht="15">
      <c r="A80" s="138" t="s">
        <v>386</v>
      </c>
      <c r="B80" s="7" t="s">
        <v>383</v>
      </c>
      <c r="C80" s="176">
        <v>0</v>
      </c>
      <c r="D80" s="307"/>
      <c r="E80" s="162"/>
      <c r="F80" s="162"/>
    </row>
    <row r="81" spans="1:6" ht="15">
      <c r="A81" s="138" t="s">
        <v>388</v>
      </c>
      <c r="B81" s="5" t="s">
        <v>385</v>
      </c>
      <c r="C81" s="176">
        <v>18835083</v>
      </c>
      <c r="D81" s="307"/>
      <c r="E81" s="162"/>
      <c r="F81" s="162"/>
    </row>
    <row r="82" spans="1:6" ht="15">
      <c r="A82" s="138" t="s">
        <v>390</v>
      </c>
      <c r="B82" s="5" t="s">
        <v>387</v>
      </c>
      <c r="C82" s="176"/>
      <c r="D82" s="307"/>
      <c r="E82" s="162"/>
      <c r="F82" s="162"/>
    </row>
    <row r="83" spans="1:6" ht="15">
      <c r="A83" s="133" t="s">
        <v>535</v>
      </c>
      <c r="B83" s="5" t="s">
        <v>389</v>
      </c>
      <c r="C83" s="176"/>
      <c r="D83" s="307">
        <f>C83*101%</f>
        <v>0</v>
      </c>
      <c r="E83" s="307">
        <f>D83*101%</f>
        <v>0</v>
      </c>
      <c r="F83" s="307">
        <f>E83*101%</f>
        <v>0</v>
      </c>
    </row>
    <row r="84" spans="1:6" ht="15">
      <c r="A84" s="137" t="s">
        <v>553</v>
      </c>
      <c r="B84" s="5" t="s">
        <v>391</v>
      </c>
      <c r="C84" s="176">
        <v>99259033</v>
      </c>
      <c r="D84" s="307"/>
      <c r="E84" s="162"/>
      <c r="F84" s="162"/>
    </row>
    <row r="85" spans="1:6" ht="15">
      <c r="A85" s="133" t="s">
        <v>395</v>
      </c>
      <c r="B85" s="5" t="s">
        <v>392</v>
      </c>
      <c r="C85" s="176"/>
      <c r="D85" s="307"/>
      <c r="E85" s="162"/>
      <c r="F85" s="162"/>
    </row>
    <row r="86" spans="1:6" ht="15">
      <c r="A86" s="133" t="s">
        <v>397</v>
      </c>
      <c r="B86" s="7" t="s">
        <v>394</v>
      </c>
      <c r="C86" s="176"/>
      <c r="D86" s="307">
        <f>C86*101%</f>
        <v>0</v>
      </c>
      <c r="E86" s="307">
        <f>D86*101%</f>
        <v>0</v>
      </c>
      <c r="F86" s="307">
        <f>E86*101%</f>
        <v>0</v>
      </c>
    </row>
    <row r="87" spans="1:6" ht="15">
      <c r="A87" s="138" t="s">
        <v>399</v>
      </c>
      <c r="B87" s="5" t="s">
        <v>396</v>
      </c>
      <c r="C87" s="176"/>
      <c r="D87" s="306"/>
      <c r="E87" s="162"/>
      <c r="F87" s="162"/>
    </row>
    <row r="88" spans="1:6" ht="15">
      <c r="A88" s="138" t="s">
        <v>536</v>
      </c>
      <c r="B88" s="5" t="s">
        <v>398</v>
      </c>
      <c r="C88" s="176"/>
      <c r="D88" s="306"/>
      <c r="E88" s="162"/>
      <c r="F88" s="162"/>
    </row>
    <row r="89" spans="1:6" ht="15">
      <c r="A89" s="139" t="s">
        <v>554</v>
      </c>
      <c r="B89" s="5" t="s">
        <v>400</v>
      </c>
      <c r="C89" s="176"/>
      <c r="D89" s="306"/>
      <c r="E89" s="162"/>
      <c r="F89" s="162"/>
    </row>
    <row r="90" spans="1:6" ht="15">
      <c r="A90" s="137" t="s">
        <v>403</v>
      </c>
      <c r="B90" s="5" t="s">
        <v>401</v>
      </c>
      <c r="C90" s="176"/>
      <c r="D90" s="306"/>
      <c r="E90" s="162"/>
      <c r="F90" s="162"/>
    </row>
    <row r="91" spans="1:6" ht="15">
      <c r="A91" s="140" t="s">
        <v>555</v>
      </c>
      <c r="B91" s="140" t="s">
        <v>405</v>
      </c>
      <c r="C91" s="286">
        <v>99443030</v>
      </c>
      <c r="D91" s="286">
        <f>D86+D80+D75</f>
        <v>0</v>
      </c>
      <c r="E91" s="286">
        <f>E86+E80+E75</f>
        <v>0</v>
      </c>
      <c r="F91" s="286">
        <f>F86+F80+F75</f>
        <v>0</v>
      </c>
    </row>
    <row r="92" spans="1:6" ht="15">
      <c r="A92" s="142" t="s">
        <v>538</v>
      </c>
      <c r="B92" s="142"/>
      <c r="C92" s="287">
        <v>188366705</v>
      </c>
      <c r="D92" s="287">
        <f>C92*101%</f>
        <v>190250372.05</v>
      </c>
      <c r="E92" s="287">
        <f>D92*101.5%</f>
        <v>193104127.63075</v>
      </c>
      <c r="F92" s="287">
        <f>E92*101%</f>
        <v>195035168.9070575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30" customHeight="1">
      <c r="A1" s="409" t="s">
        <v>876</v>
      </c>
      <c r="B1" s="406"/>
      <c r="C1" s="406"/>
      <c r="D1" s="406"/>
      <c r="E1" s="406"/>
      <c r="F1" s="406"/>
      <c r="G1" s="106"/>
      <c r="H1" s="106"/>
      <c r="I1" s="106"/>
      <c r="J1" s="106"/>
    </row>
    <row r="3" ht="15">
      <c r="A3" s="103"/>
    </row>
    <row r="4" spans="1:6" ht="14.25">
      <c r="A4" s="4" t="s">
        <v>4</v>
      </c>
      <c r="F4" s="164" t="s">
        <v>692</v>
      </c>
    </row>
    <row r="5" spans="1:6" ht="18">
      <c r="A5" s="415" t="s">
        <v>92</v>
      </c>
      <c r="B5" s="416"/>
      <c r="C5" s="416"/>
      <c r="D5" s="416"/>
      <c r="E5" s="416"/>
      <c r="F5" s="417"/>
    </row>
    <row r="6" spans="1:10" ht="36" customHeight="1">
      <c r="A6" s="2" t="s">
        <v>103</v>
      </c>
      <c r="B6" s="3" t="s">
        <v>104</v>
      </c>
      <c r="C6" s="125" t="s">
        <v>91</v>
      </c>
      <c r="D6" s="125" t="s">
        <v>698</v>
      </c>
      <c r="E6" s="125" t="s">
        <v>874</v>
      </c>
      <c r="F6" s="125" t="s">
        <v>875</v>
      </c>
      <c r="G6" s="113"/>
      <c r="H6" s="114"/>
      <c r="I6" s="114"/>
      <c r="J6" s="114"/>
    </row>
    <row r="7" spans="1:10" ht="14.25">
      <c r="A7" s="118" t="s">
        <v>88</v>
      </c>
      <c r="B7" s="5"/>
      <c r="C7" s="44"/>
      <c r="D7" s="44"/>
      <c r="E7" s="66"/>
      <c r="F7" s="66"/>
      <c r="G7" s="115"/>
      <c r="H7" s="116"/>
      <c r="I7" s="116"/>
      <c r="J7" s="25"/>
    </row>
    <row r="8" spans="1:10" ht="39">
      <c r="A8" s="118" t="s">
        <v>74</v>
      </c>
      <c r="B8" s="56"/>
      <c r="C8" s="44"/>
      <c r="D8" s="44"/>
      <c r="E8" s="44"/>
      <c r="F8" s="44"/>
      <c r="G8" s="115"/>
      <c r="H8" s="116"/>
      <c r="I8" s="116"/>
      <c r="J8" s="25"/>
    </row>
    <row r="9" spans="1:10" ht="26.25">
      <c r="A9" s="118" t="s">
        <v>75</v>
      </c>
      <c r="B9" s="5"/>
      <c r="C9" s="44"/>
      <c r="D9" s="44"/>
      <c r="E9" s="44"/>
      <c r="F9" s="44"/>
      <c r="G9" s="115"/>
      <c r="H9" s="116"/>
      <c r="I9" s="116"/>
      <c r="J9" s="25"/>
    </row>
    <row r="10" spans="1:10" ht="26.25">
      <c r="A10" s="118" t="s">
        <v>76</v>
      </c>
      <c r="B10" s="5"/>
      <c r="C10" s="44"/>
      <c r="D10" s="44"/>
      <c r="E10" s="44"/>
      <c r="F10" s="44"/>
      <c r="G10" s="115"/>
      <c r="H10" s="116"/>
      <c r="I10" s="116"/>
      <c r="J10" s="25"/>
    </row>
    <row r="11" spans="1:10" ht="26.25">
      <c r="A11" s="118" t="s">
        <v>77</v>
      </c>
      <c r="B11" s="56"/>
      <c r="C11" s="44"/>
      <c r="D11" s="44"/>
      <c r="E11" s="44"/>
      <c r="F11" s="44"/>
      <c r="G11" s="115"/>
      <c r="H11" s="116"/>
      <c r="I11" s="116"/>
      <c r="J11" s="25"/>
    </row>
    <row r="12" spans="1:10" ht="26.25">
      <c r="A12" s="118" t="s">
        <v>78</v>
      </c>
      <c r="B12" s="7"/>
      <c r="C12" s="44"/>
      <c r="D12" s="44"/>
      <c r="E12" s="44"/>
      <c r="F12" s="44"/>
      <c r="G12" s="115"/>
      <c r="H12" s="116"/>
      <c r="I12" s="116"/>
      <c r="J12" s="25"/>
    </row>
    <row r="13" spans="1:10" ht="26.25">
      <c r="A13" s="118" t="s">
        <v>89</v>
      </c>
      <c r="B13" s="5"/>
      <c r="C13" s="44"/>
      <c r="D13" s="44"/>
      <c r="E13" s="44"/>
      <c r="F13" s="44"/>
      <c r="G13" s="115"/>
      <c r="H13" s="116"/>
      <c r="I13" s="116"/>
      <c r="J13" s="25"/>
    </row>
    <row r="14" spans="1:10" ht="26.25" customHeight="1">
      <c r="A14" s="48" t="s">
        <v>40</v>
      </c>
      <c r="B14" s="120" t="s">
        <v>282</v>
      </c>
      <c r="C14" s="119"/>
      <c r="D14" s="119"/>
      <c r="E14" s="119"/>
      <c r="F14" s="119"/>
      <c r="G14" s="25"/>
      <c r="H14" s="25"/>
      <c r="I14" s="25"/>
      <c r="J14" s="25"/>
    </row>
    <row r="15" spans="1:10" ht="26.25" customHeight="1">
      <c r="A15" s="104"/>
      <c r="B15" s="121"/>
      <c r="C15" s="122"/>
      <c r="D15" s="122"/>
      <c r="E15" s="122"/>
      <c r="F15" s="122"/>
      <c r="G15" s="122"/>
      <c r="H15" s="122"/>
      <c r="I15" s="122"/>
      <c r="J15" s="25"/>
    </row>
    <row r="16" spans="1:10" ht="14.25">
      <c r="A16" s="104"/>
      <c r="B16" s="105"/>
      <c r="C16" s="25"/>
      <c r="D16" s="25"/>
      <c r="E16" s="25"/>
      <c r="F16" s="25"/>
      <c r="G16" s="25"/>
      <c r="H16" s="25"/>
      <c r="I16" s="25"/>
      <c r="J16" s="25"/>
    </row>
    <row r="17" spans="1:6" ht="18">
      <c r="A17" s="418" t="s">
        <v>93</v>
      </c>
      <c r="B17" s="419"/>
      <c r="C17" s="419"/>
      <c r="D17" s="419"/>
      <c r="E17" s="419"/>
      <c r="F17" s="420"/>
    </row>
    <row r="18" spans="1:9" ht="26.25">
      <c r="A18" s="2" t="s">
        <v>103</v>
      </c>
      <c r="B18" s="3" t="s">
        <v>104</v>
      </c>
      <c r="C18" s="125" t="s">
        <v>83</v>
      </c>
      <c r="D18" s="125" t="s">
        <v>699</v>
      </c>
      <c r="E18" s="125" t="s">
        <v>858</v>
      </c>
      <c r="F18" s="125" t="s">
        <v>859</v>
      </c>
      <c r="G18" s="117"/>
      <c r="H18" s="25"/>
      <c r="I18" s="25"/>
    </row>
    <row r="19" spans="1:9" ht="14.25">
      <c r="A19" s="124" t="s">
        <v>65</v>
      </c>
      <c r="B19" s="41"/>
      <c r="C19" s="29"/>
      <c r="D19" s="29"/>
      <c r="E19" s="29"/>
      <c r="F19" s="29"/>
      <c r="G19" s="117"/>
      <c r="H19" s="25"/>
      <c r="I19" s="25"/>
    </row>
    <row r="20" spans="1:9" ht="14.25">
      <c r="A20" s="125" t="s">
        <v>59</v>
      </c>
      <c r="B20" s="123" t="s">
        <v>334</v>
      </c>
      <c r="C20" s="29">
        <v>16600</v>
      </c>
      <c r="D20" s="162">
        <f>C20*101%</f>
        <v>16766</v>
      </c>
      <c r="E20" s="162">
        <f>D20*101.5%</f>
        <v>17017.489999999998</v>
      </c>
      <c r="F20" s="162">
        <f>E20*101%</f>
        <v>17187.6649</v>
      </c>
      <c r="G20" s="117"/>
      <c r="H20" s="25"/>
      <c r="I20" s="25"/>
    </row>
    <row r="21" spans="1:9" ht="27">
      <c r="A21" s="125" t="s">
        <v>60</v>
      </c>
      <c r="B21" s="123" t="s">
        <v>357</v>
      </c>
      <c r="C21" s="29"/>
      <c r="D21" s="162"/>
      <c r="E21" s="162"/>
      <c r="F21" s="162"/>
      <c r="G21" s="117"/>
      <c r="H21" s="25"/>
      <c r="I21" s="25"/>
    </row>
    <row r="22" spans="1:9" ht="14.25">
      <c r="A22" s="125" t="s">
        <v>61</v>
      </c>
      <c r="B22" s="123" t="s">
        <v>357</v>
      </c>
      <c r="C22" s="29"/>
      <c r="D22" s="162"/>
      <c r="E22" s="162"/>
      <c r="F22" s="162"/>
      <c r="G22" s="117"/>
      <c r="H22" s="25"/>
      <c r="I22" s="25"/>
    </row>
    <row r="23" spans="1:9" ht="27">
      <c r="A23" s="125" t="s">
        <v>62</v>
      </c>
      <c r="B23" s="123" t="s">
        <v>357</v>
      </c>
      <c r="C23" s="29"/>
      <c r="D23" s="162"/>
      <c r="E23" s="162"/>
      <c r="F23" s="162"/>
      <c r="G23" s="117"/>
      <c r="H23" s="25"/>
      <c r="I23" s="25"/>
    </row>
    <row r="24" spans="1:9" ht="14.25">
      <c r="A24" s="125" t="s">
        <v>63</v>
      </c>
      <c r="B24" s="123" t="s">
        <v>334</v>
      </c>
      <c r="C24" s="29"/>
      <c r="D24" s="162"/>
      <c r="E24" s="162"/>
      <c r="F24" s="162"/>
      <c r="G24" s="117"/>
      <c r="H24" s="25"/>
      <c r="I24" s="25"/>
    </row>
    <row r="25" spans="1:9" ht="14.25">
      <c r="A25" s="125" t="s">
        <v>64</v>
      </c>
      <c r="B25" s="77" t="s">
        <v>94</v>
      </c>
      <c r="C25" s="29"/>
      <c r="D25" s="162"/>
      <c r="E25" s="162"/>
      <c r="F25" s="162"/>
      <c r="G25" s="117"/>
      <c r="H25" s="25"/>
      <c r="I25" s="25"/>
    </row>
    <row r="26" spans="1:9" ht="24" customHeight="1">
      <c r="A26" s="48" t="s">
        <v>40</v>
      </c>
      <c r="B26" s="49"/>
      <c r="C26" s="119">
        <f>SUM(C20:C25)</f>
        <v>16600</v>
      </c>
      <c r="D26" s="178">
        <f>C26*101%</f>
        <v>16766</v>
      </c>
      <c r="E26" s="178">
        <f>D26*101.5%</f>
        <v>17017.489999999998</v>
      </c>
      <c r="F26" s="178">
        <f>E26*101%</f>
        <v>17187.6649</v>
      </c>
      <c r="G26" s="117"/>
      <c r="H26" s="25"/>
      <c r="I26" s="25"/>
    </row>
    <row r="30" ht="14.25">
      <c r="A30" s="165"/>
    </row>
    <row r="31" ht="14.25">
      <c r="A31" s="166"/>
    </row>
    <row r="32" ht="14.25">
      <c r="A32" s="166"/>
    </row>
    <row r="33" ht="14.25">
      <c r="A33" s="167"/>
    </row>
    <row r="34" ht="14.25">
      <c r="A34" s="168"/>
    </row>
    <row r="35" ht="14.25">
      <c r="A35" s="168"/>
    </row>
    <row r="36" ht="14.25">
      <c r="A36" s="168"/>
    </row>
    <row r="37" ht="14.25">
      <c r="A37" s="168"/>
    </row>
  </sheetData>
  <sheetProtection/>
  <mergeCells count="3">
    <mergeCell ref="A1:F1"/>
    <mergeCell ref="A5:F5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8.8515625" style="341" customWidth="1"/>
    <col min="2" max="2" width="47.7109375" style="341" customWidth="1"/>
    <col min="3" max="3" width="15.28125" style="341" customWidth="1"/>
    <col min="4" max="7" width="25.7109375" style="341" customWidth="1"/>
    <col min="8" max="16384" width="9.140625" style="341" customWidth="1"/>
  </cols>
  <sheetData>
    <row r="1" spans="1:8" ht="12.75">
      <c r="A1" s="394" t="s">
        <v>835</v>
      </c>
      <c r="B1" s="394"/>
      <c r="C1" s="394"/>
      <c r="D1" s="394"/>
      <c r="E1" s="394"/>
      <c r="F1" s="394"/>
      <c r="G1" s="394"/>
      <c r="H1" s="394"/>
    </row>
    <row r="2" spans="1:7" ht="12.75">
      <c r="A2" s="395" t="s">
        <v>855</v>
      </c>
      <c r="B2" s="395"/>
      <c r="C2" s="395"/>
      <c r="D2" s="395"/>
      <c r="E2" s="395"/>
      <c r="F2" s="395"/>
      <c r="G2" s="395"/>
    </row>
    <row r="4" ht="12.75">
      <c r="G4" s="341" t="s">
        <v>856</v>
      </c>
    </row>
    <row r="5" spans="1:7" s="371" customFormat="1" ht="79.5" customHeight="1">
      <c r="A5" s="348" t="s">
        <v>837</v>
      </c>
      <c r="B5" s="348" t="s">
        <v>665</v>
      </c>
      <c r="C5" s="348" t="s">
        <v>53</v>
      </c>
      <c r="D5" s="348" t="s">
        <v>767</v>
      </c>
      <c r="E5" s="348" t="s">
        <v>768</v>
      </c>
      <c r="F5" s="348" t="s">
        <v>769</v>
      </c>
      <c r="G5" s="348" t="s">
        <v>770</v>
      </c>
    </row>
    <row r="6" spans="1:7" ht="12.75">
      <c r="A6" s="346">
        <v>35</v>
      </c>
      <c r="B6" s="346" t="s">
        <v>518</v>
      </c>
      <c r="C6" s="345">
        <v>2204000</v>
      </c>
      <c r="D6" s="345">
        <v>0</v>
      </c>
      <c r="E6" s="345">
        <v>0</v>
      </c>
      <c r="F6" s="345">
        <v>2204000</v>
      </c>
      <c r="G6" s="345">
        <v>0</v>
      </c>
    </row>
    <row r="7" spans="1:7" ht="12.75">
      <c r="A7" s="346">
        <v>38</v>
      </c>
      <c r="B7" s="346" t="s">
        <v>340</v>
      </c>
      <c r="C7" s="345">
        <v>4500000</v>
      </c>
      <c r="D7" s="345">
        <v>0</v>
      </c>
      <c r="E7" s="345">
        <v>600000</v>
      </c>
      <c r="F7" s="345">
        <v>0</v>
      </c>
      <c r="G7" s="345">
        <v>3900000</v>
      </c>
    </row>
    <row r="8" spans="1:7" ht="12.75">
      <c r="A8" s="346">
        <v>39</v>
      </c>
      <c r="B8" s="346" t="s">
        <v>342</v>
      </c>
      <c r="C8" s="345">
        <v>1810000</v>
      </c>
      <c r="D8" s="345">
        <v>0</v>
      </c>
      <c r="E8" s="345">
        <v>162000</v>
      </c>
      <c r="F8" s="345">
        <v>595000</v>
      </c>
      <c r="G8" s="345">
        <v>1053000</v>
      </c>
    </row>
    <row r="9" spans="1:7" ht="12.75">
      <c r="A9" s="346">
        <v>42</v>
      </c>
      <c r="B9" s="346" t="s">
        <v>761</v>
      </c>
      <c r="C9" s="345">
        <v>5000</v>
      </c>
      <c r="D9" s="345">
        <v>5000</v>
      </c>
      <c r="E9" s="345">
        <v>0</v>
      </c>
      <c r="F9" s="345">
        <v>0</v>
      </c>
      <c r="G9" s="345">
        <v>0</v>
      </c>
    </row>
    <row r="10" spans="1:7" ht="12.75">
      <c r="A10" s="346">
        <v>43</v>
      </c>
      <c r="B10" s="346" t="s">
        <v>762</v>
      </c>
      <c r="C10" s="345">
        <v>5000</v>
      </c>
      <c r="D10" s="345">
        <v>5000</v>
      </c>
      <c r="E10" s="345">
        <v>0</v>
      </c>
      <c r="F10" s="345">
        <v>0</v>
      </c>
      <c r="G10" s="345">
        <v>0</v>
      </c>
    </row>
    <row r="11" spans="1:7" ht="12.75">
      <c r="A11" s="346">
        <v>48</v>
      </c>
      <c r="B11" s="346" t="s">
        <v>523</v>
      </c>
      <c r="C11" s="345">
        <v>1000</v>
      </c>
      <c r="D11" s="345">
        <v>1000</v>
      </c>
      <c r="E11" s="345">
        <v>0</v>
      </c>
      <c r="F11" s="345">
        <v>0</v>
      </c>
      <c r="G11" s="345">
        <v>0</v>
      </c>
    </row>
    <row r="12" spans="1:7" s="342" customFormat="1" ht="12.75">
      <c r="A12" s="344">
        <v>49</v>
      </c>
      <c r="B12" s="344" t="s">
        <v>763</v>
      </c>
      <c r="C12" s="343">
        <v>8520000</v>
      </c>
      <c r="D12" s="343">
        <v>6000</v>
      </c>
      <c r="E12" s="343">
        <v>762000</v>
      </c>
      <c r="F12" s="343">
        <v>2799000</v>
      </c>
      <c r="G12" s="343">
        <v>4953000</v>
      </c>
    </row>
    <row r="13" spans="1:7" s="342" customFormat="1" ht="12.75">
      <c r="A13" s="344">
        <v>68</v>
      </c>
      <c r="B13" s="344" t="s">
        <v>765</v>
      </c>
      <c r="C13" s="343">
        <v>8520000</v>
      </c>
      <c r="D13" s="343">
        <v>6000</v>
      </c>
      <c r="E13" s="343">
        <v>762000</v>
      </c>
      <c r="F13" s="343">
        <v>2799000</v>
      </c>
      <c r="G13" s="343">
        <v>4953000</v>
      </c>
    </row>
  </sheetData>
  <sheetProtection/>
  <mergeCells count="2">
    <mergeCell ref="A1:H1"/>
    <mergeCell ref="A2:G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13" sqref="D13"/>
    </sheetView>
  </sheetViews>
  <sheetFormatPr defaultColWidth="9.140625" defaultRowHeight="15"/>
  <cols>
    <col min="1" max="1" width="45.28125" style="359" customWidth="1"/>
    <col min="2" max="3" width="20.7109375" style="359" customWidth="1"/>
    <col min="4" max="16384" width="9.140625" style="359" customWidth="1"/>
  </cols>
  <sheetData>
    <row r="1" spans="1:5" ht="15">
      <c r="A1" s="393" t="s">
        <v>842</v>
      </c>
      <c r="B1" s="393"/>
      <c r="C1" s="393"/>
      <c r="D1" s="358"/>
      <c r="E1" s="358"/>
    </row>
    <row r="2" spans="1:5" ht="15">
      <c r="A2" s="393" t="s">
        <v>843</v>
      </c>
      <c r="B2" s="393"/>
      <c r="C2" s="393"/>
      <c r="D2" s="358"/>
      <c r="E2" s="358"/>
    </row>
    <row r="3" spans="1:5" ht="15">
      <c r="A3" s="357"/>
      <c r="B3" s="357"/>
      <c r="C3" s="357"/>
      <c r="D3" s="358"/>
      <c r="E3" s="358"/>
    </row>
    <row r="4" ht="12.75">
      <c r="C4" s="368" t="s">
        <v>844</v>
      </c>
    </row>
    <row r="5" spans="1:3" s="361" customFormat="1" ht="94.5" customHeight="1">
      <c r="A5" s="360" t="s">
        <v>665</v>
      </c>
      <c r="B5" s="360" t="s">
        <v>53</v>
      </c>
      <c r="C5" s="360" t="s">
        <v>772</v>
      </c>
    </row>
    <row r="6" spans="1:3" s="364" customFormat="1" ht="30" customHeight="1">
      <c r="A6" s="362" t="s">
        <v>773</v>
      </c>
      <c r="B6" s="363">
        <v>80423950</v>
      </c>
      <c r="C6" s="363">
        <v>80423950</v>
      </c>
    </row>
    <row r="7" spans="1:3" s="367" customFormat="1" ht="30" customHeight="1">
      <c r="A7" s="365" t="s">
        <v>774</v>
      </c>
      <c r="B7" s="366">
        <v>80423950</v>
      </c>
      <c r="C7" s="366">
        <v>80423950</v>
      </c>
    </row>
    <row r="8" spans="1:3" s="367" customFormat="1" ht="30" customHeight="1">
      <c r="A8" s="365" t="s">
        <v>775</v>
      </c>
      <c r="B8" s="366">
        <v>80423950</v>
      </c>
      <c r="C8" s="366">
        <v>80423950</v>
      </c>
    </row>
    <row r="9" spans="1:3" s="367" customFormat="1" ht="30" customHeight="1">
      <c r="A9" s="365" t="s">
        <v>776</v>
      </c>
      <c r="B9" s="366">
        <v>80423950</v>
      </c>
      <c r="C9" s="366">
        <v>80423950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D4" sqref="D4"/>
    </sheetView>
  </sheetViews>
  <sheetFormatPr defaultColWidth="9.140625" defaultRowHeight="15"/>
  <cols>
    <col min="1" max="1" width="8.8515625" style="341" customWidth="1"/>
    <col min="2" max="2" width="48.8515625" style="341" bestFit="1" customWidth="1"/>
    <col min="3" max="3" width="15.7109375" style="341" customWidth="1"/>
    <col min="4" max="4" width="18.57421875" style="341" customWidth="1"/>
    <col min="5" max="16384" width="9.140625" style="341" customWidth="1"/>
  </cols>
  <sheetData>
    <row r="1" spans="1:8" ht="12.75" customHeight="1">
      <c r="A1" s="394" t="s">
        <v>835</v>
      </c>
      <c r="B1" s="394"/>
      <c r="C1" s="394"/>
      <c r="D1" s="394"/>
      <c r="E1" s="349"/>
      <c r="F1" s="349"/>
      <c r="G1" s="349"/>
      <c r="H1" s="349"/>
    </row>
    <row r="2" spans="1:4" ht="12.75">
      <c r="A2" s="395" t="s">
        <v>838</v>
      </c>
      <c r="B2" s="395"/>
      <c r="C2" s="395"/>
      <c r="D2" s="395"/>
    </row>
    <row r="4" ht="13.5" customHeight="1">
      <c r="D4" s="341" t="s">
        <v>839</v>
      </c>
    </row>
    <row r="5" spans="1:4" s="347" customFormat="1" ht="79.5" customHeight="1">
      <c r="A5" s="348" t="s">
        <v>837</v>
      </c>
      <c r="B5" s="348" t="s">
        <v>665</v>
      </c>
      <c r="C5" s="348" t="s">
        <v>53</v>
      </c>
      <c r="D5" s="348" t="s">
        <v>772</v>
      </c>
    </row>
    <row r="6" spans="1:4" ht="24.75" customHeight="1">
      <c r="A6" s="346">
        <v>10</v>
      </c>
      <c r="B6" s="346" t="s">
        <v>773</v>
      </c>
      <c r="C6" s="345">
        <v>183997</v>
      </c>
      <c r="D6" s="345">
        <v>183997</v>
      </c>
    </row>
    <row r="7" spans="1:4" s="342" customFormat="1" ht="24.75" customHeight="1">
      <c r="A7" s="344">
        <v>12</v>
      </c>
      <c r="B7" s="344" t="s">
        <v>774</v>
      </c>
      <c r="C7" s="343">
        <v>183997</v>
      </c>
      <c r="D7" s="343">
        <v>183997</v>
      </c>
    </row>
    <row r="8" spans="1:4" ht="24.75" customHeight="1">
      <c r="A8" s="346">
        <v>15</v>
      </c>
      <c r="B8" s="346" t="s">
        <v>388</v>
      </c>
      <c r="C8" s="345">
        <v>18835083</v>
      </c>
      <c r="D8" s="345">
        <v>18835083</v>
      </c>
    </row>
    <row r="9" spans="1:4" s="342" customFormat="1" ht="24.75" customHeight="1">
      <c r="A9" s="344">
        <v>21</v>
      </c>
      <c r="B9" s="344" t="s">
        <v>775</v>
      </c>
      <c r="C9" s="343">
        <v>19019080</v>
      </c>
      <c r="D9" s="343">
        <v>19019080</v>
      </c>
    </row>
    <row r="10" spans="1:4" s="342" customFormat="1" ht="24.75" customHeight="1">
      <c r="A10" s="344">
        <v>30</v>
      </c>
      <c r="B10" s="344" t="s">
        <v>776</v>
      </c>
      <c r="C10" s="343">
        <v>19019080</v>
      </c>
      <c r="D10" s="343">
        <v>19019080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PageLayoutView="0" workbookViewId="0" topLeftCell="A1">
      <selection activeCell="I6" sqref="I6:I122"/>
    </sheetView>
  </sheetViews>
  <sheetFormatPr defaultColWidth="9.140625" defaultRowHeight="15"/>
  <cols>
    <col min="1" max="1" width="105.140625" style="127" customWidth="1"/>
    <col min="2" max="2" width="9.140625" style="127" customWidth="1"/>
    <col min="3" max="3" width="20.57421875" style="127" customWidth="1"/>
    <col min="4" max="4" width="20.140625" style="127" customWidth="1"/>
    <col min="5" max="5" width="18.28125" style="127" customWidth="1"/>
    <col min="6" max="6" width="17.140625" style="127" hidden="1" customWidth="1"/>
    <col min="7" max="7" width="20.140625" style="127" hidden="1" customWidth="1"/>
    <col min="8" max="9" width="18.28125" style="127" customWidth="1"/>
    <col min="10" max="16384" width="9.140625" style="127" customWidth="1"/>
  </cols>
  <sheetData>
    <row r="1" spans="1:5" ht="21" customHeight="1">
      <c r="A1" s="150" t="s">
        <v>845</v>
      </c>
      <c r="B1" s="254"/>
      <c r="C1" s="254"/>
      <c r="D1" s="254"/>
      <c r="E1" s="255"/>
    </row>
    <row r="2" spans="1:5" ht="18.75" customHeight="1">
      <c r="A2" s="389" t="s">
        <v>807</v>
      </c>
      <c r="B2" s="391"/>
      <c r="C2" s="391"/>
      <c r="D2" s="391"/>
      <c r="E2" s="392"/>
    </row>
    <row r="3" spans="1:9" ht="18">
      <c r="A3" s="247"/>
      <c r="I3" s="243" t="s">
        <v>777</v>
      </c>
    </row>
    <row r="4" spans="1:9" ht="14.25">
      <c r="A4" s="236" t="s">
        <v>1</v>
      </c>
      <c r="B4" s="256"/>
      <c r="C4" s="396" t="s">
        <v>724</v>
      </c>
      <c r="D4" s="396"/>
      <c r="E4" s="396"/>
      <c r="F4" s="397" t="s">
        <v>725</v>
      </c>
      <c r="G4" s="398"/>
      <c r="H4" s="399"/>
      <c r="I4" s="164"/>
    </row>
    <row r="5" spans="1:9" s="261" customFormat="1" ht="27">
      <c r="A5" s="257" t="s">
        <v>103</v>
      </c>
      <c r="B5" s="258" t="s">
        <v>104</v>
      </c>
      <c r="C5" s="259" t="s">
        <v>741</v>
      </c>
      <c r="D5" s="259" t="s">
        <v>742</v>
      </c>
      <c r="E5" s="260" t="s">
        <v>778</v>
      </c>
      <c r="F5" s="259" t="s">
        <v>741</v>
      </c>
      <c r="G5" s="259" t="s">
        <v>742</v>
      </c>
      <c r="H5" s="260" t="s">
        <v>725</v>
      </c>
      <c r="I5" s="260" t="s">
        <v>779</v>
      </c>
    </row>
    <row r="6" spans="1:9" ht="14.25">
      <c r="A6" s="262" t="s">
        <v>105</v>
      </c>
      <c r="B6" s="263" t="s">
        <v>106</v>
      </c>
      <c r="C6" s="155">
        <v>2404000</v>
      </c>
      <c r="D6" s="155"/>
      <c r="E6" s="176">
        <f>SUM(C6:D6)</f>
        <v>2404000</v>
      </c>
      <c r="F6" s="155">
        <v>12212400</v>
      </c>
      <c r="G6" s="155"/>
      <c r="H6" s="176">
        <v>13031000</v>
      </c>
      <c r="I6" s="176">
        <f>E6+H6</f>
        <v>15435000</v>
      </c>
    </row>
    <row r="7" spans="1:9" ht="14.25">
      <c r="A7" s="262" t="s">
        <v>107</v>
      </c>
      <c r="B7" s="264" t="s">
        <v>108</v>
      </c>
      <c r="C7" s="155"/>
      <c r="D7" s="155"/>
      <c r="E7" s="176">
        <f aca="true" t="shared" si="0" ref="E7:E70">SUM(C7:D7)</f>
        <v>0</v>
      </c>
      <c r="F7" s="155"/>
      <c r="G7" s="155"/>
      <c r="H7" s="176">
        <f aca="true" t="shared" si="1" ref="H7:H70">SUM(F7:G7)</f>
        <v>0</v>
      </c>
      <c r="I7" s="176">
        <f aca="true" t="shared" si="2" ref="I7:I70">E7+H7</f>
        <v>0</v>
      </c>
    </row>
    <row r="8" spans="1:9" ht="14.25">
      <c r="A8" s="262" t="s">
        <v>109</v>
      </c>
      <c r="B8" s="264" t="s">
        <v>110</v>
      </c>
      <c r="C8" s="155"/>
      <c r="D8" s="155"/>
      <c r="E8" s="176">
        <f t="shared" si="0"/>
        <v>0</v>
      </c>
      <c r="F8" s="155"/>
      <c r="G8" s="155"/>
      <c r="H8" s="176">
        <f t="shared" si="1"/>
        <v>0</v>
      </c>
      <c r="I8" s="176">
        <f t="shared" si="2"/>
        <v>0</v>
      </c>
    </row>
    <row r="9" spans="1:9" ht="14.25">
      <c r="A9" s="128" t="s">
        <v>111</v>
      </c>
      <c r="B9" s="264" t="s">
        <v>112</v>
      </c>
      <c r="C9" s="155"/>
      <c r="D9" s="155"/>
      <c r="E9" s="176">
        <f t="shared" si="0"/>
        <v>0</v>
      </c>
      <c r="F9" s="155"/>
      <c r="G9" s="155"/>
      <c r="H9" s="176">
        <f t="shared" si="1"/>
        <v>0</v>
      </c>
      <c r="I9" s="176">
        <f t="shared" si="2"/>
        <v>0</v>
      </c>
    </row>
    <row r="10" spans="1:9" ht="14.25">
      <c r="A10" s="128" t="s">
        <v>113</v>
      </c>
      <c r="B10" s="264" t="s">
        <v>114</v>
      </c>
      <c r="C10" s="155"/>
      <c r="D10" s="155"/>
      <c r="E10" s="176">
        <f t="shared" si="0"/>
        <v>0</v>
      </c>
      <c r="F10" s="155"/>
      <c r="G10" s="155"/>
      <c r="H10" s="176">
        <f t="shared" si="1"/>
        <v>0</v>
      </c>
      <c r="I10" s="176">
        <f t="shared" si="2"/>
        <v>0</v>
      </c>
    </row>
    <row r="11" spans="1:9" ht="14.25">
      <c r="A11" s="128" t="s">
        <v>115</v>
      </c>
      <c r="B11" s="264" t="s">
        <v>116</v>
      </c>
      <c r="C11" s="155"/>
      <c r="D11" s="155"/>
      <c r="E11" s="176">
        <f t="shared" si="0"/>
        <v>0</v>
      </c>
      <c r="F11" s="155"/>
      <c r="G11" s="155"/>
      <c r="H11" s="176">
        <f t="shared" si="1"/>
        <v>0</v>
      </c>
      <c r="I11" s="176">
        <f t="shared" si="2"/>
        <v>0</v>
      </c>
    </row>
    <row r="12" spans="1:9" ht="14.25">
      <c r="A12" s="128" t="s">
        <v>117</v>
      </c>
      <c r="B12" s="264" t="s">
        <v>118</v>
      </c>
      <c r="C12" s="155">
        <v>231400</v>
      </c>
      <c r="D12" s="155"/>
      <c r="E12" s="176">
        <f t="shared" si="0"/>
        <v>231400</v>
      </c>
      <c r="F12" s="155">
        <v>936000</v>
      </c>
      <c r="G12" s="155"/>
      <c r="H12" s="176">
        <v>959000</v>
      </c>
      <c r="I12" s="176">
        <f t="shared" si="2"/>
        <v>1190400</v>
      </c>
    </row>
    <row r="13" spans="1:9" ht="14.25">
      <c r="A13" s="128" t="s">
        <v>119</v>
      </c>
      <c r="B13" s="264" t="s">
        <v>120</v>
      </c>
      <c r="C13" s="155"/>
      <c r="D13" s="155"/>
      <c r="E13" s="176">
        <f t="shared" si="0"/>
        <v>0</v>
      </c>
      <c r="F13" s="155"/>
      <c r="G13" s="155"/>
      <c r="H13" s="176">
        <f t="shared" si="1"/>
        <v>0</v>
      </c>
      <c r="I13" s="176">
        <f t="shared" si="2"/>
        <v>0</v>
      </c>
    </row>
    <row r="14" spans="1:9" ht="14.25">
      <c r="A14" s="129" t="s">
        <v>121</v>
      </c>
      <c r="B14" s="264" t="s">
        <v>122</v>
      </c>
      <c r="C14" s="155"/>
      <c r="D14" s="155"/>
      <c r="E14" s="176">
        <f t="shared" si="0"/>
        <v>0</v>
      </c>
      <c r="F14" s="155">
        <v>410000</v>
      </c>
      <c r="G14" s="155"/>
      <c r="H14" s="176">
        <v>410200</v>
      </c>
      <c r="I14" s="176">
        <f t="shared" si="2"/>
        <v>410200</v>
      </c>
    </row>
    <row r="15" spans="1:9" ht="14.25">
      <c r="A15" s="129" t="s">
        <v>123</v>
      </c>
      <c r="B15" s="264" t="s">
        <v>124</v>
      </c>
      <c r="C15" s="155"/>
      <c r="D15" s="155"/>
      <c r="E15" s="176">
        <f t="shared" si="0"/>
        <v>0</v>
      </c>
      <c r="F15" s="155"/>
      <c r="G15" s="155"/>
      <c r="H15" s="176">
        <f t="shared" si="1"/>
        <v>0</v>
      </c>
      <c r="I15" s="176">
        <f t="shared" si="2"/>
        <v>0</v>
      </c>
    </row>
    <row r="16" spans="1:9" ht="14.25">
      <c r="A16" s="129" t="s">
        <v>125</v>
      </c>
      <c r="B16" s="264" t="s">
        <v>126</v>
      </c>
      <c r="C16" s="155"/>
      <c r="D16" s="155"/>
      <c r="E16" s="176">
        <f t="shared" si="0"/>
        <v>0</v>
      </c>
      <c r="F16" s="155"/>
      <c r="G16" s="155"/>
      <c r="H16" s="176">
        <f t="shared" si="1"/>
        <v>0</v>
      </c>
      <c r="I16" s="176">
        <f t="shared" si="2"/>
        <v>0</v>
      </c>
    </row>
    <row r="17" spans="1:9" ht="14.25">
      <c r="A17" s="129" t="s">
        <v>127</v>
      </c>
      <c r="B17" s="264" t="s">
        <v>128</v>
      </c>
      <c r="C17" s="155"/>
      <c r="D17" s="155"/>
      <c r="E17" s="176">
        <f t="shared" si="0"/>
        <v>0</v>
      </c>
      <c r="F17" s="155"/>
      <c r="G17" s="155"/>
      <c r="H17" s="176">
        <f t="shared" si="1"/>
        <v>0</v>
      </c>
      <c r="I17" s="176">
        <f t="shared" si="2"/>
        <v>0</v>
      </c>
    </row>
    <row r="18" spans="1:9" ht="14.25">
      <c r="A18" s="129" t="s">
        <v>468</v>
      </c>
      <c r="B18" s="264" t="s">
        <v>129</v>
      </c>
      <c r="C18" s="155"/>
      <c r="D18" s="155"/>
      <c r="E18" s="176">
        <f t="shared" si="0"/>
        <v>0</v>
      </c>
      <c r="F18" s="155"/>
      <c r="G18" s="155"/>
      <c r="H18" s="176">
        <f t="shared" si="1"/>
        <v>0</v>
      </c>
      <c r="I18" s="176">
        <f t="shared" si="2"/>
        <v>0</v>
      </c>
    </row>
    <row r="19" spans="1:9" ht="14.25">
      <c r="A19" s="265" t="s">
        <v>406</v>
      </c>
      <c r="B19" s="266" t="s">
        <v>130</v>
      </c>
      <c r="C19" s="155">
        <f>SUM(C6:C18)</f>
        <v>2635400</v>
      </c>
      <c r="D19" s="155"/>
      <c r="E19" s="176">
        <f t="shared" si="0"/>
        <v>2635400</v>
      </c>
      <c r="F19" s="155">
        <f>SUM(F6:F18)</f>
        <v>13558400</v>
      </c>
      <c r="G19" s="155"/>
      <c r="H19" s="176">
        <f>SUM(H6:H18)</f>
        <v>14400200</v>
      </c>
      <c r="I19" s="176">
        <f t="shared" si="2"/>
        <v>17035600</v>
      </c>
    </row>
    <row r="20" spans="1:9" ht="14.25">
      <c r="A20" s="129" t="s">
        <v>131</v>
      </c>
      <c r="B20" s="264" t="s">
        <v>132</v>
      </c>
      <c r="C20" s="155">
        <v>2800000</v>
      </c>
      <c r="D20" s="155"/>
      <c r="E20" s="176">
        <f t="shared" si="0"/>
        <v>2800000</v>
      </c>
      <c r="F20" s="155"/>
      <c r="G20" s="155"/>
      <c r="H20" s="176">
        <f t="shared" si="1"/>
        <v>0</v>
      </c>
      <c r="I20" s="176">
        <f t="shared" si="2"/>
        <v>2800000</v>
      </c>
    </row>
    <row r="21" spans="1:9" ht="14.25">
      <c r="A21" s="129" t="s">
        <v>133</v>
      </c>
      <c r="B21" s="264" t="s">
        <v>134</v>
      </c>
      <c r="C21" s="155"/>
      <c r="D21" s="155"/>
      <c r="E21" s="176">
        <f t="shared" si="0"/>
        <v>0</v>
      </c>
      <c r="F21" s="155"/>
      <c r="G21" s="155"/>
      <c r="H21" s="176">
        <f t="shared" si="1"/>
        <v>0</v>
      </c>
      <c r="I21" s="176">
        <f t="shared" si="2"/>
        <v>0</v>
      </c>
    </row>
    <row r="22" spans="1:9" ht="14.25">
      <c r="A22" s="130" t="s">
        <v>135</v>
      </c>
      <c r="B22" s="264" t="s">
        <v>136</v>
      </c>
      <c r="C22" s="155">
        <v>508000</v>
      </c>
      <c r="D22" s="155"/>
      <c r="E22" s="176">
        <f t="shared" si="0"/>
        <v>508000</v>
      </c>
      <c r="F22" s="155"/>
      <c r="G22" s="155"/>
      <c r="H22" s="176">
        <f t="shared" si="1"/>
        <v>0</v>
      </c>
      <c r="I22" s="176">
        <f t="shared" si="2"/>
        <v>508000</v>
      </c>
    </row>
    <row r="23" spans="1:9" ht="14.25">
      <c r="A23" s="131" t="s">
        <v>407</v>
      </c>
      <c r="B23" s="266" t="s">
        <v>137</v>
      </c>
      <c r="C23" s="155">
        <f>SUM(C20:C22)</f>
        <v>3308000</v>
      </c>
      <c r="D23" s="155"/>
      <c r="E23" s="176">
        <f t="shared" si="0"/>
        <v>3308000</v>
      </c>
      <c r="F23" s="155"/>
      <c r="G23" s="155"/>
      <c r="H23" s="176">
        <f t="shared" si="1"/>
        <v>0</v>
      </c>
      <c r="I23" s="176">
        <f t="shared" si="2"/>
        <v>3308000</v>
      </c>
    </row>
    <row r="24" spans="1:9" ht="14.25">
      <c r="A24" s="267" t="s">
        <v>498</v>
      </c>
      <c r="B24" s="268" t="s">
        <v>138</v>
      </c>
      <c r="C24" s="155">
        <f>C19+C23</f>
        <v>5943400</v>
      </c>
      <c r="D24" s="155"/>
      <c r="E24" s="176">
        <f t="shared" si="0"/>
        <v>5943400</v>
      </c>
      <c r="F24" s="155">
        <f>SUM(F19:F23)</f>
        <v>13558400</v>
      </c>
      <c r="G24" s="155"/>
      <c r="H24" s="176">
        <f>H19+H23</f>
        <v>14400200</v>
      </c>
      <c r="I24" s="176">
        <f t="shared" si="2"/>
        <v>20343600</v>
      </c>
    </row>
    <row r="25" spans="1:9" ht="14.25">
      <c r="A25" s="132" t="s">
        <v>469</v>
      </c>
      <c r="B25" s="268" t="s">
        <v>139</v>
      </c>
      <c r="C25" s="155">
        <v>1409000</v>
      </c>
      <c r="D25" s="155"/>
      <c r="E25" s="176">
        <f t="shared" si="0"/>
        <v>1409000</v>
      </c>
      <c r="F25" s="155">
        <v>3026326</v>
      </c>
      <c r="G25" s="155"/>
      <c r="H25" s="176">
        <v>2887080</v>
      </c>
      <c r="I25" s="176">
        <f t="shared" si="2"/>
        <v>4296080</v>
      </c>
    </row>
    <row r="26" spans="1:9" ht="14.25">
      <c r="A26" s="129" t="s">
        <v>140</v>
      </c>
      <c r="B26" s="264" t="s">
        <v>141</v>
      </c>
      <c r="C26" s="155">
        <v>270000</v>
      </c>
      <c r="D26" s="155"/>
      <c r="E26" s="176">
        <f t="shared" si="0"/>
        <v>270000</v>
      </c>
      <c r="F26" s="155">
        <v>58000</v>
      </c>
      <c r="G26" s="155"/>
      <c r="H26" s="176">
        <f t="shared" si="1"/>
        <v>58000</v>
      </c>
      <c r="I26" s="176">
        <f t="shared" si="2"/>
        <v>328000</v>
      </c>
    </row>
    <row r="27" spans="1:9" ht="14.25">
      <c r="A27" s="129" t="s">
        <v>142</v>
      </c>
      <c r="B27" s="264" t="s">
        <v>143</v>
      </c>
      <c r="C27" s="155">
        <v>557620</v>
      </c>
      <c r="D27" s="155"/>
      <c r="E27" s="176">
        <f t="shared" si="0"/>
        <v>557620</v>
      </c>
      <c r="F27" s="155">
        <v>4032000</v>
      </c>
      <c r="G27" s="155"/>
      <c r="H27" s="176">
        <v>5932000</v>
      </c>
      <c r="I27" s="176">
        <f t="shared" si="2"/>
        <v>6489620</v>
      </c>
    </row>
    <row r="28" spans="1:9" ht="14.25">
      <c r="A28" s="129" t="s">
        <v>144</v>
      </c>
      <c r="B28" s="264" t="s">
        <v>145</v>
      </c>
      <c r="C28" s="155"/>
      <c r="D28" s="155"/>
      <c r="E28" s="176">
        <f t="shared" si="0"/>
        <v>0</v>
      </c>
      <c r="F28" s="155"/>
      <c r="G28" s="155"/>
      <c r="H28" s="176">
        <f t="shared" si="1"/>
        <v>0</v>
      </c>
      <c r="I28" s="176">
        <f t="shared" si="2"/>
        <v>0</v>
      </c>
    </row>
    <row r="29" spans="1:9" ht="14.25">
      <c r="A29" s="131" t="s">
        <v>408</v>
      </c>
      <c r="B29" s="266" t="s">
        <v>146</v>
      </c>
      <c r="C29" s="155">
        <f>SUM(C26:C28)</f>
        <v>827620</v>
      </c>
      <c r="D29" s="155"/>
      <c r="E29" s="176">
        <f>SUM(C29:D29)</f>
        <v>827620</v>
      </c>
      <c r="F29" s="155">
        <f>SUM(F26:F28)</f>
        <v>4090000</v>
      </c>
      <c r="G29" s="155"/>
      <c r="H29" s="176">
        <f>SUM(H26:H27)</f>
        <v>5990000</v>
      </c>
      <c r="I29" s="176">
        <f t="shared" si="2"/>
        <v>6817620</v>
      </c>
    </row>
    <row r="30" spans="1:9" ht="14.25">
      <c r="A30" s="129" t="s">
        <v>147</v>
      </c>
      <c r="B30" s="264" t="s">
        <v>148</v>
      </c>
      <c r="C30" s="155"/>
      <c r="D30" s="155"/>
      <c r="E30" s="176">
        <f t="shared" si="0"/>
        <v>0</v>
      </c>
      <c r="F30" s="155"/>
      <c r="G30" s="155"/>
      <c r="H30" s="176">
        <f t="shared" si="1"/>
        <v>0</v>
      </c>
      <c r="I30" s="176">
        <f t="shared" si="2"/>
        <v>0</v>
      </c>
    </row>
    <row r="31" spans="1:9" ht="14.25">
      <c r="A31" s="129" t="s">
        <v>149</v>
      </c>
      <c r="B31" s="264" t="s">
        <v>150</v>
      </c>
      <c r="C31" s="155">
        <v>310000</v>
      </c>
      <c r="D31" s="155"/>
      <c r="E31" s="176">
        <f t="shared" si="0"/>
        <v>310000</v>
      </c>
      <c r="F31" s="155">
        <v>60000</v>
      </c>
      <c r="G31" s="155"/>
      <c r="H31" s="176">
        <f t="shared" si="1"/>
        <v>60000</v>
      </c>
      <c r="I31" s="176">
        <f t="shared" si="2"/>
        <v>370000</v>
      </c>
    </row>
    <row r="32" spans="1:9" ht="15" customHeight="1">
      <c r="A32" s="131" t="s">
        <v>499</v>
      </c>
      <c r="B32" s="266" t="s">
        <v>151</v>
      </c>
      <c r="C32" s="155">
        <f>SUM(C30:C31)</f>
        <v>310000</v>
      </c>
      <c r="D32" s="155"/>
      <c r="E32" s="176">
        <f t="shared" si="0"/>
        <v>310000</v>
      </c>
      <c r="F32" s="155">
        <f>SUM(F30:F31)</f>
        <v>60000</v>
      </c>
      <c r="G32" s="155"/>
      <c r="H32" s="176">
        <f t="shared" si="1"/>
        <v>60000</v>
      </c>
      <c r="I32" s="176">
        <f t="shared" si="2"/>
        <v>370000</v>
      </c>
    </row>
    <row r="33" spans="1:9" ht="14.25">
      <c r="A33" s="129" t="s">
        <v>152</v>
      </c>
      <c r="B33" s="264" t="s">
        <v>153</v>
      </c>
      <c r="C33" s="155">
        <v>2580000</v>
      </c>
      <c r="D33" s="155"/>
      <c r="E33" s="176">
        <f t="shared" si="0"/>
        <v>2580000</v>
      </c>
      <c r="F33" s="155">
        <v>620000</v>
      </c>
      <c r="G33" s="155"/>
      <c r="H33" s="176">
        <f t="shared" si="1"/>
        <v>620000</v>
      </c>
      <c r="I33" s="176">
        <f t="shared" si="2"/>
        <v>3200000</v>
      </c>
    </row>
    <row r="34" spans="1:9" ht="14.25">
      <c r="A34" s="129" t="s">
        <v>154</v>
      </c>
      <c r="B34" s="264" t="s">
        <v>155</v>
      </c>
      <c r="C34" s="155"/>
      <c r="D34" s="155"/>
      <c r="E34" s="176">
        <f t="shared" si="0"/>
        <v>0</v>
      </c>
      <c r="F34" s="155">
        <v>600000</v>
      </c>
      <c r="G34" s="155"/>
      <c r="H34" s="176">
        <f t="shared" si="1"/>
        <v>600000</v>
      </c>
      <c r="I34" s="176">
        <f t="shared" si="2"/>
        <v>600000</v>
      </c>
    </row>
    <row r="35" spans="1:9" ht="14.25">
      <c r="A35" s="129" t="s">
        <v>470</v>
      </c>
      <c r="B35" s="264" t="s">
        <v>156</v>
      </c>
      <c r="C35" s="155">
        <v>700000</v>
      </c>
      <c r="D35" s="155"/>
      <c r="E35" s="176">
        <f t="shared" si="0"/>
        <v>700000</v>
      </c>
      <c r="F35" s="155"/>
      <c r="G35" s="155"/>
      <c r="H35" s="176">
        <f t="shared" si="1"/>
        <v>0</v>
      </c>
      <c r="I35" s="176">
        <f t="shared" si="2"/>
        <v>700000</v>
      </c>
    </row>
    <row r="36" spans="1:9" ht="14.25">
      <c r="A36" s="129" t="s">
        <v>157</v>
      </c>
      <c r="B36" s="264" t="s">
        <v>158</v>
      </c>
      <c r="C36" s="155">
        <v>5050000</v>
      </c>
      <c r="D36" s="155"/>
      <c r="E36" s="176">
        <f t="shared" si="0"/>
        <v>5050000</v>
      </c>
      <c r="F36" s="155">
        <v>270000</v>
      </c>
      <c r="G36" s="155"/>
      <c r="H36" s="176">
        <f t="shared" si="1"/>
        <v>270000</v>
      </c>
      <c r="I36" s="176">
        <f t="shared" si="2"/>
        <v>5320000</v>
      </c>
    </row>
    <row r="37" spans="1:9" ht="14.25">
      <c r="A37" s="269" t="s">
        <v>471</v>
      </c>
      <c r="B37" s="264" t="s">
        <v>159</v>
      </c>
      <c r="C37" s="155"/>
      <c r="D37" s="155"/>
      <c r="E37" s="176">
        <f t="shared" si="0"/>
        <v>0</v>
      </c>
      <c r="F37" s="155"/>
      <c r="G37" s="155"/>
      <c r="H37" s="176">
        <f t="shared" si="1"/>
        <v>0</v>
      </c>
      <c r="I37" s="176">
        <f t="shared" si="2"/>
        <v>0</v>
      </c>
    </row>
    <row r="38" spans="1:9" ht="14.25">
      <c r="A38" s="130" t="s">
        <v>160</v>
      </c>
      <c r="B38" s="264" t="s">
        <v>161</v>
      </c>
      <c r="C38" s="155"/>
      <c r="D38" s="155"/>
      <c r="E38" s="176">
        <f t="shared" si="0"/>
        <v>0</v>
      </c>
      <c r="F38" s="155"/>
      <c r="G38" s="155"/>
      <c r="H38" s="176">
        <f t="shared" si="1"/>
        <v>0</v>
      </c>
      <c r="I38" s="176">
        <f t="shared" si="2"/>
        <v>0</v>
      </c>
    </row>
    <row r="39" spans="1:9" ht="14.25">
      <c r="A39" s="129" t="s">
        <v>472</v>
      </c>
      <c r="B39" s="264" t="s">
        <v>162</v>
      </c>
      <c r="C39" s="155">
        <v>2860000</v>
      </c>
      <c r="D39" s="155"/>
      <c r="E39" s="176">
        <f t="shared" si="0"/>
        <v>2860000</v>
      </c>
      <c r="F39" s="155">
        <v>249000</v>
      </c>
      <c r="G39" s="155"/>
      <c r="H39" s="176">
        <f t="shared" si="1"/>
        <v>249000</v>
      </c>
      <c r="I39" s="176">
        <f t="shared" si="2"/>
        <v>3109000</v>
      </c>
    </row>
    <row r="40" spans="1:9" ht="14.25">
      <c r="A40" s="131" t="s">
        <v>409</v>
      </c>
      <c r="B40" s="266" t="s">
        <v>163</v>
      </c>
      <c r="C40" s="155">
        <f>SUM(C33:C39)</f>
        <v>11190000</v>
      </c>
      <c r="D40" s="155"/>
      <c r="E40" s="176">
        <f t="shared" si="0"/>
        <v>11190000</v>
      </c>
      <c r="F40" s="155">
        <f>SUM(F33:F39)</f>
        <v>1739000</v>
      </c>
      <c r="G40" s="155"/>
      <c r="H40" s="176">
        <f t="shared" si="1"/>
        <v>1739000</v>
      </c>
      <c r="I40" s="176">
        <f t="shared" si="2"/>
        <v>12929000</v>
      </c>
    </row>
    <row r="41" spans="1:9" ht="14.25">
      <c r="A41" s="129" t="s">
        <v>164</v>
      </c>
      <c r="B41" s="264" t="s">
        <v>165</v>
      </c>
      <c r="C41" s="155">
        <v>10000</v>
      </c>
      <c r="D41" s="155"/>
      <c r="E41" s="176">
        <f t="shared" si="0"/>
        <v>10000</v>
      </c>
      <c r="F41" s="155"/>
      <c r="G41" s="155"/>
      <c r="H41" s="176">
        <f t="shared" si="1"/>
        <v>0</v>
      </c>
      <c r="I41" s="176">
        <f t="shared" si="2"/>
        <v>10000</v>
      </c>
    </row>
    <row r="42" spans="1:9" ht="14.25">
      <c r="A42" s="129" t="s">
        <v>166</v>
      </c>
      <c r="B42" s="264" t="s">
        <v>167</v>
      </c>
      <c r="C42" s="155"/>
      <c r="D42" s="155"/>
      <c r="E42" s="176">
        <f t="shared" si="0"/>
        <v>0</v>
      </c>
      <c r="F42" s="155"/>
      <c r="G42" s="155"/>
      <c r="H42" s="176">
        <f t="shared" si="1"/>
        <v>0</v>
      </c>
      <c r="I42" s="176">
        <f t="shared" si="2"/>
        <v>0</v>
      </c>
    </row>
    <row r="43" spans="1:9" ht="14.25">
      <c r="A43" s="131" t="s">
        <v>410</v>
      </c>
      <c r="B43" s="266" t="s">
        <v>168</v>
      </c>
      <c r="C43" s="155">
        <f>SUM(C41:C42)</f>
        <v>10000</v>
      </c>
      <c r="D43" s="155"/>
      <c r="E43" s="176">
        <f t="shared" si="0"/>
        <v>10000</v>
      </c>
      <c r="F43" s="155"/>
      <c r="G43" s="155"/>
      <c r="H43" s="176">
        <f t="shared" si="1"/>
        <v>0</v>
      </c>
      <c r="I43" s="176">
        <f t="shared" si="2"/>
        <v>10000</v>
      </c>
    </row>
    <row r="44" spans="1:9" ht="14.25">
      <c r="A44" s="129" t="s">
        <v>169</v>
      </c>
      <c r="B44" s="264" t="s">
        <v>170</v>
      </c>
      <c r="C44" s="155">
        <v>3466000</v>
      </c>
      <c r="D44" s="155"/>
      <c r="E44" s="176">
        <f t="shared" si="0"/>
        <v>3466000</v>
      </c>
      <c r="F44" s="155">
        <v>1561000</v>
      </c>
      <c r="G44" s="155"/>
      <c r="H44" s="176">
        <v>2111000</v>
      </c>
      <c r="I44" s="176">
        <f t="shared" si="2"/>
        <v>5577000</v>
      </c>
    </row>
    <row r="45" spans="1:9" ht="14.25">
      <c r="A45" s="129" t="s">
        <v>171</v>
      </c>
      <c r="B45" s="264" t="s">
        <v>172</v>
      </c>
      <c r="C45" s="155">
        <v>800000</v>
      </c>
      <c r="D45" s="155"/>
      <c r="E45" s="176">
        <f t="shared" si="0"/>
        <v>800000</v>
      </c>
      <c r="F45" s="155">
        <v>300000</v>
      </c>
      <c r="G45" s="155"/>
      <c r="H45" s="176">
        <f t="shared" si="1"/>
        <v>300000</v>
      </c>
      <c r="I45" s="176">
        <f t="shared" si="2"/>
        <v>1100000</v>
      </c>
    </row>
    <row r="46" spans="1:9" ht="14.25">
      <c r="A46" s="129" t="s">
        <v>473</v>
      </c>
      <c r="B46" s="264" t="s">
        <v>173</v>
      </c>
      <c r="C46" s="155"/>
      <c r="D46" s="155"/>
      <c r="E46" s="176">
        <f t="shared" si="0"/>
        <v>0</v>
      </c>
      <c r="F46" s="155"/>
      <c r="G46" s="155"/>
      <c r="H46" s="176">
        <f t="shared" si="1"/>
        <v>0</v>
      </c>
      <c r="I46" s="176">
        <f t="shared" si="2"/>
        <v>0</v>
      </c>
    </row>
    <row r="47" spans="1:9" ht="14.25">
      <c r="A47" s="129" t="s">
        <v>474</v>
      </c>
      <c r="B47" s="264" t="s">
        <v>174</v>
      </c>
      <c r="C47" s="155"/>
      <c r="D47" s="155"/>
      <c r="E47" s="176">
        <f t="shared" si="0"/>
        <v>0</v>
      </c>
      <c r="F47" s="155"/>
      <c r="G47" s="155"/>
      <c r="H47" s="176">
        <f t="shared" si="1"/>
        <v>0</v>
      </c>
      <c r="I47" s="176">
        <f t="shared" si="2"/>
        <v>0</v>
      </c>
    </row>
    <row r="48" spans="1:9" ht="14.25">
      <c r="A48" s="129" t="s">
        <v>175</v>
      </c>
      <c r="B48" s="264" t="s">
        <v>176</v>
      </c>
      <c r="C48" s="155">
        <v>2000</v>
      </c>
      <c r="D48" s="155"/>
      <c r="E48" s="176">
        <f t="shared" si="0"/>
        <v>2000</v>
      </c>
      <c r="F48" s="155">
        <v>1000</v>
      </c>
      <c r="G48" s="155"/>
      <c r="H48" s="176">
        <f t="shared" si="1"/>
        <v>1000</v>
      </c>
      <c r="I48" s="176">
        <f t="shared" si="2"/>
        <v>3000</v>
      </c>
    </row>
    <row r="49" spans="1:9" ht="14.25">
      <c r="A49" s="131" t="s">
        <v>411</v>
      </c>
      <c r="B49" s="266" t="s">
        <v>177</v>
      </c>
      <c r="C49" s="155">
        <f>SUM(C44:C48)</f>
        <v>4268000</v>
      </c>
      <c r="D49" s="155"/>
      <c r="E49" s="176">
        <f t="shared" si="0"/>
        <v>4268000</v>
      </c>
      <c r="F49" s="155">
        <f>SUM(F44:F48)</f>
        <v>1862000</v>
      </c>
      <c r="G49" s="155"/>
      <c r="H49" s="176">
        <f>SUM(H44:H48)</f>
        <v>2412000</v>
      </c>
      <c r="I49" s="176">
        <f t="shared" si="2"/>
        <v>6680000</v>
      </c>
    </row>
    <row r="50" spans="1:9" ht="14.25">
      <c r="A50" s="132" t="s">
        <v>412</v>
      </c>
      <c r="B50" s="268" t="s">
        <v>178</v>
      </c>
      <c r="C50" s="155">
        <f>C32+C40+C43+C49+C29</f>
        <v>16605620</v>
      </c>
      <c r="D50" s="155"/>
      <c r="E50" s="176">
        <f t="shared" si="0"/>
        <v>16605620</v>
      </c>
      <c r="F50" s="155">
        <f>F29+F32+F40+F43+F49</f>
        <v>7751000</v>
      </c>
      <c r="G50" s="155"/>
      <c r="H50" s="176">
        <f>H29+H32+H40+H43+H49</f>
        <v>10201000</v>
      </c>
      <c r="I50" s="176">
        <f t="shared" si="2"/>
        <v>26806620</v>
      </c>
    </row>
    <row r="51" spans="1:9" ht="14.25">
      <c r="A51" s="133" t="s">
        <v>179</v>
      </c>
      <c r="B51" s="264" t="s">
        <v>180</v>
      </c>
      <c r="C51" s="155"/>
      <c r="D51" s="155"/>
      <c r="E51" s="176">
        <f t="shared" si="0"/>
        <v>0</v>
      </c>
      <c r="F51" s="155"/>
      <c r="G51" s="155"/>
      <c r="H51" s="176">
        <f t="shared" si="1"/>
        <v>0</v>
      </c>
      <c r="I51" s="176">
        <f t="shared" si="2"/>
        <v>0</v>
      </c>
    </row>
    <row r="52" spans="1:9" ht="14.25">
      <c r="A52" s="133" t="s">
        <v>413</v>
      </c>
      <c r="B52" s="264" t="s">
        <v>181</v>
      </c>
      <c r="C52" s="155"/>
      <c r="D52" s="155"/>
      <c r="E52" s="176">
        <f t="shared" si="0"/>
        <v>0</v>
      </c>
      <c r="F52" s="155"/>
      <c r="G52" s="155"/>
      <c r="H52" s="176">
        <f t="shared" si="1"/>
        <v>0</v>
      </c>
      <c r="I52" s="176">
        <f t="shared" si="2"/>
        <v>0</v>
      </c>
    </row>
    <row r="53" spans="1:9" ht="14.25">
      <c r="A53" s="270" t="s">
        <v>475</v>
      </c>
      <c r="B53" s="264" t="s">
        <v>182</v>
      </c>
      <c r="C53" s="155"/>
      <c r="D53" s="155"/>
      <c r="E53" s="176">
        <f t="shared" si="0"/>
        <v>0</v>
      </c>
      <c r="F53" s="155"/>
      <c r="G53" s="155"/>
      <c r="H53" s="176">
        <f t="shared" si="1"/>
        <v>0</v>
      </c>
      <c r="I53" s="176">
        <f t="shared" si="2"/>
        <v>0</v>
      </c>
    </row>
    <row r="54" spans="1:9" ht="14.25">
      <c r="A54" s="270" t="s">
        <v>476</v>
      </c>
      <c r="B54" s="264" t="s">
        <v>183</v>
      </c>
      <c r="C54" s="155"/>
      <c r="D54" s="155"/>
      <c r="E54" s="176">
        <f t="shared" si="0"/>
        <v>0</v>
      </c>
      <c r="F54" s="155"/>
      <c r="G54" s="155"/>
      <c r="H54" s="176">
        <f t="shared" si="1"/>
        <v>0</v>
      </c>
      <c r="I54" s="176">
        <f t="shared" si="2"/>
        <v>0</v>
      </c>
    </row>
    <row r="55" spans="1:9" ht="14.25">
      <c r="A55" s="270" t="s">
        <v>477</v>
      </c>
      <c r="B55" s="264" t="s">
        <v>184</v>
      </c>
      <c r="C55" s="155"/>
      <c r="D55" s="155"/>
      <c r="E55" s="176">
        <f t="shared" si="0"/>
        <v>0</v>
      </c>
      <c r="F55" s="155"/>
      <c r="G55" s="155"/>
      <c r="H55" s="176">
        <f t="shared" si="1"/>
        <v>0</v>
      </c>
      <c r="I55" s="176">
        <f t="shared" si="2"/>
        <v>0</v>
      </c>
    </row>
    <row r="56" spans="1:9" ht="14.25">
      <c r="A56" s="133" t="s">
        <v>478</v>
      </c>
      <c r="B56" s="264" t="s">
        <v>185</v>
      </c>
      <c r="C56" s="155"/>
      <c r="D56" s="155"/>
      <c r="E56" s="176">
        <f t="shared" si="0"/>
        <v>0</v>
      </c>
      <c r="F56" s="155"/>
      <c r="G56" s="155"/>
      <c r="H56" s="176">
        <f t="shared" si="1"/>
        <v>0</v>
      </c>
      <c r="I56" s="176">
        <f t="shared" si="2"/>
        <v>0</v>
      </c>
    </row>
    <row r="57" spans="1:9" ht="14.25">
      <c r="A57" s="133" t="s">
        <v>479</v>
      </c>
      <c r="B57" s="264" t="s">
        <v>186</v>
      </c>
      <c r="C57" s="155"/>
      <c r="D57" s="155"/>
      <c r="E57" s="176">
        <f t="shared" si="0"/>
        <v>0</v>
      </c>
      <c r="F57" s="155"/>
      <c r="G57" s="155"/>
      <c r="H57" s="176">
        <f t="shared" si="1"/>
        <v>0</v>
      </c>
      <c r="I57" s="176">
        <f t="shared" si="2"/>
        <v>0</v>
      </c>
    </row>
    <row r="58" spans="1:9" ht="14.25">
      <c r="A58" s="133" t="s">
        <v>480</v>
      </c>
      <c r="B58" s="264" t="s">
        <v>187</v>
      </c>
      <c r="C58" s="155"/>
      <c r="D58" s="155">
        <v>2510000</v>
      </c>
      <c r="E58" s="176">
        <f t="shared" si="0"/>
        <v>2510000</v>
      </c>
      <c r="F58" s="155"/>
      <c r="G58" s="155"/>
      <c r="H58" s="176">
        <f t="shared" si="1"/>
        <v>0</v>
      </c>
      <c r="I58" s="176">
        <f t="shared" si="2"/>
        <v>2510000</v>
      </c>
    </row>
    <row r="59" spans="1:9" ht="14.25">
      <c r="A59" s="134" t="s">
        <v>442</v>
      </c>
      <c r="B59" s="268" t="s">
        <v>188</v>
      </c>
      <c r="C59" s="155"/>
      <c r="D59" s="155">
        <f>SUM(D51:D58)</f>
        <v>2510000</v>
      </c>
      <c r="E59" s="176">
        <f t="shared" si="0"/>
        <v>2510000</v>
      </c>
      <c r="F59" s="155"/>
      <c r="G59" s="155"/>
      <c r="H59" s="176">
        <f t="shared" si="1"/>
        <v>0</v>
      </c>
      <c r="I59" s="176">
        <f t="shared" si="2"/>
        <v>2510000</v>
      </c>
    </row>
    <row r="60" spans="1:9" ht="14.25">
      <c r="A60" s="271" t="s">
        <v>481</v>
      </c>
      <c r="B60" s="264" t="s">
        <v>189</v>
      </c>
      <c r="C60" s="155"/>
      <c r="D60" s="155"/>
      <c r="E60" s="176">
        <f t="shared" si="0"/>
        <v>0</v>
      </c>
      <c r="F60" s="155"/>
      <c r="G60" s="155"/>
      <c r="H60" s="176">
        <f t="shared" si="1"/>
        <v>0</v>
      </c>
      <c r="I60" s="176">
        <f t="shared" si="2"/>
        <v>0</v>
      </c>
    </row>
    <row r="61" spans="1:9" ht="14.25">
      <c r="A61" s="271" t="s">
        <v>190</v>
      </c>
      <c r="B61" s="264" t="s">
        <v>191</v>
      </c>
      <c r="C61" s="155"/>
      <c r="D61" s="155"/>
      <c r="E61" s="176">
        <f t="shared" si="0"/>
        <v>0</v>
      </c>
      <c r="F61" s="155"/>
      <c r="G61" s="155"/>
      <c r="H61" s="176">
        <f t="shared" si="1"/>
        <v>0</v>
      </c>
      <c r="I61" s="176">
        <f t="shared" si="2"/>
        <v>0</v>
      </c>
    </row>
    <row r="62" spans="1:9" ht="14.25">
      <c r="A62" s="271" t="s">
        <v>192</v>
      </c>
      <c r="B62" s="264" t="s">
        <v>193</v>
      </c>
      <c r="C62" s="155"/>
      <c r="D62" s="155"/>
      <c r="E62" s="176">
        <f t="shared" si="0"/>
        <v>0</v>
      </c>
      <c r="F62" s="155"/>
      <c r="G62" s="155"/>
      <c r="H62" s="176">
        <f t="shared" si="1"/>
        <v>0</v>
      </c>
      <c r="I62" s="176">
        <f t="shared" si="2"/>
        <v>0</v>
      </c>
    </row>
    <row r="63" spans="1:9" ht="14.25">
      <c r="A63" s="271" t="s">
        <v>443</v>
      </c>
      <c r="B63" s="264" t="s">
        <v>194</v>
      </c>
      <c r="C63" s="155"/>
      <c r="D63" s="155"/>
      <c r="E63" s="176">
        <f t="shared" si="0"/>
        <v>0</v>
      </c>
      <c r="F63" s="155"/>
      <c r="G63" s="155"/>
      <c r="H63" s="176">
        <f t="shared" si="1"/>
        <v>0</v>
      </c>
      <c r="I63" s="176">
        <f t="shared" si="2"/>
        <v>0</v>
      </c>
    </row>
    <row r="64" spans="1:9" ht="14.25">
      <c r="A64" s="271" t="s">
        <v>482</v>
      </c>
      <c r="B64" s="264" t="s">
        <v>195</v>
      </c>
      <c r="C64" s="155"/>
      <c r="D64" s="155"/>
      <c r="E64" s="176">
        <f t="shared" si="0"/>
        <v>0</v>
      </c>
      <c r="F64" s="155"/>
      <c r="G64" s="155"/>
      <c r="H64" s="176">
        <f t="shared" si="1"/>
        <v>0</v>
      </c>
      <c r="I64" s="176">
        <f t="shared" si="2"/>
        <v>0</v>
      </c>
    </row>
    <row r="65" spans="1:9" ht="14.25">
      <c r="A65" s="271" t="s">
        <v>445</v>
      </c>
      <c r="B65" s="264" t="s">
        <v>196</v>
      </c>
      <c r="C65" s="155">
        <v>2545000</v>
      </c>
      <c r="D65" s="155"/>
      <c r="E65" s="176">
        <f t="shared" si="0"/>
        <v>2545000</v>
      </c>
      <c r="F65" s="155"/>
      <c r="G65" s="155"/>
      <c r="H65" s="176">
        <f t="shared" si="1"/>
        <v>0</v>
      </c>
      <c r="I65" s="176">
        <f t="shared" si="2"/>
        <v>2545000</v>
      </c>
    </row>
    <row r="66" spans="1:9" ht="14.25">
      <c r="A66" s="271" t="s">
        <v>483</v>
      </c>
      <c r="B66" s="264" t="s">
        <v>197</v>
      </c>
      <c r="C66" s="155"/>
      <c r="D66" s="155"/>
      <c r="E66" s="176">
        <f t="shared" si="0"/>
        <v>0</v>
      </c>
      <c r="F66" s="155"/>
      <c r="G66" s="155"/>
      <c r="H66" s="176">
        <f t="shared" si="1"/>
        <v>0</v>
      </c>
      <c r="I66" s="176">
        <f t="shared" si="2"/>
        <v>0</v>
      </c>
    </row>
    <row r="67" spans="1:9" ht="14.25">
      <c r="A67" s="271" t="s">
        <v>484</v>
      </c>
      <c r="B67" s="264" t="s">
        <v>198</v>
      </c>
      <c r="C67" s="155"/>
      <c r="D67" s="155"/>
      <c r="E67" s="176">
        <f t="shared" si="0"/>
        <v>0</v>
      </c>
      <c r="F67" s="155"/>
      <c r="G67" s="155"/>
      <c r="H67" s="176">
        <f t="shared" si="1"/>
        <v>0</v>
      </c>
      <c r="I67" s="176">
        <f t="shared" si="2"/>
        <v>0</v>
      </c>
    </row>
    <row r="68" spans="1:9" ht="14.25">
      <c r="A68" s="271" t="s">
        <v>199</v>
      </c>
      <c r="B68" s="264" t="s">
        <v>200</v>
      </c>
      <c r="C68" s="155"/>
      <c r="D68" s="155"/>
      <c r="E68" s="176">
        <f t="shared" si="0"/>
        <v>0</v>
      </c>
      <c r="F68" s="155"/>
      <c r="G68" s="155"/>
      <c r="H68" s="176">
        <f t="shared" si="1"/>
        <v>0</v>
      </c>
      <c r="I68" s="176">
        <f t="shared" si="2"/>
        <v>0</v>
      </c>
    </row>
    <row r="69" spans="1:9" ht="14.25">
      <c r="A69" s="272" t="s">
        <v>201</v>
      </c>
      <c r="B69" s="264" t="s">
        <v>202</v>
      </c>
      <c r="C69" s="155"/>
      <c r="D69" s="155"/>
      <c r="E69" s="176">
        <f t="shared" si="0"/>
        <v>0</v>
      </c>
      <c r="F69" s="155"/>
      <c r="G69" s="155"/>
      <c r="H69" s="176">
        <f t="shared" si="1"/>
        <v>0</v>
      </c>
      <c r="I69" s="176">
        <f t="shared" si="2"/>
        <v>0</v>
      </c>
    </row>
    <row r="70" spans="1:9" ht="14.25">
      <c r="A70" s="271" t="s">
        <v>485</v>
      </c>
      <c r="B70" s="264" t="s">
        <v>203</v>
      </c>
      <c r="C70" s="155">
        <v>300000</v>
      </c>
      <c r="D70" s="155"/>
      <c r="E70" s="176">
        <f t="shared" si="0"/>
        <v>300000</v>
      </c>
      <c r="F70" s="155"/>
      <c r="G70" s="155"/>
      <c r="H70" s="176">
        <f t="shared" si="1"/>
        <v>0</v>
      </c>
      <c r="I70" s="176">
        <f t="shared" si="2"/>
        <v>300000</v>
      </c>
    </row>
    <row r="71" spans="1:9" ht="14.25">
      <c r="A71" s="272" t="s">
        <v>661</v>
      </c>
      <c r="B71" s="264" t="s">
        <v>204</v>
      </c>
      <c r="C71" s="155">
        <v>1000000</v>
      </c>
      <c r="D71" s="155"/>
      <c r="E71" s="176">
        <f aca="true" t="shared" si="3" ref="E71:E122">SUM(C71:D71)</f>
        <v>1000000</v>
      </c>
      <c r="F71" s="155"/>
      <c r="G71" s="155"/>
      <c r="H71" s="176">
        <f aca="true" t="shared" si="4" ref="H71:H121">SUM(F71:G71)</f>
        <v>0</v>
      </c>
      <c r="I71" s="176">
        <f aca="true" t="shared" si="5" ref="I71:I122">E71+H71</f>
        <v>1000000</v>
      </c>
    </row>
    <row r="72" spans="1:9" ht="14.25">
      <c r="A72" s="272" t="s">
        <v>662</v>
      </c>
      <c r="B72" s="264" t="s">
        <v>204</v>
      </c>
      <c r="C72" s="155"/>
      <c r="D72" s="155"/>
      <c r="E72" s="176">
        <f t="shared" si="3"/>
        <v>0</v>
      </c>
      <c r="F72" s="155"/>
      <c r="G72" s="155"/>
      <c r="H72" s="176">
        <f t="shared" si="4"/>
        <v>0</v>
      </c>
      <c r="I72" s="176">
        <f t="shared" si="5"/>
        <v>0</v>
      </c>
    </row>
    <row r="73" spans="1:9" ht="14.25">
      <c r="A73" s="134" t="s">
        <v>448</v>
      </c>
      <c r="B73" s="268" t="s">
        <v>205</v>
      </c>
      <c r="C73" s="155">
        <f>SUM(C60:C72)</f>
        <v>3845000</v>
      </c>
      <c r="D73" s="155"/>
      <c r="E73" s="155">
        <f>SUM(E60:E72)</f>
        <v>3845000</v>
      </c>
      <c r="F73" s="155"/>
      <c r="G73" s="155"/>
      <c r="H73" s="176">
        <f t="shared" si="4"/>
        <v>0</v>
      </c>
      <c r="I73" s="176">
        <f t="shared" si="5"/>
        <v>3845000</v>
      </c>
    </row>
    <row r="74" spans="1:9" ht="15">
      <c r="A74" s="273" t="s">
        <v>780</v>
      </c>
      <c r="B74" s="268"/>
      <c r="C74" s="155">
        <f>C24+C50+C59+C73+C25</f>
        <v>27803020</v>
      </c>
      <c r="D74" s="155">
        <f>D24+D50+D59+D73+D25</f>
        <v>2510000</v>
      </c>
      <c r="E74" s="176">
        <f t="shared" si="3"/>
        <v>30313020</v>
      </c>
      <c r="F74" s="155">
        <f>F73+F59+F50+F25+F24</f>
        <v>24335726</v>
      </c>
      <c r="G74" s="155"/>
      <c r="H74" s="176">
        <f>H24+H25+H50+H59+H73</f>
        <v>27488280</v>
      </c>
      <c r="I74" s="176">
        <f t="shared" si="5"/>
        <v>57801300</v>
      </c>
    </row>
    <row r="75" spans="1:9" ht="14.25">
      <c r="A75" s="274" t="s">
        <v>206</v>
      </c>
      <c r="B75" s="264" t="s">
        <v>207</v>
      </c>
      <c r="C75" s="155"/>
      <c r="D75" s="155"/>
      <c r="E75" s="176">
        <f t="shared" si="3"/>
        <v>0</v>
      </c>
      <c r="F75" s="155"/>
      <c r="G75" s="155"/>
      <c r="H75" s="176">
        <f t="shared" si="4"/>
        <v>0</v>
      </c>
      <c r="I75" s="176">
        <f t="shared" si="5"/>
        <v>0</v>
      </c>
    </row>
    <row r="76" spans="1:9" ht="14.25">
      <c r="A76" s="274" t="s">
        <v>486</v>
      </c>
      <c r="B76" s="264" t="s">
        <v>208</v>
      </c>
      <c r="C76" s="155"/>
      <c r="D76" s="155"/>
      <c r="E76" s="176">
        <f t="shared" si="3"/>
        <v>0</v>
      </c>
      <c r="F76" s="155"/>
      <c r="G76" s="155"/>
      <c r="H76" s="176">
        <f t="shared" si="4"/>
        <v>0</v>
      </c>
      <c r="I76" s="176">
        <f t="shared" si="5"/>
        <v>0</v>
      </c>
    </row>
    <row r="77" spans="1:9" ht="14.25">
      <c r="A77" s="274" t="s">
        <v>209</v>
      </c>
      <c r="B77" s="264" t="s">
        <v>210</v>
      </c>
      <c r="C77" s="155"/>
      <c r="D77" s="155"/>
      <c r="E77" s="176">
        <f t="shared" si="3"/>
        <v>0</v>
      </c>
      <c r="F77" s="155">
        <v>40000</v>
      </c>
      <c r="G77" s="155"/>
      <c r="H77" s="176">
        <f t="shared" si="4"/>
        <v>40000</v>
      </c>
      <c r="I77" s="176">
        <f t="shared" si="5"/>
        <v>40000</v>
      </c>
    </row>
    <row r="78" spans="1:9" ht="14.25">
      <c r="A78" s="274" t="s">
        <v>211</v>
      </c>
      <c r="B78" s="264" t="s">
        <v>212</v>
      </c>
      <c r="C78" s="155"/>
      <c r="D78" s="155"/>
      <c r="E78" s="176">
        <f t="shared" si="3"/>
        <v>0</v>
      </c>
      <c r="F78" s="155"/>
      <c r="G78" s="155"/>
      <c r="H78" s="176">
        <f t="shared" si="4"/>
        <v>0</v>
      </c>
      <c r="I78" s="176">
        <f t="shared" si="5"/>
        <v>0</v>
      </c>
    </row>
    <row r="79" spans="1:9" ht="14.25">
      <c r="A79" s="130" t="s">
        <v>213</v>
      </c>
      <c r="B79" s="264" t="s">
        <v>214</v>
      </c>
      <c r="C79" s="155"/>
      <c r="D79" s="155"/>
      <c r="E79" s="176">
        <f t="shared" si="3"/>
        <v>0</v>
      </c>
      <c r="F79" s="155"/>
      <c r="G79" s="155"/>
      <c r="H79" s="176">
        <f t="shared" si="4"/>
        <v>0</v>
      </c>
      <c r="I79" s="176">
        <f t="shared" si="5"/>
        <v>0</v>
      </c>
    </row>
    <row r="80" spans="1:9" ht="14.25">
      <c r="A80" s="130" t="s">
        <v>215</v>
      </c>
      <c r="B80" s="264" t="s">
        <v>216</v>
      </c>
      <c r="C80" s="155"/>
      <c r="D80" s="155"/>
      <c r="E80" s="176">
        <f t="shared" si="3"/>
        <v>0</v>
      </c>
      <c r="F80" s="155"/>
      <c r="G80" s="155"/>
      <c r="H80" s="176">
        <f t="shared" si="4"/>
        <v>0</v>
      </c>
      <c r="I80" s="176">
        <f t="shared" si="5"/>
        <v>0</v>
      </c>
    </row>
    <row r="81" spans="1:9" ht="14.25">
      <c r="A81" s="130" t="s">
        <v>217</v>
      </c>
      <c r="B81" s="264" t="s">
        <v>218</v>
      </c>
      <c r="C81" s="155"/>
      <c r="D81" s="155"/>
      <c r="E81" s="176">
        <f t="shared" si="3"/>
        <v>0</v>
      </c>
      <c r="F81" s="155">
        <v>10800</v>
      </c>
      <c r="G81" s="155"/>
      <c r="H81" s="176">
        <f t="shared" si="4"/>
        <v>10800</v>
      </c>
      <c r="I81" s="176">
        <f t="shared" si="5"/>
        <v>10800</v>
      </c>
    </row>
    <row r="82" spans="1:9" ht="14.25">
      <c r="A82" s="135" t="s">
        <v>450</v>
      </c>
      <c r="B82" s="268" t="s">
        <v>219</v>
      </c>
      <c r="C82" s="155"/>
      <c r="D82" s="155"/>
      <c r="E82" s="176">
        <f t="shared" si="3"/>
        <v>0</v>
      </c>
      <c r="F82" s="155">
        <f>SUM(F75:F81)</f>
        <v>50800</v>
      </c>
      <c r="G82" s="155"/>
      <c r="H82" s="176">
        <f t="shared" si="4"/>
        <v>50800</v>
      </c>
      <c r="I82" s="176">
        <f t="shared" si="5"/>
        <v>50800</v>
      </c>
    </row>
    <row r="83" spans="1:9" ht="14.25">
      <c r="A83" s="133" t="s">
        <v>220</v>
      </c>
      <c r="B83" s="264" t="s">
        <v>221</v>
      </c>
      <c r="C83" s="330">
        <v>87218475</v>
      </c>
      <c r="D83" s="155"/>
      <c r="E83" s="176">
        <f t="shared" si="3"/>
        <v>87218475</v>
      </c>
      <c r="F83" s="155"/>
      <c r="G83" s="155"/>
      <c r="H83" s="176">
        <f t="shared" si="4"/>
        <v>0</v>
      </c>
      <c r="I83" s="176">
        <f t="shared" si="5"/>
        <v>87218475</v>
      </c>
    </row>
    <row r="84" spans="1:9" ht="14.25">
      <c r="A84" s="133" t="s">
        <v>222</v>
      </c>
      <c r="B84" s="264" t="s">
        <v>223</v>
      </c>
      <c r="C84" s="155"/>
      <c r="D84" s="155"/>
      <c r="E84" s="176">
        <f t="shared" si="3"/>
        <v>0</v>
      </c>
      <c r="F84" s="155"/>
      <c r="G84" s="155"/>
      <c r="H84" s="176">
        <f t="shared" si="4"/>
        <v>0</v>
      </c>
      <c r="I84" s="176">
        <f t="shared" si="5"/>
        <v>0</v>
      </c>
    </row>
    <row r="85" spans="1:9" ht="14.25">
      <c r="A85" s="133" t="s">
        <v>224</v>
      </c>
      <c r="B85" s="264" t="s">
        <v>225</v>
      </c>
      <c r="C85" s="155"/>
      <c r="D85" s="155"/>
      <c r="E85" s="176">
        <f t="shared" si="3"/>
        <v>0</v>
      </c>
      <c r="F85" s="155"/>
      <c r="G85" s="155"/>
      <c r="H85" s="176">
        <f t="shared" si="4"/>
        <v>0</v>
      </c>
      <c r="I85" s="176">
        <f t="shared" si="5"/>
        <v>0</v>
      </c>
    </row>
    <row r="86" spans="1:9" ht="14.25">
      <c r="A86" s="133" t="s">
        <v>226</v>
      </c>
      <c r="B86" s="264" t="s">
        <v>227</v>
      </c>
      <c r="C86" s="155">
        <v>22745917</v>
      </c>
      <c r="D86" s="155"/>
      <c r="E86" s="176">
        <f t="shared" si="3"/>
        <v>22745917</v>
      </c>
      <c r="F86" s="155"/>
      <c r="G86" s="155"/>
      <c r="H86" s="176">
        <f t="shared" si="4"/>
        <v>0</v>
      </c>
      <c r="I86" s="176">
        <f t="shared" si="5"/>
        <v>22745917</v>
      </c>
    </row>
    <row r="87" spans="1:9" ht="14.25">
      <c r="A87" s="134" t="s">
        <v>451</v>
      </c>
      <c r="B87" s="268" t="s">
        <v>228</v>
      </c>
      <c r="C87" s="155">
        <f>SUM(C83:C86)</f>
        <v>109964392</v>
      </c>
      <c r="D87" s="155"/>
      <c r="E87" s="176">
        <f t="shared" si="3"/>
        <v>109964392</v>
      </c>
      <c r="F87" s="155"/>
      <c r="G87" s="155"/>
      <c r="H87" s="176">
        <f t="shared" si="4"/>
        <v>0</v>
      </c>
      <c r="I87" s="176">
        <f t="shared" si="5"/>
        <v>109964392</v>
      </c>
    </row>
    <row r="88" spans="1:9" ht="14.25">
      <c r="A88" s="133" t="s">
        <v>229</v>
      </c>
      <c r="B88" s="264" t="s">
        <v>230</v>
      </c>
      <c r="C88" s="155"/>
      <c r="D88" s="155"/>
      <c r="E88" s="176">
        <f t="shared" si="3"/>
        <v>0</v>
      </c>
      <c r="F88" s="155"/>
      <c r="G88" s="155"/>
      <c r="H88" s="176">
        <f t="shared" si="4"/>
        <v>0</v>
      </c>
      <c r="I88" s="176">
        <f t="shared" si="5"/>
        <v>0</v>
      </c>
    </row>
    <row r="89" spans="1:9" ht="14.25">
      <c r="A89" s="133" t="s">
        <v>487</v>
      </c>
      <c r="B89" s="264" t="s">
        <v>231</v>
      </c>
      <c r="C89" s="155"/>
      <c r="D89" s="155"/>
      <c r="E89" s="176">
        <f t="shared" si="3"/>
        <v>0</v>
      </c>
      <c r="F89" s="155"/>
      <c r="G89" s="155"/>
      <c r="H89" s="176">
        <f t="shared" si="4"/>
        <v>0</v>
      </c>
      <c r="I89" s="176">
        <f t="shared" si="5"/>
        <v>0</v>
      </c>
    </row>
    <row r="90" spans="1:9" ht="14.25">
      <c r="A90" s="133" t="s">
        <v>488</v>
      </c>
      <c r="B90" s="264" t="s">
        <v>232</v>
      </c>
      <c r="C90" s="155"/>
      <c r="D90" s="155"/>
      <c r="E90" s="176">
        <f t="shared" si="3"/>
        <v>0</v>
      </c>
      <c r="F90" s="155"/>
      <c r="G90" s="155"/>
      <c r="H90" s="176">
        <f t="shared" si="4"/>
        <v>0</v>
      </c>
      <c r="I90" s="176">
        <f t="shared" si="5"/>
        <v>0</v>
      </c>
    </row>
    <row r="91" spans="1:9" ht="14.25">
      <c r="A91" s="133" t="s">
        <v>489</v>
      </c>
      <c r="B91" s="264" t="s">
        <v>233</v>
      </c>
      <c r="C91" s="155">
        <v>400000</v>
      </c>
      <c r="D91" s="155"/>
      <c r="E91" s="176">
        <f t="shared" si="3"/>
        <v>400000</v>
      </c>
      <c r="F91" s="155"/>
      <c r="G91" s="155"/>
      <c r="H91" s="176">
        <f t="shared" si="4"/>
        <v>0</v>
      </c>
      <c r="I91" s="176">
        <f t="shared" si="5"/>
        <v>400000</v>
      </c>
    </row>
    <row r="92" spans="1:9" ht="14.25">
      <c r="A92" s="133" t="s">
        <v>490</v>
      </c>
      <c r="B92" s="264" t="s">
        <v>234</v>
      </c>
      <c r="C92" s="155"/>
      <c r="D92" s="155"/>
      <c r="E92" s="176">
        <f t="shared" si="3"/>
        <v>0</v>
      </c>
      <c r="F92" s="155"/>
      <c r="G92" s="155"/>
      <c r="H92" s="176">
        <f t="shared" si="4"/>
        <v>0</v>
      </c>
      <c r="I92" s="176">
        <f t="shared" si="5"/>
        <v>0</v>
      </c>
    </row>
    <row r="93" spans="1:9" ht="14.25">
      <c r="A93" s="133" t="s">
        <v>491</v>
      </c>
      <c r="B93" s="264" t="s">
        <v>235</v>
      </c>
      <c r="C93" s="155"/>
      <c r="D93" s="155"/>
      <c r="E93" s="176">
        <f t="shared" si="3"/>
        <v>0</v>
      </c>
      <c r="F93" s="155"/>
      <c r="G93" s="155"/>
      <c r="H93" s="176">
        <f t="shared" si="4"/>
        <v>0</v>
      </c>
      <c r="I93" s="176">
        <f t="shared" si="5"/>
        <v>0</v>
      </c>
    </row>
    <row r="94" spans="1:9" ht="14.25">
      <c r="A94" s="133" t="s">
        <v>236</v>
      </c>
      <c r="B94" s="264" t="s">
        <v>237</v>
      </c>
      <c r="C94" s="155"/>
      <c r="D94" s="155"/>
      <c r="E94" s="176">
        <f t="shared" si="3"/>
        <v>0</v>
      </c>
      <c r="F94" s="155"/>
      <c r="G94" s="155"/>
      <c r="H94" s="176">
        <f t="shared" si="4"/>
        <v>0</v>
      </c>
      <c r="I94" s="176">
        <f t="shared" si="5"/>
        <v>0</v>
      </c>
    </row>
    <row r="95" spans="1:9" ht="14.25">
      <c r="A95" s="133" t="s">
        <v>492</v>
      </c>
      <c r="B95" s="264" t="s">
        <v>238</v>
      </c>
      <c r="C95" s="155"/>
      <c r="D95" s="155"/>
      <c r="E95" s="176">
        <f t="shared" si="3"/>
        <v>0</v>
      </c>
      <c r="F95" s="155"/>
      <c r="G95" s="155"/>
      <c r="H95" s="176">
        <f t="shared" si="4"/>
        <v>0</v>
      </c>
      <c r="I95" s="176">
        <f t="shared" si="5"/>
        <v>0</v>
      </c>
    </row>
    <row r="96" spans="1:9" ht="14.25">
      <c r="A96" s="134" t="s">
        <v>452</v>
      </c>
      <c r="B96" s="268" t="s">
        <v>239</v>
      </c>
      <c r="C96" s="155">
        <f>SUM(C88:C95)</f>
        <v>400000</v>
      </c>
      <c r="D96" s="155"/>
      <c r="E96" s="176">
        <f t="shared" si="3"/>
        <v>400000</v>
      </c>
      <c r="F96" s="155"/>
      <c r="G96" s="155"/>
      <c r="H96" s="176">
        <f t="shared" si="4"/>
        <v>0</v>
      </c>
      <c r="I96" s="176">
        <f t="shared" si="5"/>
        <v>400000</v>
      </c>
    </row>
    <row r="97" spans="1:9" ht="15">
      <c r="A97" s="273" t="s">
        <v>781</v>
      </c>
      <c r="B97" s="268"/>
      <c r="C97" s="155">
        <f>C87+C96+C82</f>
        <v>110364392</v>
      </c>
      <c r="D97" s="155"/>
      <c r="E97" s="176">
        <f t="shared" si="3"/>
        <v>110364392</v>
      </c>
      <c r="F97" s="155"/>
      <c r="G97" s="155"/>
      <c r="H97" s="176">
        <v>50800</v>
      </c>
      <c r="I97" s="176">
        <f>E97+H97</f>
        <v>110415192</v>
      </c>
    </row>
    <row r="98" spans="1:9" ht="15">
      <c r="A98" s="136" t="s">
        <v>500</v>
      </c>
      <c r="B98" s="275" t="s">
        <v>240</v>
      </c>
      <c r="C98" s="155">
        <f>C97+C74</f>
        <v>138167412</v>
      </c>
      <c r="D98" s="155">
        <f>D97+D74</f>
        <v>2510000</v>
      </c>
      <c r="E98" s="176">
        <f t="shared" si="3"/>
        <v>140677412</v>
      </c>
      <c r="F98" s="155">
        <f>F73+F50+F25+F24+F82</f>
        <v>24386526</v>
      </c>
      <c r="G98" s="155"/>
      <c r="H98" s="176">
        <f>H74+H82+H87+H96</f>
        <v>27539080</v>
      </c>
      <c r="I98" s="176">
        <f t="shared" si="5"/>
        <v>168216492</v>
      </c>
    </row>
    <row r="99" spans="1:19" ht="14.25">
      <c r="A99" s="133" t="s">
        <v>493</v>
      </c>
      <c r="B99" s="129" t="s">
        <v>241</v>
      </c>
      <c r="C99" s="156"/>
      <c r="D99" s="276"/>
      <c r="E99" s="176">
        <f t="shared" si="3"/>
        <v>0</v>
      </c>
      <c r="F99" s="276"/>
      <c r="G99" s="276"/>
      <c r="H99" s="176">
        <f t="shared" si="4"/>
        <v>0</v>
      </c>
      <c r="I99" s="176">
        <f t="shared" si="5"/>
        <v>0</v>
      </c>
      <c r="J99" s="277"/>
      <c r="K99" s="277"/>
      <c r="L99" s="277"/>
      <c r="M99" s="277"/>
      <c r="N99" s="277"/>
      <c r="O99" s="277"/>
      <c r="P99" s="277"/>
      <c r="Q99" s="277"/>
      <c r="R99" s="278"/>
      <c r="S99" s="278"/>
    </row>
    <row r="100" spans="1:19" ht="14.25">
      <c r="A100" s="133" t="s">
        <v>244</v>
      </c>
      <c r="B100" s="129" t="s">
        <v>245</v>
      </c>
      <c r="C100" s="156"/>
      <c r="D100" s="276"/>
      <c r="E100" s="176">
        <f t="shared" si="3"/>
        <v>0</v>
      </c>
      <c r="F100" s="276"/>
      <c r="G100" s="276"/>
      <c r="H100" s="176">
        <f t="shared" si="4"/>
        <v>0</v>
      </c>
      <c r="I100" s="176">
        <f t="shared" si="5"/>
        <v>0</v>
      </c>
      <c r="J100" s="277"/>
      <c r="K100" s="277"/>
      <c r="L100" s="277"/>
      <c r="M100" s="277"/>
      <c r="N100" s="277"/>
      <c r="O100" s="277"/>
      <c r="P100" s="277"/>
      <c r="Q100" s="277"/>
      <c r="R100" s="278"/>
      <c r="S100" s="278"/>
    </row>
    <row r="101" spans="1:19" ht="14.25">
      <c r="A101" s="133" t="s">
        <v>494</v>
      </c>
      <c r="B101" s="129" t="s">
        <v>246</v>
      </c>
      <c r="C101" s="156"/>
      <c r="D101" s="276"/>
      <c r="E101" s="176">
        <f t="shared" si="3"/>
        <v>0</v>
      </c>
      <c r="F101" s="276"/>
      <c r="G101" s="276"/>
      <c r="H101" s="176">
        <f t="shared" si="4"/>
        <v>0</v>
      </c>
      <c r="I101" s="176">
        <f t="shared" si="5"/>
        <v>0</v>
      </c>
      <c r="J101" s="277"/>
      <c r="K101" s="277"/>
      <c r="L101" s="277"/>
      <c r="M101" s="277"/>
      <c r="N101" s="277"/>
      <c r="O101" s="277"/>
      <c r="P101" s="277"/>
      <c r="Q101" s="277"/>
      <c r="R101" s="278"/>
      <c r="S101" s="278"/>
    </row>
    <row r="102" spans="1:19" ht="14.25">
      <c r="A102" s="137" t="s">
        <v>457</v>
      </c>
      <c r="B102" s="131" t="s">
        <v>248</v>
      </c>
      <c r="C102" s="157"/>
      <c r="D102" s="279"/>
      <c r="E102" s="176">
        <f t="shared" si="3"/>
        <v>0</v>
      </c>
      <c r="F102" s="279"/>
      <c r="G102" s="279"/>
      <c r="H102" s="176">
        <f t="shared" si="4"/>
        <v>0</v>
      </c>
      <c r="I102" s="176">
        <f t="shared" si="5"/>
        <v>0</v>
      </c>
      <c r="J102" s="280"/>
      <c r="K102" s="280"/>
      <c r="L102" s="280"/>
      <c r="M102" s="280"/>
      <c r="N102" s="280"/>
      <c r="O102" s="280"/>
      <c r="P102" s="280"/>
      <c r="Q102" s="280"/>
      <c r="R102" s="278"/>
      <c r="S102" s="278"/>
    </row>
    <row r="103" spans="1:19" ht="14.25">
      <c r="A103" s="138" t="s">
        <v>495</v>
      </c>
      <c r="B103" s="129" t="s">
        <v>249</v>
      </c>
      <c r="C103" s="158"/>
      <c r="D103" s="281"/>
      <c r="E103" s="176">
        <f t="shared" si="3"/>
        <v>0</v>
      </c>
      <c r="F103" s="281"/>
      <c r="G103" s="281"/>
      <c r="H103" s="176">
        <f t="shared" si="4"/>
        <v>0</v>
      </c>
      <c r="I103" s="176">
        <f t="shared" si="5"/>
        <v>0</v>
      </c>
      <c r="J103" s="282"/>
      <c r="K103" s="282"/>
      <c r="L103" s="282"/>
      <c r="M103" s="282"/>
      <c r="N103" s="282"/>
      <c r="O103" s="282"/>
      <c r="P103" s="282"/>
      <c r="Q103" s="282"/>
      <c r="R103" s="278"/>
      <c r="S103" s="278"/>
    </row>
    <row r="104" spans="1:19" ht="14.25">
      <c r="A104" s="138" t="s">
        <v>463</v>
      </c>
      <c r="B104" s="129" t="s">
        <v>252</v>
      </c>
      <c r="C104" s="158"/>
      <c r="D104" s="281"/>
      <c r="E104" s="176">
        <f t="shared" si="3"/>
        <v>0</v>
      </c>
      <c r="F104" s="281"/>
      <c r="G104" s="281"/>
      <c r="H104" s="176">
        <f t="shared" si="4"/>
        <v>0</v>
      </c>
      <c r="I104" s="176">
        <f t="shared" si="5"/>
        <v>0</v>
      </c>
      <c r="J104" s="282"/>
      <c r="K104" s="282"/>
      <c r="L104" s="282"/>
      <c r="M104" s="282"/>
      <c r="N104" s="282"/>
      <c r="O104" s="282"/>
      <c r="P104" s="282"/>
      <c r="Q104" s="282"/>
      <c r="R104" s="278"/>
      <c r="S104" s="278"/>
    </row>
    <row r="105" spans="1:19" ht="14.25">
      <c r="A105" s="133" t="s">
        <v>253</v>
      </c>
      <c r="B105" s="129" t="s">
        <v>254</v>
      </c>
      <c r="C105" s="156"/>
      <c r="D105" s="276"/>
      <c r="E105" s="176">
        <f t="shared" si="3"/>
        <v>0</v>
      </c>
      <c r="F105" s="276"/>
      <c r="G105" s="276"/>
      <c r="H105" s="176">
        <f t="shared" si="4"/>
        <v>0</v>
      </c>
      <c r="I105" s="176">
        <f t="shared" si="5"/>
        <v>0</v>
      </c>
      <c r="J105" s="277"/>
      <c r="K105" s="277"/>
      <c r="L105" s="277"/>
      <c r="M105" s="277"/>
      <c r="N105" s="277"/>
      <c r="O105" s="277"/>
      <c r="P105" s="277"/>
      <c r="Q105" s="277"/>
      <c r="R105" s="278"/>
      <c r="S105" s="278"/>
    </row>
    <row r="106" spans="1:19" ht="14.25">
      <c r="A106" s="133" t="s">
        <v>496</v>
      </c>
      <c r="B106" s="129" t="s">
        <v>255</v>
      </c>
      <c r="C106" s="156"/>
      <c r="D106" s="276"/>
      <c r="E106" s="176">
        <f t="shared" si="3"/>
        <v>0</v>
      </c>
      <c r="F106" s="276"/>
      <c r="G106" s="276"/>
      <c r="H106" s="176">
        <f t="shared" si="4"/>
        <v>0</v>
      </c>
      <c r="I106" s="176">
        <f t="shared" si="5"/>
        <v>0</v>
      </c>
      <c r="J106" s="277"/>
      <c r="K106" s="277"/>
      <c r="L106" s="277"/>
      <c r="M106" s="277"/>
      <c r="N106" s="277"/>
      <c r="O106" s="277"/>
      <c r="P106" s="277"/>
      <c r="Q106" s="277"/>
      <c r="R106" s="278"/>
      <c r="S106" s="278"/>
    </row>
    <row r="107" spans="1:19" ht="14.25">
      <c r="A107" s="139" t="s">
        <v>460</v>
      </c>
      <c r="B107" s="131" t="s">
        <v>256</v>
      </c>
      <c r="C107" s="159"/>
      <c r="D107" s="283"/>
      <c r="E107" s="176">
        <f t="shared" si="3"/>
        <v>0</v>
      </c>
      <c r="F107" s="283"/>
      <c r="G107" s="283"/>
      <c r="H107" s="176">
        <f t="shared" si="4"/>
        <v>0</v>
      </c>
      <c r="I107" s="176">
        <f t="shared" si="5"/>
        <v>0</v>
      </c>
      <c r="J107" s="284"/>
      <c r="K107" s="284"/>
      <c r="L107" s="284"/>
      <c r="M107" s="284"/>
      <c r="N107" s="284"/>
      <c r="O107" s="284"/>
      <c r="P107" s="284"/>
      <c r="Q107" s="284"/>
      <c r="R107" s="278"/>
      <c r="S107" s="278"/>
    </row>
    <row r="108" spans="1:19" ht="14.25">
      <c r="A108" s="138" t="s">
        <v>257</v>
      </c>
      <c r="B108" s="129" t="s">
        <v>258</v>
      </c>
      <c r="C108" s="158"/>
      <c r="D108" s="281"/>
      <c r="E108" s="176">
        <f t="shared" si="3"/>
        <v>0</v>
      </c>
      <c r="F108" s="281"/>
      <c r="G108" s="281"/>
      <c r="H108" s="176">
        <f t="shared" si="4"/>
        <v>0</v>
      </c>
      <c r="I108" s="176">
        <f t="shared" si="5"/>
        <v>0</v>
      </c>
      <c r="J108" s="282"/>
      <c r="K108" s="282"/>
      <c r="L108" s="282"/>
      <c r="M108" s="282"/>
      <c r="N108" s="282"/>
      <c r="O108" s="282"/>
      <c r="P108" s="282"/>
      <c r="Q108" s="282"/>
      <c r="R108" s="278"/>
      <c r="S108" s="278"/>
    </row>
    <row r="109" spans="1:19" ht="14.25">
      <c r="A109" s="138" t="s">
        <v>259</v>
      </c>
      <c r="B109" s="129" t="s">
        <v>260</v>
      </c>
      <c r="C109" s="158">
        <v>1315130</v>
      </c>
      <c r="D109" s="281"/>
      <c r="E109" s="176">
        <f t="shared" si="3"/>
        <v>1315130</v>
      </c>
      <c r="F109" s="281"/>
      <c r="G109" s="281"/>
      <c r="H109" s="176">
        <f t="shared" si="4"/>
        <v>0</v>
      </c>
      <c r="I109" s="176">
        <f t="shared" si="5"/>
        <v>1315130</v>
      </c>
      <c r="J109" s="282"/>
      <c r="K109" s="282"/>
      <c r="L109" s="282"/>
      <c r="M109" s="282"/>
      <c r="N109" s="282"/>
      <c r="O109" s="282"/>
      <c r="P109" s="282"/>
      <c r="Q109" s="282"/>
      <c r="R109" s="278"/>
      <c r="S109" s="278"/>
    </row>
    <row r="110" spans="1:19" ht="14.25">
      <c r="A110" s="139" t="s">
        <v>261</v>
      </c>
      <c r="B110" s="131" t="s">
        <v>262</v>
      </c>
      <c r="C110" s="158">
        <v>18835083</v>
      </c>
      <c r="D110" s="281"/>
      <c r="E110" s="176">
        <f t="shared" si="3"/>
        <v>18835083</v>
      </c>
      <c r="F110" s="281"/>
      <c r="G110" s="281"/>
      <c r="H110" s="176">
        <f t="shared" si="4"/>
        <v>0</v>
      </c>
      <c r="I110" s="176">
        <f t="shared" si="5"/>
        <v>18835083</v>
      </c>
      <c r="J110" s="282"/>
      <c r="K110" s="282"/>
      <c r="L110" s="282"/>
      <c r="M110" s="282"/>
      <c r="N110" s="282"/>
      <c r="O110" s="282"/>
      <c r="P110" s="282"/>
      <c r="Q110" s="282"/>
      <c r="R110" s="278"/>
      <c r="S110" s="278"/>
    </row>
    <row r="111" spans="1:19" ht="14.25">
      <c r="A111" s="138" t="s">
        <v>263</v>
      </c>
      <c r="B111" s="129" t="s">
        <v>264</v>
      </c>
      <c r="C111" s="158"/>
      <c r="D111" s="281"/>
      <c r="E111" s="176">
        <f t="shared" si="3"/>
        <v>0</v>
      </c>
      <c r="F111" s="281"/>
      <c r="G111" s="281"/>
      <c r="H111" s="176">
        <f t="shared" si="4"/>
        <v>0</v>
      </c>
      <c r="I111" s="176">
        <f t="shared" si="5"/>
        <v>0</v>
      </c>
      <c r="J111" s="282"/>
      <c r="K111" s="282"/>
      <c r="L111" s="282"/>
      <c r="M111" s="282"/>
      <c r="N111" s="282"/>
      <c r="O111" s="282"/>
      <c r="P111" s="282"/>
      <c r="Q111" s="282"/>
      <c r="R111" s="278"/>
      <c r="S111" s="278"/>
    </row>
    <row r="112" spans="1:19" ht="14.25">
      <c r="A112" s="138" t="s">
        <v>265</v>
      </c>
      <c r="B112" s="129" t="s">
        <v>266</v>
      </c>
      <c r="C112" s="158"/>
      <c r="D112" s="281"/>
      <c r="E112" s="176">
        <f t="shared" si="3"/>
        <v>0</v>
      </c>
      <c r="F112" s="281"/>
      <c r="G112" s="281"/>
      <c r="H112" s="176">
        <f t="shared" si="4"/>
        <v>0</v>
      </c>
      <c r="I112" s="176">
        <f t="shared" si="5"/>
        <v>0</v>
      </c>
      <c r="J112" s="282"/>
      <c r="K112" s="282"/>
      <c r="L112" s="282"/>
      <c r="M112" s="282"/>
      <c r="N112" s="282"/>
      <c r="O112" s="282"/>
      <c r="P112" s="282"/>
      <c r="Q112" s="282"/>
      <c r="R112" s="278"/>
      <c r="S112" s="278"/>
    </row>
    <row r="113" spans="1:19" ht="14.25">
      <c r="A113" s="138" t="s">
        <v>267</v>
      </c>
      <c r="B113" s="129" t="s">
        <v>268</v>
      </c>
      <c r="C113" s="158"/>
      <c r="D113" s="281"/>
      <c r="E113" s="176">
        <f t="shared" si="3"/>
        <v>0</v>
      </c>
      <c r="F113" s="281"/>
      <c r="G113" s="281"/>
      <c r="H113" s="176">
        <f t="shared" si="4"/>
        <v>0</v>
      </c>
      <c r="I113" s="176">
        <f t="shared" si="5"/>
        <v>0</v>
      </c>
      <c r="J113" s="282"/>
      <c r="K113" s="282"/>
      <c r="L113" s="282"/>
      <c r="M113" s="282"/>
      <c r="N113" s="282"/>
      <c r="O113" s="282"/>
      <c r="P113" s="282"/>
      <c r="Q113" s="282"/>
      <c r="R113" s="278"/>
      <c r="S113" s="278"/>
    </row>
    <row r="114" spans="1:19" ht="14.25">
      <c r="A114" s="285" t="s">
        <v>461</v>
      </c>
      <c r="B114" s="132" t="s">
        <v>269</v>
      </c>
      <c r="C114" s="159">
        <f>SUM(C107:C110)</f>
        <v>20150213</v>
      </c>
      <c r="D114" s="283"/>
      <c r="E114" s="176">
        <f t="shared" si="3"/>
        <v>20150213</v>
      </c>
      <c r="F114" s="283"/>
      <c r="G114" s="283"/>
      <c r="H114" s="176">
        <f t="shared" si="4"/>
        <v>0</v>
      </c>
      <c r="I114" s="176">
        <f t="shared" si="5"/>
        <v>20150213</v>
      </c>
      <c r="J114" s="284"/>
      <c r="K114" s="284"/>
      <c r="L114" s="284"/>
      <c r="M114" s="284"/>
      <c r="N114" s="284"/>
      <c r="O114" s="284"/>
      <c r="P114" s="284"/>
      <c r="Q114" s="284"/>
      <c r="R114" s="278"/>
      <c r="S114" s="278"/>
    </row>
    <row r="115" spans="1:19" ht="14.25">
      <c r="A115" s="138" t="s">
        <v>270</v>
      </c>
      <c r="B115" s="129" t="s">
        <v>271</v>
      </c>
      <c r="C115" s="158"/>
      <c r="D115" s="281"/>
      <c r="E115" s="176">
        <f t="shared" si="3"/>
        <v>0</v>
      </c>
      <c r="F115" s="281"/>
      <c r="G115" s="281"/>
      <c r="H115" s="176">
        <f t="shared" si="4"/>
        <v>0</v>
      </c>
      <c r="I115" s="176">
        <f t="shared" si="5"/>
        <v>0</v>
      </c>
      <c r="J115" s="282"/>
      <c r="K115" s="282"/>
      <c r="L115" s="282"/>
      <c r="M115" s="282"/>
      <c r="N115" s="282"/>
      <c r="O115" s="282"/>
      <c r="P115" s="282"/>
      <c r="Q115" s="282"/>
      <c r="R115" s="278"/>
      <c r="S115" s="278"/>
    </row>
    <row r="116" spans="1:19" ht="14.25">
      <c r="A116" s="133" t="s">
        <v>272</v>
      </c>
      <c r="B116" s="129" t="s">
        <v>273</v>
      </c>
      <c r="C116" s="156"/>
      <c r="D116" s="276"/>
      <c r="E116" s="176">
        <f t="shared" si="3"/>
        <v>0</v>
      </c>
      <c r="F116" s="276"/>
      <c r="G116" s="276"/>
      <c r="H116" s="176">
        <f t="shared" si="4"/>
        <v>0</v>
      </c>
      <c r="I116" s="176">
        <f t="shared" si="5"/>
        <v>0</v>
      </c>
      <c r="J116" s="277"/>
      <c r="K116" s="277"/>
      <c r="L116" s="277"/>
      <c r="M116" s="277"/>
      <c r="N116" s="277"/>
      <c r="O116" s="277"/>
      <c r="P116" s="277"/>
      <c r="Q116" s="277"/>
      <c r="R116" s="278"/>
      <c r="S116" s="278"/>
    </row>
    <row r="117" spans="1:19" ht="14.25">
      <c r="A117" s="138" t="s">
        <v>497</v>
      </c>
      <c r="B117" s="129" t="s">
        <v>274</v>
      </c>
      <c r="C117" s="158"/>
      <c r="D117" s="281"/>
      <c r="E117" s="176">
        <f t="shared" si="3"/>
        <v>0</v>
      </c>
      <c r="F117" s="281"/>
      <c r="G117" s="281"/>
      <c r="H117" s="176">
        <f t="shared" si="4"/>
        <v>0</v>
      </c>
      <c r="I117" s="176">
        <f t="shared" si="5"/>
        <v>0</v>
      </c>
      <c r="J117" s="282"/>
      <c r="K117" s="282"/>
      <c r="L117" s="282"/>
      <c r="M117" s="282"/>
      <c r="N117" s="282"/>
      <c r="O117" s="282"/>
      <c r="P117" s="282"/>
      <c r="Q117" s="282"/>
      <c r="R117" s="278"/>
      <c r="S117" s="278"/>
    </row>
    <row r="118" spans="1:19" ht="14.25">
      <c r="A118" s="138" t="s">
        <v>466</v>
      </c>
      <c r="B118" s="129" t="s">
        <v>275</v>
      </c>
      <c r="C118" s="158"/>
      <c r="D118" s="281"/>
      <c r="E118" s="176">
        <f t="shared" si="3"/>
        <v>0</v>
      </c>
      <c r="F118" s="281"/>
      <c r="G118" s="281"/>
      <c r="H118" s="176">
        <f t="shared" si="4"/>
        <v>0</v>
      </c>
      <c r="I118" s="176">
        <f t="shared" si="5"/>
        <v>0</v>
      </c>
      <c r="J118" s="282"/>
      <c r="K118" s="282"/>
      <c r="L118" s="282"/>
      <c r="M118" s="282"/>
      <c r="N118" s="282"/>
      <c r="O118" s="282"/>
      <c r="P118" s="282"/>
      <c r="Q118" s="282"/>
      <c r="R118" s="278"/>
      <c r="S118" s="278"/>
    </row>
    <row r="119" spans="1:19" ht="14.25">
      <c r="A119" s="285" t="s">
        <v>467</v>
      </c>
      <c r="B119" s="132" t="s">
        <v>279</v>
      </c>
      <c r="C119" s="159"/>
      <c r="D119" s="283"/>
      <c r="E119" s="176">
        <f t="shared" si="3"/>
        <v>0</v>
      </c>
      <c r="F119" s="283"/>
      <c r="G119" s="283"/>
      <c r="H119" s="176">
        <f t="shared" si="4"/>
        <v>0</v>
      </c>
      <c r="I119" s="176">
        <f t="shared" si="5"/>
        <v>0</v>
      </c>
      <c r="J119" s="284"/>
      <c r="K119" s="284"/>
      <c r="L119" s="284"/>
      <c r="M119" s="284"/>
      <c r="N119" s="284"/>
      <c r="O119" s="284"/>
      <c r="P119" s="284"/>
      <c r="Q119" s="284"/>
      <c r="R119" s="278"/>
      <c r="S119" s="278"/>
    </row>
    <row r="120" spans="1:19" ht="14.25">
      <c r="A120" s="133" t="s">
        <v>280</v>
      </c>
      <c r="B120" s="129" t="s">
        <v>281</v>
      </c>
      <c r="C120" s="156"/>
      <c r="D120" s="276"/>
      <c r="E120" s="176">
        <f t="shared" si="3"/>
        <v>0</v>
      </c>
      <c r="F120" s="276"/>
      <c r="G120" s="276"/>
      <c r="H120" s="176">
        <f t="shared" si="4"/>
        <v>0</v>
      </c>
      <c r="I120" s="176">
        <f t="shared" si="5"/>
        <v>0</v>
      </c>
      <c r="J120" s="277"/>
      <c r="K120" s="277"/>
      <c r="L120" s="277"/>
      <c r="M120" s="277"/>
      <c r="N120" s="277"/>
      <c r="O120" s="277"/>
      <c r="P120" s="277"/>
      <c r="Q120" s="277"/>
      <c r="R120" s="278"/>
      <c r="S120" s="278"/>
    </row>
    <row r="121" spans="1:19" ht="15">
      <c r="A121" s="140" t="s">
        <v>501</v>
      </c>
      <c r="B121" s="141" t="s">
        <v>282</v>
      </c>
      <c r="C121" s="286">
        <f>C114+C119</f>
        <v>20150213</v>
      </c>
      <c r="D121" s="286"/>
      <c r="E121" s="286">
        <f t="shared" si="3"/>
        <v>20150213</v>
      </c>
      <c r="F121" s="286"/>
      <c r="G121" s="286"/>
      <c r="H121" s="286">
        <f t="shared" si="4"/>
        <v>0</v>
      </c>
      <c r="I121" s="286">
        <f t="shared" si="5"/>
        <v>20150213</v>
      </c>
      <c r="J121" s="284"/>
      <c r="K121" s="284"/>
      <c r="L121" s="284"/>
      <c r="M121" s="284"/>
      <c r="N121" s="284"/>
      <c r="O121" s="284"/>
      <c r="P121" s="284"/>
      <c r="Q121" s="284"/>
      <c r="R121" s="278"/>
      <c r="S121" s="278"/>
    </row>
    <row r="122" spans="1:19" ht="15">
      <c r="A122" s="142" t="s">
        <v>537</v>
      </c>
      <c r="B122" s="143"/>
      <c r="C122" s="287">
        <f>C98+C121</f>
        <v>158317625</v>
      </c>
      <c r="D122" s="287">
        <f>D98+D121</f>
        <v>2510000</v>
      </c>
      <c r="E122" s="287">
        <f t="shared" si="3"/>
        <v>160827625</v>
      </c>
      <c r="F122" s="287">
        <f>F98+F121</f>
        <v>24386526</v>
      </c>
      <c r="G122" s="287"/>
      <c r="H122" s="287">
        <f>H98+H121</f>
        <v>27539080</v>
      </c>
      <c r="I122" s="287">
        <f t="shared" si="5"/>
        <v>188366705</v>
      </c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</row>
    <row r="123" spans="2:19" ht="14.25">
      <c r="B123" s="278"/>
      <c r="C123" s="278"/>
      <c r="D123" s="278"/>
      <c r="E123" s="28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</row>
    <row r="124" spans="2:19" ht="14.25"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</row>
    <row r="125" spans="2:19" ht="14.25"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</row>
    <row r="126" spans="2:19" ht="14.25"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</row>
    <row r="127" spans="2:19" ht="14.25"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</row>
    <row r="128" spans="2:19" ht="14.25"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</row>
    <row r="129" spans="2:19" ht="14.25"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</row>
    <row r="130" spans="2:19" ht="14.25"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</row>
    <row r="131" spans="2:19" ht="14.25"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</row>
    <row r="132" spans="2:19" ht="14.25"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</row>
    <row r="133" spans="2:19" ht="14.25"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</row>
    <row r="134" spans="2:19" ht="14.25"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</row>
    <row r="135" spans="2:19" ht="14.25"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</row>
    <row r="136" spans="2:19" ht="14.25"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</row>
    <row r="137" spans="2:19" ht="14.25"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</row>
    <row r="138" spans="2:19" ht="14.25"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</row>
    <row r="139" spans="2:19" ht="14.25"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</row>
    <row r="140" spans="2:19" ht="14.25"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</row>
    <row r="141" spans="2:19" ht="14.25"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</row>
    <row r="142" spans="2:19" ht="14.25"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</row>
    <row r="143" spans="2:19" ht="14.25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</row>
    <row r="144" spans="2:19" ht="14.25"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</row>
    <row r="145" spans="2:19" ht="14.25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</row>
    <row r="146" spans="2:19" ht="14.25"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</row>
    <row r="147" spans="2:19" ht="14.25"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</row>
    <row r="148" spans="2:19" ht="14.25"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</row>
    <row r="149" spans="2:19" ht="14.25"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</row>
    <row r="150" spans="2:19" ht="14.25"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</row>
    <row r="151" spans="2:19" ht="14.25"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</row>
    <row r="152" spans="2:19" ht="14.25"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</row>
    <row r="153" spans="2:19" ht="14.25"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</row>
    <row r="154" spans="2:19" ht="14.25"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</row>
    <row r="155" spans="2:19" ht="14.25"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</row>
    <row r="156" spans="2:19" ht="14.25"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</row>
    <row r="157" spans="2:19" ht="14.25"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</row>
    <row r="158" spans="2:19" ht="14.25"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</row>
    <row r="159" spans="2:19" ht="14.25"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</row>
    <row r="160" spans="2:19" ht="14.25"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</row>
    <row r="161" spans="2:19" ht="14.25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</row>
    <row r="162" spans="2:19" ht="14.25"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</row>
    <row r="163" spans="2:19" ht="14.25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</row>
    <row r="164" spans="2:19" ht="14.25"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</row>
    <row r="165" spans="2:19" ht="14.25"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</row>
    <row r="166" spans="2:19" ht="14.25"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</row>
    <row r="167" spans="2:19" ht="14.25"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</row>
    <row r="168" spans="2:19" ht="14.25"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</row>
    <row r="169" spans="2:19" ht="14.25"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</row>
    <row r="170" spans="2:19" ht="14.25"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</row>
    <row r="171" spans="2:19" ht="14.25"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</row>
  </sheetData>
  <sheetProtection/>
  <mergeCells count="3"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J1">
      <selection activeCell="A2" sqref="A2"/>
    </sheetView>
  </sheetViews>
  <sheetFormatPr defaultColWidth="9.140625" defaultRowHeight="15"/>
  <cols>
    <col min="1" max="1" width="33.8515625" style="341" customWidth="1"/>
    <col min="2" max="2" width="13.57421875" style="341" customWidth="1"/>
    <col min="3" max="6" width="15.7109375" style="341" customWidth="1"/>
    <col min="7" max="7" width="12.7109375" style="341" customWidth="1"/>
    <col min="8" max="21" width="15.7109375" style="341" customWidth="1"/>
    <col min="22" max="22" width="9.140625" style="341" customWidth="1"/>
    <col min="23" max="23" width="13.28125" style="341" bestFit="1" customWidth="1"/>
    <col min="24" max="16384" width="9.140625" style="341" customWidth="1"/>
  </cols>
  <sheetData>
    <row r="1" spans="1:21" ht="15">
      <c r="A1" s="393" t="s">
        <v>842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</row>
    <row r="2" spans="1:21" ht="1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 t="s">
        <v>836</v>
      </c>
      <c r="L2" s="357"/>
      <c r="M2" s="357"/>
      <c r="N2" s="357"/>
      <c r="O2" s="357"/>
      <c r="P2" s="357"/>
      <c r="Q2" s="357"/>
      <c r="R2" s="357"/>
      <c r="S2" s="357"/>
      <c r="T2" s="357"/>
      <c r="U2" s="357"/>
    </row>
    <row r="3" spans="1:21" ht="15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6" t="s">
        <v>782</v>
      </c>
    </row>
    <row r="4" spans="1:21" ht="1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</row>
    <row r="5" spans="1:21" s="354" customFormat="1" ht="79.5" customHeight="1">
      <c r="A5" s="355" t="s">
        <v>665</v>
      </c>
      <c r="B5" s="355" t="s">
        <v>53</v>
      </c>
      <c r="C5" s="355" t="s">
        <v>746</v>
      </c>
      <c r="D5" s="355" t="s">
        <v>747</v>
      </c>
      <c r="E5" s="355" t="s">
        <v>841</v>
      </c>
      <c r="F5" s="355" t="s">
        <v>783</v>
      </c>
      <c r="G5" s="355" t="s">
        <v>840</v>
      </c>
      <c r="H5" s="355" t="s">
        <v>749</v>
      </c>
      <c r="I5" s="355" t="s">
        <v>750</v>
      </c>
      <c r="J5" s="355" t="s">
        <v>784</v>
      </c>
      <c r="K5" s="355" t="s">
        <v>785</v>
      </c>
      <c r="L5" s="355" t="s">
        <v>751</v>
      </c>
      <c r="M5" s="355" t="s">
        <v>786</v>
      </c>
      <c r="N5" s="355" t="s">
        <v>787</v>
      </c>
      <c r="O5" s="355" t="s">
        <v>752</v>
      </c>
      <c r="P5" s="355" t="s">
        <v>788</v>
      </c>
      <c r="Q5" s="355" t="s">
        <v>789</v>
      </c>
      <c r="R5" s="355" t="s">
        <v>790</v>
      </c>
      <c r="S5" s="355" t="s">
        <v>767</v>
      </c>
      <c r="T5" s="355" t="s">
        <v>770</v>
      </c>
      <c r="U5" s="355" t="s">
        <v>791</v>
      </c>
    </row>
    <row r="6" spans="1:21" s="351" customFormat="1" ht="24.75" customHeight="1">
      <c r="A6" s="353" t="s">
        <v>105</v>
      </c>
      <c r="B6" s="352">
        <v>2404000</v>
      </c>
      <c r="C6" s="352">
        <v>1978000</v>
      </c>
      <c r="D6" s="352">
        <v>0</v>
      </c>
      <c r="E6" s="352">
        <v>0</v>
      </c>
      <c r="F6" s="352">
        <v>0</v>
      </c>
      <c r="G6" s="352">
        <v>0</v>
      </c>
      <c r="H6" s="352">
        <v>0</v>
      </c>
      <c r="I6" s="352">
        <v>0</v>
      </c>
      <c r="J6" s="352">
        <v>0</v>
      </c>
      <c r="K6" s="352">
        <v>0</v>
      </c>
      <c r="L6" s="352">
        <v>0</v>
      </c>
      <c r="M6" s="352">
        <v>0</v>
      </c>
      <c r="N6" s="352">
        <v>0</v>
      </c>
      <c r="O6" s="352">
        <v>0</v>
      </c>
      <c r="P6" s="352">
        <v>426000</v>
      </c>
      <c r="Q6" s="352">
        <v>0</v>
      </c>
      <c r="R6" s="352">
        <v>0</v>
      </c>
      <c r="S6" s="352">
        <v>0</v>
      </c>
      <c r="T6" s="352">
        <v>0</v>
      </c>
      <c r="U6" s="352">
        <v>0</v>
      </c>
    </row>
    <row r="7" spans="1:21" s="351" customFormat="1" ht="24.75" customHeight="1">
      <c r="A7" s="353" t="s">
        <v>117</v>
      </c>
      <c r="B7" s="352">
        <v>231400</v>
      </c>
      <c r="C7" s="352">
        <v>190000</v>
      </c>
      <c r="D7" s="352">
        <v>0</v>
      </c>
      <c r="E7" s="352">
        <v>0</v>
      </c>
      <c r="F7" s="352">
        <v>0</v>
      </c>
      <c r="G7" s="352">
        <v>0</v>
      </c>
      <c r="H7" s="352">
        <v>0</v>
      </c>
      <c r="I7" s="352">
        <v>0</v>
      </c>
      <c r="J7" s="352">
        <v>0</v>
      </c>
      <c r="K7" s="352">
        <v>0</v>
      </c>
      <c r="L7" s="352">
        <v>0</v>
      </c>
      <c r="M7" s="352">
        <v>0</v>
      </c>
      <c r="N7" s="352">
        <v>0</v>
      </c>
      <c r="O7" s="352">
        <v>0</v>
      </c>
      <c r="P7" s="352">
        <v>41400</v>
      </c>
      <c r="Q7" s="352">
        <v>0</v>
      </c>
      <c r="R7" s="352">
        <v>0</v>
      </c>
      <c r="S7" s="352">
        <v>0</v>
      </c>
      <c r="T7" s="352">
        <v>0</v>
      </c>
      <c r="U7" s="352">
        <v>0</v>
      </c>
    </row>
    <row r="8" spans="1:21" s="350" customFormat="1" ht="24.75" customHeight="1">
      <c r="A8" s="338" t="s">
        <v>792</v>
      </c>
      <c r="B8" s="340">
        <v>2635400</v>
      </c>
      <c r="C8" s="340">
        <v>2168000</v>
      </c>
      <c r="D8" s="340">
        <v>0</v>
      </c>
      <c r="E8" s="340">
        <v>0</v>
      </c>
      <c r="F8" s="340">
        <v>0</v>
      </c>
      <c r="G8" s="340">
        <v>0</v>
      </c>
      <c r="H8" s="340">
        <v>0</v>
      </c>
      <c r="I8" s="340">
        <v>0</v>
      </c>
      <c r="J8" s="340">
        <v>0</v>
      </c>
      <c r="K8" s="340">
        <v>0</v>
      </c>
      <c r="L8" s="340">
        <v>0</v>
      </c>
      <c r="M8" s="340">
        <v>0</v>
      </c>
      <c r="N8" s="340">
        <v>0</v>
      </c>
      <c r="O8" s="340">
        <v>0</v>
      </c>
      <c r="P8" s="340">
        <v>467400</v>
      </c>
      <c r="Q8" s="340">
        <v>0</v>
      </c>
      <c r="R8" s="340">
        <v>0</v>
      </c>
      <c r="S8" s="340">
        <v>0</v>
      </c>
      <c r="T8" s="340">
        <v>0</v>
      </c>
      <c r="U8" s="340">
        <v>0</v>
      </c>
    </row>
    <row r="9" spans="1:21" s="351" customFormat="1" ht="24.75" customHeight="1">
      <c r="A9" s="353" t="s">
        <v>131</v>
      </c>
      <c r="B9" s="352">
        <v>2800000</v>
      </c>
      <c r="C9" s="352">
        <v>2800000</v>
      </c>
      <c r="D9" s="352">
        <v>0</v>
      </c>
      <c r="E9" s="352">
        <v>0</v>
      </c>
      <c r="F9" s="352">
        <v>0</v>
      </c>
      <c r="G9" s="352">
        <v>0</v>
      </c>
      <c r="H9" s="352">
        <v>0</v>
      </c>
      <c r="I9" s="352">
        <v>0</v>
      </c>
      <c r="J9" s="352">
        <v>0</v>
      </c>
      <c r="K9" s="352">
        <v>0</v>
      </c>
      <c r="L9" s="352">
        <v>0</v>
      </c>
      <c r="M9" s="352">
        <v>0</v>
      </c>
      <c r="N9" s="352">
        <v>0</v>
      </c>
      <c r="O9" s="352">
        <v>0</v>
      </c>
      <c r="P9" s="352">
        <v>0</v>
      </c>
      <c r="Q9" s="352">
        <v>0</v>
      </c>
      <c r="R9" s="352">
        <v>0</v>
      </c>
      <c r="S9" s="352">
        <v>0</v>
      </c>
      <c r="T9" s="352">
        <v>0</v>
      </c>
      <c r="U9" s="352">
        <v>0</v>
      </c>
    </row>
    <row r="10" spans="1:21" s="351" customFormat="1" ht="24.75" customHeight="1">
      <c r="A10" s="353" t="s">
        <v>135</v>
      </c>
      <c r="B10" s="352">
        <v>508000</v>
      </c>
      <c r="C10" s="352">
        <v>100000</v>
      </c>
      <c r="D10" s="352">
        <v>0</v>
      </c>
      <c r="E10" s="352">
        <v>0</v>
      </c>
      <c r="F10" s="352">
        <v>0</v>
      </c>
      <c r="G10" s="352">
        <v>0</v>
      </c>
      <c r="H10" s="352">
        <v>0</v>
      </c>
      <c r="I10" s="352">
        <v>0</v>
      </c>
      <c r="J10" s="352">
        <v>0</v>
      </c>
      <c r="K10" s="352">
        <v>0</v>
      </c>
      <c r="L10" s="352">
        <v>48000</v>
      </c>
      <c r="M10" s="352">
        <v>0</v>
      </c>
      <c r="N10" s="352">
        <v>0</v>
      </c>
      <c r="O10" s="352">
        <v>0</v>
      </c>
      <c r="P10" s="352">
        <v>0</v>
      </c>
      <c r="Q10" s="352">
        <v>0</v>
      </c>
      <c r="R10" s="352">
        <v>0</v>
      </c>
      <c r="S10" s="352">
        <v>0</v>
      </c>
      <c r="T10" s="352">
        <v>360000</v>
      </c>
      <c r="U10" s="352">
        <v>0</v>
      </c>
    </row>
    <row r="11" spans="1:21" s="350" customFormat="1" ht="24.75" customHeight="1">
      <c r="A11" s="338" t="s">
        <v>793</v>
      </c>
      <c r="B11" s="340">
        <v>3308000</v>
      </c>
      <c r="C11" s="340">
        <v>2900000</v>
      </c>
      <c r="D11" s="340">
        <v>0</v>
      </c>
      <c r="E11" s="340">
        <v>0</v>
      </c>
      <c r="F11" s="340">
        <v>0</v>
      </c>
      <c r="G11" s="340">
        <v>0</v>
      </c>
      <c r="H11" s="340">
        <v>0</v>
      </c>
      <c r="I11" s="340">
        <v>0</v>
      </c>
      <c r="J11" s="340">
        <v>0</v>
      </c>
      <c r="K11" s="340">
        <v>0</v>
      </c>
      <c r="L11" s="340">
        <v>48000</v>
      </c>
      <c r="M11" s="340">
        <v>0</v>
      </c>
      <c r="N11" s="340">
        <v>0</v>
      </c>
      <c r="O11" s="340">
        <v>0</v>
      </c>
      <c r="P11" s="340">
        <v>0</v>
      </c>
      <c r="Q11" s="340">
        <v>0</v>
      </c>
      <c r="R11" s="340">
        <v>0</v>
      </c>
      <c r="S11" s="340">
        <v>0</v>
      </c>
      <c r="T11" s="340">
        <v>360000</v>
      </c>
      <c r="U11" s="340">
        <v>0</v>
      </c>
    </row>
    <row r="12" spans="1:21" s="350" customFormat="1" ht="24.75" customHeight="1">
      <c r="A12" s="338" t="s">
        <v>794</v>
      </c>
      <c r="B12" s="340">
        <v>5943400</v>
      </c>
      <c r="C12" s="340">
        <v>5068000</v>
      </c>
      <c r="D12" s="340">
        <v>0</v>
      </c>
      <c r="E12" s="340">
        <v>0</v>
      </c>
      <c r="F12" s="340">
        <v>0</v>
      </c>
      <c r="G12" s="340">
        <v>0</v>
      </c>
      <c r="H12" s="340">
        <v>0</v>
      </c>
      <c r="I12" s="340">
        <v>0</v>
      </c>
      <c r="J12" s="340">
        <v>0</v>
      </c>
      <c r="K12" s="340">
        <v>0</v>
      </c>
      <c r="L12" s="340">
        <v>48000</v>
      </c>
      <c r="M12" s="340">
        <v>0</v>
      </c>
      <c r="N12" s="340">
        <v>0</v>
      </c>
      <c r="O12" s="340">
        <v>0</v>
      </c>
      <c r="P12" s="340">
        <v>467400</v>
      </c>
      <c r="Q12" s="340">
        <v>0</v>
      </c>
      <c r="R12" s="340">
        <v>0</v>
      </c>
      <c r="S12" s="340">
        <v>0</v>
      </c>
      <c r="T12" s="340">
        <v>360000</v>
      </c>
      <c r="U12" s="340">
        <v>0</v>
      </c>
    </row>
    <row r="13" spans="1:21" s="350" customFormat="1" ht="24.75" customHeight="1">
      <c r="A13" s="338" t="s">
        <v>469</v>
      </c>
      <c r="B13" s="340">
        <v>1409000</v>
      </c>
      <c r="C13" s="340">
        <v>1220000</v>
      </c>
      <c r="D13" s="340">
        <v>0</v>
      </c>
      <c r="E13" s="340">
        <v>0</v>
      </c>
      <c r="F13" s="340">
        <v>0</v>
      </c>
      <c r="G13" s="340">
        <v>0</v>
      </c>
      <c r="H13" s="340">
        <v>0</v>
      </c>
      <c r="I13" s="340">
        <v>0</v>
      </c>
      <c r="J13" s="340">
        <v>0</v>
      </c>
      <c r="K13" s="340">
        <v>0</v>
      </c>
      <c r="L13" s="340">
        <v>16000</v>
      </c>
      <c r="M13" s="340">
        <v>0</v>
      </c>
      <c r="N13" s="340">
        <v>0</v>
      </c>
      <c r="O13" s="340">
        <v>0</v>
      </c>
      <c r="P13" s="340">
        <v>105000</v>
      </c>
      <c r="Q13" s="340">
        <v>0</v>
      </c>
      <c r="R13" s="340">
        <v>0</v>
      </c>
      <c r="S13" s="340">
        <v>0</v>
      </c>
      <c r="T13" s="340">
        <v>68000</v>
      </c>
      <c r="U13" s="340">
        <v>0</v>
      </c>
    </row>
    <row r="14" spans="1:21" s="351" customFormat="1" ht="24.75" customHeight="1">
      <c r="A14" s="353" t="s">
        <v>140</v>
      </c>
      <c r="B14" s="352">
        <v>270000</v>
      </c>
      <c r="C14" s="352">
        <v>50000</v>
      </c>
      <c r="D14" s="352">
        <v>0</v>
      </c>
      <c r="E14" s="352">
        <v>0</v>
      </c>
      <c r="F14" s="352">
        <v>0</v>
      </c>
      <c r="G14" s="352">
        <v>0</v>
      </c>
      <c r="H14" s="352">
        <v>0</v>
      </c>
      <c r="I14" s="352">
        <v>0</v>
      </c>
      <c r="J14" s="352">
        <v>0</v>
      </c>
      <c r="K14" s="352">
        <v>0</v>
      </c>
      <c r="L14" s="352">
        <v>0</v>
      </c>
      <c r="M14" s="352">
        <v>0</v>
      </c>
      <c r="N14" s="352">
        <v>0</v>
      </c>
      <c r="O14" s="352">
        <v>20000</v>
      </c>
      <c r="P14" s="352">
        <v>200000</v>
      </c>
      <c r="Q14" s="352">
        <v>0</v>
      </c>
      <c r="R14" s="352">
        <v>0</v>
      </c>
      <c r="S14" s="352">
        <v>0</v>
      </c>
      <c r="T14" s="352">
        <v>0</v>
      </c>
      <c r="U14" s="352">
        <v>0</v>
      </c>
    </row>
    <row r="15" spans="1:21" s="351" customFormat="1" ht="24.75" customHeight="1">
      <c r="A15" s="353" t="s">
        <v>142</v>
      </c>
      <c r="B15" s="352">
        <v>557620</v>
      </c>
      <c r="C15" s="352">
        <v>157620</v>
      </c>
      <c r="D15" s="352">
        <v>50000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  <c r="K15" s="352">
        <v>50000</v>
      </c>
      <c r="L15" s="352">
        <v>100000</v>
      </c>
      <c r="M15" s="352">
        <v>0</v>
      </c>
      <c r="N15" s="352">
        <v>0</v>
      </c>
      <c r="O15" s="352">
        <v>0</v>
      </c>
      <c r="P15" s="352">
        <v>200000</v>
      </c>
      <c r="Q15" s="352">
        <v>0</v>
      </c>
      <c r="R15" s="352">
        <v>0</v>
      </c>
      <c r="S15" s="352">
        <v>0</v>
      </c>
      <c r="T15" s="352">
        <v>0</v>
      </c>
      <c r="U15" s="352">
        <v>0</v>
      </c>
    </row>
    <row r="16" spans="1:21" s="351" customFormat="1" ht="24.75" customHeight="1">
      <c r="A16" s="353" t="s">
        <v>795</v>
      </c>
      <c r="B16" s="352">
        <v>827620</v>
      </c>
      <c r="C16" s="352">
        <v>207620</v>
      </c>
      <c r="D16" s="352">
        <v>50000</v>
      </c>
      <c r="E16" s="352">
        <v>0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  <c r="K16" s="352">
        <v>50000</v>
      </c>
      <c r="L16" s="352">
        <v>100000</v>
      </c>
      <c r="M16" s="352">
        <v>0</v>
      </c>
      <c r="N16" s="352">
        <v>0</v>
      </c>
      <c r="O16" s="352">
        <v>20000</v>
      </c>
      <c r="P16" s="352">
        <v>400000</v>
      </c>
      <c r="Q16" s="352">
        <v>0</v>
      </c>
      <c r="R16" s="352">
        <v>0</v>
      </c>
      <c r="S16" s="352">
        <v>0</v>
      </c>
      <c r="T16" s="352">
        <v>0</v>
      </c>
      <c r="U16" s="352">
        <v>0</v>
      </c>
    </row>
    <row r="17" spans="1:21" s="351" customFormat="1" ht="24.75" customHeight="1">
      <c r="A17" s="353" t="s">
        <v>149</v>
      </c>
      <c r="B17" s="352">
        <v>310000</v>
      </c>
      <c r="C17" s="352">
        <v>200000</v>
      </c>
      <c r="D17" s="352">
        <v>0</v>
      </c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  <c r="K17" s="352">
        <v>0</v>
      </c>
      <c r="L17" s="352">
        <v>0</v>
      </c>
      <c r="M17" s="352">
        <v>0</v>
      </c>
      <c r="N17" s="352">
        <v>0</v>
      </c>
      <c r="O17" s="352">
        <v>0</v>
      </c>
      <c r="P17" s="352">
        <v>110000</v>
      </c>
      <c r="Q17" s="352">
        <v>0</v>
      </c>
      <c r="R17" s="352">
        <v>0</v>
      </c>
      <c r="S17" s="352">
        <v>0</v>
      </c>
      <c r="T17" s="352">
        <v>0</v>
      </c>
      <c r="U17" s="352">
        <v>0</v>
      </c>
    </row>
    <row r="18" spans="1:21" s="350" customFormat="1" ht="24.75" customHeight="1">
      <c r="A18" s="338" t="s">
        <v>796</v>
      </c>
      <c r="B18" s="340">
        <v>310000</v>
      </c>
      <c r="C18" s="340">
        <v>200000</v>
      </c>
      <c r="D18" s="340">
        <v>0</v>
      </c>
      <c r="E18" s="340">
        <v>0</v>
      </c>
      <c r="F18" s="340">
        <v>0</v>
      </c>
      <c r="G18" s="340">
        <v>0</v>
      </c>
      <c r="H18" s="340">
        <v>0</v>
      </c>
      <c r="I18" s="340">
        <v>0</v>
      </c>
      <c r="J18" s="340">
        <v>0</v>
      </c>
      <c r="K18" s="340">
        <v>0</v>
      </c>
      <c r="L18" s="340">
        <v>0</v>
      </c>
      <c r="M18" s="340">
        <v>0</v>
      </c>
      <c r="N18" s="340">
        <v>0</v>
      </c>
      <c r="O18" s="340">
        <v>0</v>
      </c>
      <c r="P18" s="340">
        <v>110000</v>
      </c>
      <c r="Q18" s="340">
        <v>0</v>
      </c>
      <c r="R18" s="340">
        <v>0</v>
      </c>
      <c r="S18" s="340">
        <v>0</v>
      </c>
      <c r="T18" s="340">
        <v>0</v>
      </c>
      <c r="U18" s="340">
        <v>0</v>
      </c>
    </row>
    <row r="19" spans="1:21" s="351" customFormat="1" ht="24.75" customHeight="1">
      <c r="A19" s="353" t="s">
        <v>152</v>
      </c>
      <c r="B19" s="352">
        <v>2580000</v>
      </c>
      <c r="C19" s="352">
        <v>620000</v>
      </c>
      <c r="D19" s="352">
        <v>80000</v>
      </c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800000</v>
      </c>
      <c r="K19" s="352">
        <v>0</v>
      </c>
      <c r="L19" s="352">
        <v>650000</v>
      </c>
      <c r="M19" s="352">
        <v>0</v>
      </c>
      <c r="N19" s="352">
        <v>0</v>
      </c>
      <c r="O19" s="352">
        <v>0</v>
      </c>
      <c r="P19" s="352">
        <v>430000</v>
      </c>
      <c r="Q19" s="352">
        <v>0</v>
      </c>
      <c r="R19" s="352">
        <v>0</v>
      </c>
      <c r="S19" s="352">
        <v>0</v>
      </c>
      <c r="T19" s="352">
        <v>0</v>
      </c>
      <c r="U19" s="352">
        <v>0</v>
      </c>
    </row>
    <row r="20" spans="1:21" s="351" customFormat="1" ht="24.75" customHeight="1">
      <c r="A20" s="353" t="s">
        <v>470</v>
      </c>
      <c r="B20" s="352">
        <v>700000</v>
      </c>
      <c r="C20" s="352">
        <v>0</v>
      </c>
      <c r="D20" s="352">
        <v>0</v>
      </c>
      <c r="E20" s="352">
        <v>0</v>
      </c>
      <c r="F20" s="352">
        <v>0</v>
      </c>
      <c r="G20" s="352">
        <v>0</v>
      </c>
      <c r="H20" s="352">
        <v>0</v>
      </c>
      <c r="I20" s="352">
        <v>0</v>
      </c>
      <c r="J20" s="352">
        <v>700000</v>
      </c>
      <c r="K20" s="352">
        <v>0</v>
      </c>
      <c r="L20" s="352">
        <v>0</v>
      </c>
      <c r="M20" s="352">
        <v>0</v>
      </c>
      <c r="N20" s="352">
        <v>0</v>
      </c>
      <c r="O20" s="352">
        <v>0</v>
      </c>
      <c r="P20" s="352">
        <v>0</v>
      </c>
      <c r="Q20" s="352">
        <v>0</v>
      </c>
      <c r="R20" s="352">
        <v>0</v>
      </c>
      <c r="S20" s="352">
        <v>0</v>
      </c>
      <c r="T20" s="352">
        <v>0</v>
      </c>
      <c r="U20" s="352">
        <v>0</v>
      </c>
    </row>
    <row r="21" spans="1:21" s="351" customFormat="1" ht="24.75" customHeight="1">
      <c r="A21" s="353" t="s">
        <v>157</v>
      </c>
      <c r="B21" s="352">
        <v>5050000</v>
      </c>
      <c r="C21" s="352">
        <v>300000</v>
      </c>
      <c r="D21" s="352">
        <v>100000</v>
      </c>
      <c r="E21" s="352">
        <v>0</v>
      </c>
      <c r="F21" s="352">
        <v>2900000</v>
      </c>
      <c r="G21" s="352">
        <v>0</v>
      </c>
      <c r="H21" s="352">
        <v>0</v>
      </c>
      <c r="I21" s="352">
        <v>0</v>
      </c>
      <c r="J21" s="352">
        <v>0</v>
      </c>
      <c r="K21" s="352">
        <v>1400000</v>
      </c>
      <c r="L21" s="352">
        <v>300000</v>
      </c>
      <c r="M21" s="352">
        <v>0</v>
      </c>
      <c r="N21" s="352">
        <v>0</v>
      </c>
      <c r="O21" s="352">
        <v>0</v>
      </c>
      <c r="P21" s="352">
        <v>50000</v>
      </c>
      <c r="Q21" s="352">
        <v>0</v>
      </c>
      <c r="R21" s="352">
        <v>0</v>
      </c>
      <c r="S21" s="352">
        <v>0</v>
      </c>
      <c r="T21" s="352">
        <v>0</v>
      </c>
      <c r="U21" s="352">
        <v>0</v>
      </c>
    </row>
    <row r="22" spans="1:21" s="351" customFormat="1" ht="24.75" customHeight="1">
      <c r="A22" s="353" t="s">
        <v>472</v>
      </c>
      <c r="B22" s="352">
        <v>2860000</v>
      </c>
      <c r="C22" s="352">
        <v>650000</v>
      </c>
      <c r="D22" s="352">
        <v>160000</v>
      </c>
      <c r="E22" s="352">
        <v>0</v>
      </c>
      <c r="F22" s="352">
        <v>0</v>
      </c>
      <c r="G22" s="352">
        <v>0</v>
      </c>
      <c r="H22" s="352">
        <v>100000</v>
      </c>
      <c r="I22" s="352">
        <v>100000</v>
      </c>
      <c r="J22" s="352">
        <v>0</v>
      </c>
      <c r="K22" s="352">
        <v>0</v>
      </c>
      <c r="L22" s="352">
        <v>850000</v>
      </c>
      <c r="M22" s="352">
        <v>0</v>
      </c>
      <c r="N22" s="352">
        <v>0</v>
      </c>
      <c r="O22" s="352">
        <v>0</v>
      </c>
      <c r="P22" s="352">
        <v>1000000</v>
      </c>
      <c r="Q22" s="352">
        <v>0</v>
      </c>
      <c r="R22" s="352">
        <v>0</v>
      </c>
      <c r="S22" s="352">
        <v>0</v>
      </c>
      <c r="T22" s="352">
        <v>0</v>
      </c>
      <c r="U22" s="352">
        <v>0</v>
      </c>
    </row>
    <row r="23" spans="1:21" s="350" customFormat="1" ht="24.75" customHeight="1">
      <c r="A23" s="338" t="s">
        <v>797</v>
      </c>
      <c r="B23" s="340">
        <v>11190000</v>
      </c>
      <c r="C23" s="340">
        <v>1570000</v>
      </c>
      <c r="D23" s="340">
        <v>340000</v>
      </c>
      <c r="E23" s="340">
        <v>0</v>
      </c>
      <c r="F23" s="340">
        <v>2900000</v>
      </c>
      <c r="G23" s="340">
        <v>0</v>
      </c>
      <c r="H23" s="340">
        <v>100000</v>
      </c>
      <c r="I23" s="340">
        <v>100000</v>
      </c>
      <c r="J23" s="340">
        <v>1500000</v>
      </c>
      <c r="K23" s="340">
        <v>1400000</v>
      </c>
      <c r="L23" s="340">
        <v>1800000</v>
      </c>
      <c r="M23" s="340">
        <v>0</v>
      </c>
      <c r="N23" s="340">
        <v>0</v>
      </c>
      <c r="O23" s="340">
        <v>0</v>
      </c>
      <c r="P23" s="340">
        <v>1480000</v>
      </c>
      <c r="Q23" s="340">
        <v>0</v>
      </c>
      <c r="R23" s="340">
        <v>0</v>
      </c>
      <c r="S23" s="340">
        <v>0</v>
      </c>
      <c r="T23" s="340">
        <v>0</v>
      </c>
      <c r="U23" s="340">
        <v>0</v>
      </c>
    </row>
    <row r="24" spans="1:21" s="351" customFormat="1" ht="24.75" customHeight="1">
      <c r="A24" s="353" t="s">
        <v>164</v>
      </c>
      <c r="B24" s="352">
        <v>10000</v>
      </c>
      <c r="C24" s="352">
        <v>10000</v>
      </c>
      <c r="D24" s="352">
        <v>0</v>
      </c>
      <c r="E24" s="352">
        <v>0</v>
      </c>
      <c r="F24" s="352">
        <v>0</v>
      </c>
      <c r="G24" s="352">
        <v>0</v>
      </c>
      <c r="H24" s="352">
        <v>0</v>
      </c>
      <c r="I24" s="352">
        <v>0</v>
      </c>
      <c r="J24" s="352">
        <v>0</v>
      </c>
      <c r="K24" s="352">
        <v>0</v>
      </c>
      <c r="L24" s="352">
        <v>0</v>
      </c>
      <c r="M24" s="352">
        <v>0</v>
      </c>
      <c r="N24" s="352">
        <v>0</v>
      </c>
      <c r="O24" s="352">
        <v>0</v>
      </c>
      <c r="P24" s="352">
        <v>0</v>
      </c>
      <c r="Q24" s="352">
        <v>0</v>
      </c>
      <c r="R24" s="352">
        <v>0</v>
      </c>
      <c r="S24" s="352">
        <v>0</v>
      </c>
      <c r="T24" s="352">
        <v>0</v>
      </c>
      <c r="U24" s="352">
        <v>0</v>
      </c>
    </row>
    <row r="25" spans="1:21" s="351" customFormat="1" ht="24.75" customHeight="1">
      <c r="A25" s="353" t="s">
        <v>798</v>
      </c>
      <c r="B25" s="352">
        <v>10000</v>
      </c>
      <c r="C25" s="352">
        <v>10000</v>
      </c>
      <c r="D25" s="352">
        <v>0</v>
      </c>
      <c r="E25" s="352">
        <v>0</v>
      </c>
      <c r="F25" s="352">
        <v>0</v>
      </c>
      <c r="G25" s="352">
        <v>0</v>
      </c>
      <c r="H25" s="352">
        <v>0</v>
      </c>
      <c r="I25" s="352">
        <v>0</v>
      </c>
      <c r="J25" s="352">
        <v>0</v>
      </c>
      <c r="K25" s="352">
        <v>0</v>
      </c>
      <c r="L25" s="352">
        <v>0</v>
      </c>
      <c r="M25" s="352">
        <v>0</v>
      </c>
      <c r="N25" s="352">
        <v>0</v>
      </c>
      <c r="O25" s="352">
        <v>0</v>
      </c>
      <c r="P25" s="352">
        <v>0</v>
      </c>
      <c r="Q25" s="352">
        <v>0</v>
      </c>
      <c r="R25" s="352">
        <v>0</v>
      </c>
      <c r="S25" s="352">
        <v>0</v>
      </c>
      <c r="T25" s="352">
        <v>0</v>
      </c>
      <c r="U25" s="352">
        <v>0</v>
      </c>
    </row>
    <row r="26" spans="1:21" s="351" customFormat="1" ht="24.75" customHeight="1">
      <c r="A26" s="353" t="s">
        <v>169</v>
      </c>
      <c r="B26" s="352">
        <v>3466000</v>
      </c>
      <c r="C26" s="352">
        <v>500000</v>
      </c>
      <c r="D26" s="352">
        <v>107000</v>
      </c>
      <c r="E26" s="352">
        <v>0</v>
      </c>
      <c r="F26" s="352">
        <v>870000</v>
      </c>
      <c r="G26" s="352">
        <v>0</v>
      </c>
      <c r="H26" s="352">
        <v>27000</v>
      </c>
      <c r="I26" s="352">
        <v>27000</v>
      </c>
      <c r="J26" s="352">
        <v>405000</v>
      </c>
      <c r="K26" s="352">
        <v>400000</v>
      </c>
      <c r="L26" s="352">
        <v>570000</v>
      </c>
      <c r="M26" s="352">
        <v>0</v>
      </c>
      <c r="N26" s="352">
        <v>0</v>
      </c>
      <c r="O26" s="352">
        <v>40000</v>
      </c>
      <c r="P26" s="352">
        <v>520000</v>
      </c>
      <c r="Q26" s="352">
        <v>0</v>
      </c>
      <c r="R26" s="352">
        <v>0</v>
      </c>
      <c r="S26" s="352">
        <v>0</v>
      </c>
      <c r="T26" s="352">
        <v>0</v>
      </c>
      <c r="U26" s="352">
        <v>0</v>
      </c>
    </row>
    <row r="27" spans="1:21" s="351" customFormat="1" ht="24.75" customHeight="1">
      <c r="A27" s="353" t="s">
        <v>171</v>
      </c>
      <c r="B27" s="352">
        <v>800000</v>
      </c>
      <c r="C27" s="352">
        <v>0</v>
      </c>
      <c r="D27" s="352">
        <v>0</v>
      </c>
      <c r="E27" s="352">
        <v>0</v>
      </c>
      <c r="F27" s="352">
        <v>0</v>
      </c>
      <c r="G27" s="352">
        <v>0</v>
      </c>
      <c r="H27" s="352">
        <v>800000</v>
      </c>
      <c r="I27" s="352">
        <v>0</v>
      </c>
      <c r="J27" s="352">
        <v>0</v>
      </c>
      <c r="K27" s="352">
        <v>0</v>
      </c>
      <c r="L27" s="352">
        <v>0</v>
      </c>
      <c r="M27" s="352">
        <v>0</v>
      </c>
      <c r="N27" s="352">
        <v>0</v>
      </c>
      <c r="O27" s="352">
        <v>0</v>
      </c>
      <c r="P27" s="352">
        <v>0</v>
      </c>
      <c r="Q27" s="352">
        <v>0</v>
      </c>
      <c r="R27" s="352">
        <v>0</v>
      </c>
      <c r="S27" s="352">
        <v>0</v>
      </c>
      <c r="T27" s="352">
        <v>0</v>
      </c>
      <c r="U27" s="352">
        <v>0</v>
      </c>
    </row>
    <row r="28" spans="1:21" s="351" customFormat="1" ht="24.75" customHeight="1">
      <c r="A28" s="353" t="s">
        <v>175</v>
      </c>
      <c r="B28" s="352">
        <v>2000</v>
      </c>
      <c r="C28" s="352">
        <v>1000</v>
      </c>
      <c r="D28" s="352">
        <v>0</v>
      </c>
      <c r="E28" s="352">
        <v>0</v>
      </c>
      <c r="F28" s="352">
        <v>0</v>
      </c>
      <c r="G28" s="352">
        <v>0</v>
      </c>
      <c r="H28" s="352">
        <v>0</v>
      </c>
      <c r="I28" s="352">
        <v>0</v>
      </c>
      <c r="J28" s="352">
        <v>0</v>
      </c>
      <c r="K28" s="352">
        <v>0</v>
      </c>
      <c r="L28" s="352">
        <v>1000</v>
      </c>
      <c r="M28" s="352">
        <v>0</v>
      </c>
      <c r="N28" s="352">
        <v>0</v>
      </c>
      <c r="O28" s="352">
        <v>0</v>
      </c>
      <c r="P28" s="352">
        <v>0</v>
      </c>
      <c r="Q28" s="352">
        <v>0</v>
      </c>
      <c r="R28" s="352">
        <v>0</v>
      </c>
      <c r="S28" s="352">
        <v>0</v>
      </c>
      <c r="T28" s="352">
        <v>0</v>
      </c>
      <c r="U28" s="352">
        <v>0</v>
      </c>
    </row>
    <row r="29" spans="1:21" s="350" customFormat="1" ht="24.75" customHeight="1">
      <c r="A29" s="338" t="s">
        <v>799</v>
      </c>
      <c r="B29" s="340">
        <v>4268000</v>
      </c>
      <c r="C29" s="340">
        <v>501000</v>
      </c>
      <c r="D29" s="340">
        <v>107000</v>
      </c>
      <c r="E29" s="340">
        <v>0</v>
      </c>
      <c r="F29" s="340">
        <v>870000</v>
      </c>
      <c r="G29" s="340">
        <v>0</v>
      </c>
      <c r="H29" s="340">
        <v>827000</v>
      </c>
      <c r="I29" s="340">
        <v>27000</v>
      </c>
      <c r="J29" s="340">
        <v>405000</v>
      </c>
      <c r="K29" s="340">
        <v>400000</v>
      </c>
      <c r="L29" s="340">
        <v>571000</v>
      </c>
      <c r="M29" s="340">
        <v>0</v>
      </c>
      <c r="N29" s="340">
        <v>0</v>
      </c>
      <c r="O29" s="340">
        <v>40000</v>
      </c>
      <c r="P29" s="340">
        <v>520000</v>
      </c>
      <c r="Q29" s="340">
        <v>0</v>
      </c>
      <c r="R29" s="340">
        <v>0</v>
      </c>
      <c r="S29" s="340">
        <v>0</v>
      </c>
      <c r="T29" s="340">
        <v>0</v>
      </c>
      <c r="U29" s="340">
        <v>0</v>
      </c>
    </row>
    <row r="30" spans="1:21" s="351" customFormat="1" ht="24.75" customHeight="1">
      <c r="A30" s="353" t="s">
        <v>800</v>
      </c>
      <c r="B30" s="352">
        <v>14105620</v>
      </c>
      <c r="C30" s="352">
        <v>2488620</v>
      </c>
      <c r="D30" s="352">
        <v>497000</v>
      </c>
      <c r="E30" s="352">
        <v>0</v>
      </c>
      <c r="F30" s="352">
        <v>3770000</v>
      </c>
      <c r="G30" s="352">
        <v>0</v>
      </c>
      <c r="H30" s="352">
        <v>927000</v>
      </c>
      <c r="I30" s="352">
        <v>127000</v>
      </c>
      <c r="J30" s="352">
        <v>1905000</v>
      </c>
      <c r="K30" s="352">
        <v>1850000</v>
      </c>
      <c r="L30" s="352">
        <v>2471000</v>
      </c>
      <c r="M30" s="352">
        <v>0</v>
      </c>
      <c r="N30" s="352">
        <v>0</v>
      </c>
      <c r="O30" s="352">
        <v>60000</v>
      </c>
      <c r="P30" s="352">
        <v>2510000</v>
      </c>
      <c r="Q30" s="352">
        <v>0</v>
      </c>
      <c r="R30" s="352">
        <v>0</v>
      </c>
      <c r="S30" s="352">
        <v>0</v>
      </c>
      <c r="T30" s="352">
        <v>0</v>
      </c>
      <c r="U30" s="352">
        <v>0</v>
      </c>
    </row>
    <row r="31" spans="1:21" s="351" customFormat="1" ht="24.75" customHeight="1">
      <c r="A31" s="353" t="s">
        <v>480</v>
      </c>
      <c r="B31" s="352">
        <v>2510000</v>
      </c>
      <c r="C31" s="352">
        <v>0</v>
      </c>
      <c r="D31" s="352">
        <v>0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0</v>
      </c>
      <c r="S31" s="352">
        <v>0</v>
      </c>
      <c r="T31" s="352">
        <v>0</v>
      </c>
      <c r="U31" s="352">
        <v>2510000</v>
      </c>
    </row>
    <row r="32" spans="1:21" s="350" customFormat="1" ht="24.75" customHeight="1">
      <c r="A32" s="338" t="s">
        <v>801</v>
      </c>
      <c r="B32" s="340">
        <v>2510000</v>
      </c>
      <c r="C32" s="340">
        <v>0</v>
      </c>
      <c r="D32" s="340">
        <v>0</v>
      </c>
      <c r="E32" s="340">
        <v>0</v>
      </c>
      <c r="F32" s="340">
        <v>0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0">
        <v>0</v>
      </c>
      <c r="N32" s="340">
        <v>0</v>
      </c>
      <c r="O32" s="340">
        <v>0</v>
      </c>
      <c r="P32" s="340">
        <v>0</v>
      </c>
      <c r="Q32" s="340">
        <v>0</v>
      </c>
      <c r="R32" s="340">
        <v>0</v>
      </c>
      <c r="S32" s="340">
        <v>0</v>
      </c>
      <c r="T32" s="340">
        <v>0</v>
      </c>
      <c r="U32" s="340">
        <v>2510000</v>
      </c>
    </row>
    <row r="33" spans="1:21" s="351" customFormat="1" ht="24.75" customHeight="1">
      <c r="A33" s="353" t="s">
        <v>445</v>
      </c>
      <c r="B33" s="352">
        <v>2545000</v>
      </c>
      <c r="C33" s="352">
        <v>1300000</v>
      </c>
      <c r="D33" s="352">
        <v>0</v>
      </c>
      <c r="E33" s="352">
        <v>0</v>
      </c>
      <c r="F33" s="352">
        <v>0</v>
      </c>
      <c r="G33" s="352">
        <v>80000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270000</v>
      </c>
      <c r="N33" s="352">
        <v>45000</v>
      </c>
      <c r="O33" s="352">
        <v>400000</v>
      </c>
      <c r="P33" s="352">
        <v>0</v>
      </c>
      <c r="Q33" s="352">
        <v>0</v>
      </c>
      <c r="R33" s="352">
        <v>200000</v>
      </c>
      <c r="S33" s="352">
        <v>0</v>
      </c>
      <c r="T33" s="352">
        <v>0</v>
      </c>
      <c r="U33" s="352">
        <v>250000</v>
      </c>
    </row>
    <row r="34" spans="1:21" s="351" customFormat="1" ht="24.75" customHeight="1">
      <c r="A34" s="353" t="s">
        <v>485</v>
      </c>
      <c r="B34" s="352">
        <v>300000</v>
      </c>
      <c r="C34" s="352">
        <v>0</v>
      </c>
      <c r="D34" s="352">
        <v>0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300000</v>
      </c>
      <c r="R34" s="352">
        <v>0</v>
      </c>
      <c r="S34" s="352">
        <v>0</v>
      </c>
      <c r="T34" s="352">
        <v>0</v>
      </c>
      <c r="U34" s="352">
        <v>0</v>
      </c>
    </row>
    <row r="35" spans="1:21" s="351" customFormat="1" ht="24.75" customHeight="1">
      <c r="A35" s="353" t="s">
        <v>802</v>
      </c>
      <c r="B35" s="352">
        <v>1000000</v>
      </c>
      <c r="C35" s="352">
        <v>0</v>
      </c>
      <c r="D35" s="352">
        <v>0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352">
        <v>1000000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0</v>
      </c>
      <c r="S35" s="352">
        <v>0</v>
      </c>
      <c r="T35" s="352">
        <v>0</v>
      </c>
      <c r="U35" s="352">
        <v>0</v>
      </c>
    </row>
    <row r="36" spans="1:21" s="350" customFormat="1" ht="24.75" customHeight="1">
      <c r="A36" s="338" t="s">
        <v>803</v>
      </c>
      <c r="B36" s="340">
        <v>3845000</v>
      </c>
      <c r="C36" s="340">
        <v>1300000</v>
      </c>
      <c r="D36" s="340">
        <v>0</v>
      </c>
      <c r="E36" s="340">
        <v>0</v>
      </c>
      <c r="F36" s="340">
        <v>0</v>
      </c>
      <c r="G36" s="340">
        <v>80000</v>
      </c>
      <c r="H36" s="340">
        <v>0</v>
      </c>
      <c r="I36" s="340">
        <v>0</v>
      </c>
      <c r="J36" s="340">
        <v>0</v>
      </c>
      <c r="K36" s="340">
        <v>0</v>
      </c>
      <c r="L36" s="340">
        <v>1000000</v>
      </c>
      <c r="M36" s="340">
        <v>270000</v>
      </c>
      <c r="N36" s="340">
        <v>45000</v>
      </c>
      <c r="O36" s="340">
        <v>400000</v>
      </c>
      <c r="P36" s="340">
        <v>0</v>
      </c>
      <c r="Q36" s="340">
        <v>300000</v>
      </c>
      <c r="R36" s="340">
        <v>200000</v>
      </c>
      <c r="S36" s="340">
        <v>0</v>
      </c>
      <c r="T36" s="340">
        <v>0</v>
      </c>
      <c r="U36" s="340">
        <v>250000</v>
      </c>
    </row>
    <row r="37" spans="1:21" s="351" customFormat="1" ht="24.75" customHeight="1">
      <c r="A37" s="353" t="s">
        <v>220</v>
      </c>
      <c r="B37" s="352">
        <v>87218475</v>
      </c>
      <c r="C37" s="352">
        <v>18815475</v>
      </c>
      <c r="D37" s="352">
        <v>0</v>
      </c>
      <c r="E37" s="352">
        <v>9791000</v>
      </c>
      <c r="F37" s="352">
        <v>0</v>
      </c>
      <c r="G37" s="352">
        <v>0</v>
      </c>
      <c r="H37" s="352">
        <v>3914000</v>
      </c>
      <c r="I37" s="352">
        <v>3914000</v>
      </c>
      <c r="J37" s="352">
        <v>0</v>
      </c>
      <c r="K37" s="352">
        <v>0</v>
      </c>
      <c r="L37" s="352">
        <v>0</v>
      </c>
      <c r="M37" s="352">
        <v>0</v>
      </c>
      <c r="N37" s="352">
        <v>0</v>
      </c>
      <c r="O37" s="352">
        <v>0</v>
      </c>
      <c r="P37" s="352">
        <v>0</v>
      </c>
      <c r="Q37" s="352">
        <v>0</v>
      </c>
      <c r="R37" s="352">
        <v>0</v>
      </c>
      <c r="S37" s="352">
        <v>26189000</v>
      </c>
      <c r="T37" s="352">
        <v>24595000</v>
      </c>
      <c r="U37" s="352">
        <v>0</v>
      </c>
    </row>
    <row r="38" spans="1:21" s="351" customFormat="1" ht="24.75" customHeight="1">
      <c r="A38" s="353" t="s">
        <v>224</v>
      </c>
      <c r="B38" s="352"/>
      <c r="C38" s="352">
        <v>0</v>
      </c>
      <c r="D38" s="352">
        <v>0</v>
      </c>
      <c r="E38" s="352">
        <v>0</v>
      </c>
      <c r="F38" s="352">
        <v>0</v>
      </c>
      <c r="G38" s="352">
        <v>0</v>
      </c>
      <c r="H38" s="352"/>
      <c r="I38" s="352">
        <v>0</v>
      </c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2">
        <v>0</v>
      </c>
      <c r="P38" s="352">
        <v>0</v>
      </c>
      <c r="Q38" s="352">
        <v>0</v>
      </c>
      <c r="R38" s="352">
        <v>0</v>
      </c>
      <c r="S38" s="352">
        <v>0</v>
      </c>
      <c r="T38" s="352">
        <v>0</v>
      </c>
      <c r="U38" s="352">
        <v>0</v>
      </c>
    </row>
    <row r="39" spans="1:21" s="351" customFormat="1" ht="24.75" customHeight="1">
      <c r="A39" s="353" t="s">
        <v>226</v>
      </c>
      <c r="B39" s="352">
        <v>22745917</v>
      </c>
      <c r="C39" s="352">
        <v>4273917</v>
      </c>
      <c r="D39" s="352">
        <v>0</v>
      </c>
      <c r="E39" s="352">
        <v>2643000</v>
      </c>
      <c r="F39" s="352">
        <v>0</v>
      </c>
      <c r="G39" s="352">
        <v>0</v>
      </c>
      <c r="H39" s="352">
        <v>1060000</v>
      </c>
      <c r="I39" s="352">
        <v>1060000</v>
      </c>
      <c r="J39" s="352">
        <v>0</v>
      </c>
      <c r="K39" s="352">
        <v>0</v>
      </c>
      <c r="L39" s="352">
        <v>0</v>
      </c>
      <c r="M39" s="352">
        <v>0</v>
      </c>
      <c r="N39" s="352">
        <v>0</v>
      </c>
      <c r="O39" s="352">
        <v>0</v>
      </c>
      <c r="P39" s="352">
        <v>0</v>
      </c>
      <c r="Q39" s="352">
        <v>0</v>
      </c>
      <c r="R39" s="352">
        <v>0</v>
      </c>
      <c r="S39" s="352">
        <v>7071000</v>
      </c>
      <c r="T39" s="352">
        <v>6638000</v>
      </c>
      <c r="U39" s="352">
        <v>0</v>
      </c>
    </row>
    <row r="40" spans="1:21" s="350" customFormat="1" ht="24.75" customHeight="1">
      <c r="A40" s="338" t="s">
        <v>804</v>
      </c>
      <c r="B40" s="340">
        <v>109964392</v>
      </c>
      <c r="C40" s="340">
        <v>23089392</v>
      </c>
      <c r="D40" s="340">
        <v>0</v>
      </c>
      <c r="E40" s="340">
        <v>12434000</v>
      </c>
      <c r="F40" s="340">
        <v>0</v>
      </c>
      <c r="G40" s="340">
        <v>0</v>
      </c>
      <c r="H40" s="340">
        <v>4974000</v>
      </c>
      <c r="I40" s="340">
        <v>4974000</v>
      </c>
      <c r="J40" s="340">
        <v>0</v>
      </c>
      <c r="K40" s="340">
        <v>0</v>
      </c>
      <c r="L40" s="340">
        <v>0</v>
      </c>
      <c r="M40" s="340">
        <v>0</v>
      </c>
      <c r="N40" s="340">
        <v>0</v>
      </c>
      <c r="O40" s="340">
        <v>0</v>
      </c>
      <c r="P40" s="340">
        <v>0</v>
      </c>
      <c r="Q40" s="340">
        <v>0</v>
      </c>
      <c r="R40" s="340">
        <v>0</v>
      </c>
      <c r="S40" s="340">
        <v>33260000</v>
      </c>
      <c r="T40" s="340">
        <v>31233000</v>
      </c>
      <c r="U40" s="340">
        <v>0</v>
      </c>
    </row>
    <row r="41" spans="1:21" s="351" customFormat="1" ht="24.75" customHeight="1">
      <c r="A41" s="353" t="s">
        <v>489</v>
      </c>
      <c r="B41" s="352">
        <v>400000</v>
      </c>
      <c r="C41" s="352">
        <v>0</v>
      </c>
      <c r="D41" s="352">
        <v>0</v>
      </c>
      <c r="E41" s="352">
        <v>0</v>
      </c>
      <c r="F41" s="352">
        <v>0</v>
      </c>
      <c r="G41" s="352">
        <v>0</v>
      </c>
      <c r="H41" s="352">
        <v>400000</v>
      </c>
      <c r="I41" s="352">
        <v>0</v>
      </c>
      <c r="J41" s="352">
        <v>0</v>
      </c>
      <c r="K41" s="352">
        <v>0</v>
      </c>
      <c r="L41" s="352">
        <v>0</v>
      </c>
      <c r="M41" s="352">
        <v>0</v>
      </c>
      <c r="N41" s="352">
        <v>0</v>
      </c>
      <c r="O41" s="352">
        <v>0</v>
      </c>
      <c r="P41" s="352">
        <v>0</v>
      </c>
      <c r="Q41" s="352">
        <v>0</v>
      </c>
      <c r="R41" s="352">
        <v>0</v>
      </c>
      <c r="S41" s="352">
        <v>0</v>
      </c>
      <c r="T41" s="352">
        <v>0</v>
      </c>
      <c r="U41" s="352">
        <v>0</v>
      </c>
    </row>
    <row r="42" spans="1:21" s="350" customFormat="1" ht="24.75" customHeight="1">
      <c r="A42" s="338" t="s">
        <v>805</v>
      </c>
      <c r="B42" s="340">
        <v>400000</v>
      </c>
      <c r="C42" s="340">
        <v>0</v>
      </c>
      <c r="D42" s="340">
        <v>0</v>
      </c>
      <c r="E42" s="340">
        <v>0</v>
      </c>
      <c r="F42" s="340">
        <v>0</v>
      </c>
      <c r="G42" s="340">
        <v>0</v>
      </c>
      <c r="H42" s="340">
        <v>400000</v>
      </c>
      <c r="I42" s="340">
        <v>0</v>
      </c>
      <c r="J42" s="340">
        <v>0</v>
      </c>
      <c r="K42" s="340">
        <v>0</v>
      </c>
      <c r="L42" s="340">
        <v>0</v>
      </c>
      <c r="M42" s="340">
        <v>0</v>
      </c>
      <c r="N42" s="340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</row>
    <row r="43" spans="1:23" s="350" customFormat="1" ht="24.75" customHeight="1">
      <c r="A43" s="338" t="s">
        <v>806</v>
      </c>
      <c r="B43" s="340">
        <v>140677412</v>
      </c>
      <c r="C43" s="340">
        <v>33166012</v>
      </c>
      <c r="D43" s="340">
        <v>497000</v>
      </c>
      <c r="E43" s="340">
        <v>12434000</v>
      </c>
      <c r="F43" s="340">
        <v>3770000</v>
      </c>
      <c r="G43" s="340">
        <v>80000</v>
      </c>
      <c r="H43" s="340">
        <v>6301000</v>
      </c>
      <c r="I43" s="340">
        <v>5101000</v>
      </c>
      <c r="J43" s="340">
        <v>1905000</v>
      </c>
      <c r="K43" s="340">
        <v>1850000</v>
      </c>
      <c r="L43" s="340">
        <v>3535000</v>
      </c>
      <c r="M43" s="340">
        <v>270000</v>
      </c>
      <c r="N43" s="340">
        <v>45000</v>
      </c>
      <c r="O43" s="340">
        <v>460000</v>
      </c>
      <c r="P43" s="340">
        <v>3082400</v>
      </c>
      <c r="Q43" s="340">
        <v>300000</v>
      </c>
      <c r="R43" s="340">
        <v>200000</v>
      </c>
      <c r="S43" s="340">
        <v>33260000</v>
      </c>
      <c r="T43" s="340">
        <v>31661000</v>
      </c>
      <c r="U43" s="340">
        <v>2760000</v>
      </c>
      <c r="W43" s="372">
        <f>SUM(C43:U43)</f>
        <v>140677412</v>
      </c>
    </row>
  </sheetData>
  <sheetProtection/>
  <mergeCells count="2">
    <mergeCell ref="A1:U1"/>
    <mergeCell ref="A4:U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8.8515625" style="341" customWidth="1"/>
    <col min="2" max="2" width="42.421875" style="341" customWidth="1"/>
    <col min="3" max="8" width="15.7109375" style="341" customWidth="1"/>
    <col min="9" max="16384" width="9.140625" style="341" customWidth="1"/>
  </cols>
  <sheetData>
    <row r="1" spans="1:8" s="331" customFormat="1" ht="79.5" customHeight="1">
      <c r="A1" s="394" t="s">
        <v>835</v>
      </c>
      <c r="B1" s="394"/>
      <c r="C1" s="394"/>
      <c r="D1" s="394"/>
      <c r="E1" s="394"/>
      <c r="F1" s="394"/>
      <c r="G1" s="394"/>
      <c r="H1" s="394"/>
    </row>
    <row r="2" spans="1:8" s="331" customFormat="1" ht="24.75" customHeight="1">
      <c r="A2" s="394" t="s">
        <v>836</v>
      </c>
      <c r="B2" s="394"/>
      <c r="C2" s="394"/>
      <c r="D2" s="394"/>
      <c r="E2" s="394"/>
      <c r="F2" s="394"/>
      <c r="G2" s="394"/>
      <c r="H2" s="394"/>
    </row>
    <row r="3" s="332" customFormat="1" ht="24.75" customHeight="1">
      <c r="H3" s="370" t="s">
        <v>847</v>
      </c>
    </row>
    <row r="4" spans="1:8" s="332" customFormat="1" ht="79.5" customHeight="1">
      <c r="A4" s="333" t="s">
        <v>837</v>
      </c>
      <c r="B4" s="333" t="s">
        <v>665</v>
      </c>
      <c r="C4" s="333" t="s">
        <v>53</v>
      </c>
      <c r="D4" s="333" t="s">
        <v>808</v>
      </c>
      <c r="E4" s="333" t="s">
        <v>767</v>
      </c>
      <c r="F4" s="333" t="s">
        <v>768</v>
      </c>
      <c r="G4" s="333" t="s">
        <v>769</v>
      </c>
      <c r="H4" s="333" t="s">
        <v>770</v>
      </c>
    </row>
    <row r="5" spans="1:8" s="332" customFormat="1" ht="24.75" customHeight="1">
      <c r="A5" s="334">
        <v>1</v>
      </c>
      <c r="B5" s="335" t="s">
        <v>105</v>
      </c>
      <c r="C5" s="336">
        <v>13031000</v>
      </c>
      <c r="D5" s="336">
        <v>8484000</v>
      </c>
      <c r="E5" s="336">
        <v>0</v>
      </c>
      <c r="F5" s="336">
        <v>1273000</v>
      </c>
      <c r="G5" s="336">
        <v>1046000</v>
      </c>
      <c r="H5" s="336">
        <v>2228000</v>
      </c>
    </row>
    <row r="6" spans="1:8" s="332" customFormat="1" ht="24.75" customHeight="1">
      <c r="A6" s="334">
        <v>7</v>
      </c>
      <c r="B6" s="335" t="s">
        <v>117</v>
      </c>
      <c r="C6" s="336">
        <v>959000</v>
      </c>
      <c r="D6" s="336">
        <v>574000</v>
      </c>
      <c r="E6" s="336">
        <v>0</v>
      </c>
      <c r="F6" s="336">
        <v>84000</v>
      </c>
      <c r="G6" s="336">
        <v>111000</v>
      </c>
      <c r="H6" s="336">
        <v>190000</v>
      </c>
    </row>
    <row r="7" spans="1:8" s="337" customFormat="1" ht="24.75" customHeight="1">
      <c r="A7" s="334">
        <v>9</v>
      </c>
      <c r="B7" s="335" t="s">
        <v>121</v>
      </c>
      <c r="C7" s="336">
        <v>410200</v>
      </c>
      <c r="D7" s="336">
        <v>350000</v>
      </c>
      <c r="E7" s="336">
        <v>0</v>
      </c>
      <c r="F7" s="336">
        <v>16200</v>
      </c>
      <c r="G7" s="336">
        <v>14000</v>
      </c>
      <c r="H7" s="336">
        <v>30000</v>
      </c>
    </row>
    <row r="8" spans="1:8" s="332" customFormat="1" ht="24.75" customHeight="1">
      <c r="A8" s="334">
        <v>14</v>
      </c>
      <c r="B8" s="335" t="s">
        <v>792</v>
      </c>
      <c r="C8" s="336">
        <v>14400200</v>
      </c>
      <c r="D8" s="336">
        <v>9408000</v>
      </c>
      <c r="E8" s="336">
        <v>0</v>
      </c>
      <c r="F8" s="336">
        <v>1373200</v>
      </c>
      <c r="G8" s="336">
        <v>1171000</v>
      </c>
      <c r="H8" s="336">
        <v>2448000</v>
      </c>
    </row>
    <row r="9" spans="1:8" s="332" customFormat="1" ht="24.75" customHeight="1">
      <c r="A9" s="338">
        <v>19</v>
      </c>
      <c r="B9" s="339" t="s">
        <v>794</v>
      </c>
      <c r="C9" s="340">
        <v>14400200</v>
      </c>
      <c r="D9" s="340">
        <v>9408000</v>
      </c>
      <c r="E9" s="340">
        <v>0</v>
      </c>
      <c r="F9" s="340">
        <v>1373200</v>
      </c>
      <c r="G9" s="340">
        <v>1171000</v>
      </c>
      <c r="H9" s="340">
        <v>2448000</v>
      </c>
    </row>
    <row r="10" spans="1:8" s="332" customFormat="1" ht="24.75" customHeight="1">
      <c r="A10" s="334">
        <v>20</v>
      </c>
      <c r="B10" s="334" t="s">
        <v>469</v>
      </c>
      <c r="C10" s="336">
        <v>2887080</v>
      </c>
      <c r="D10" s="336">
        <v>1859000</v>
      </c>
      <c r="E10" s="336">
        <v>0</v>
      </c>
      <c r="F10" s="336">
        <v>269650</v>
      </c>
      <c r="G10" s="336">
        <v>221500</v>
      </c>
      <c r="H10" s="336">
        <v>536930</v>
      </c>
    </row>
    <row r="11" spans="1:8" s="337" customFormat="1" ht="24.75" customHeight="1">
      <c r="A11" s="334">
        <v>21</v>
      </c>
      <c r="B11" s="335" t="s">
        <v>140</v>
      </c>
      <c r="C11" s="336">
        <v>58000</v>
      </c>
      <c r="D11" s="336">
        <v>55000</v>
      </c>
      <c r="E11" s="336">
        <v>3000</v>
      </c>
      <c r="F11" s="336">
        <v>0</v>
      </c>
      <c r="G11" s="336">
        <v>0</v>
      </c>
      <c r="H11" s="336">
        <v>0</v>
      </c>
    </row>
    <row r="12" spans="1:8" s="332" customFormat="1" ht="24.75" customHeight="1">
      <c r="A12" s="334">
        <v>22</v>
      </c>
      <c r="B12" s="335" t="s">
        <v>142</v>
      </c>
      <c r="C12" s="336">
        <v>5932000</v>
      </c>
      <c r="D12" s="336">
        <v>200000</v>
      </c>
      <c r="E12" s="336">
        <v>20000</v>
      </c>
      <c r="F12" s="336">
        <v>1597240</v>
      </c>
      <c r="G12" s="336">
        <v>1313760</v>
      </c>
      <c r="H12" s="336">
        <v>2801000</v>
      </c>
    </row>
    <row r="13" spans="1:8" s="332" customFormat="1" ht="24.75" customHeight="1">
      <c r="A13" s="338">
        <v>24</v>
      </c>
      <c r="B13" s="339" t="s">
        <v>795</v>
      </c>
      <c r="C13" s="340">
        <v>5990000</v>
      </c>
      <c r="D13" s="340">
        <v>255000</v>
      </c>
      <c r="E13" s="340">
        <v>23000</v>
      </c>
      <c r="F13" s="340">
        <v>1597240</v>
      </c>
      <c r="G13" s="340">
        <v>1313760</v>
      </c>
      <c r="H13" s="340">
        <v>2801000</v>
      </c>
    </row>
    <row r="14" spans="1:8" s="332" customFormat="1" ht="24.75" customHeight="1">
      <c r="A14" s="334">
        <v>26</v>
      </c>
      <c r="B14" s="335" t="s">
        <v>149</v>
      </c>
      <c r="C14" s="336">
        <v>60000</v>
      </c>
      <c r="D14" s="336">
        <v>0</v>
      </c>
      <c r="E14" s="336">
        <v>60000</v>
      </c>
      <c r="F14" s="336">
        <v>0</v>
      </c>
      <c r="G14" s="336">
        <v>0</v>
      </c>
      <c r="H14" s="336">
        <v>0</v>
      </c>
    </row>
    <row r="15" spans="1:8" s="332" customFormat="1" ht="24.75" customHeight="1">
      <c r="A15" s="334">
        <v>27</v>
      </c>
      <c r="B15" s="335" t="s">
        <v>796</v>
      </c>
      <c r="C15" s="336">
        <v>60000</v>
      </c>
      <c r="D15" s="336">
        <v>0</v>
      </c>
      <c r="E15" s="336">
        <v>60000</v>
      </c>
      <c r="F15" s="336">
        <v>0</v>
      </c>
      <c r="G15" s="336">
        <v>0</v>
      </c>
      <c r="H15" s="336">
        <v>0</v>
      </c>
    </row>
    <row r="16" spans="1:8" s="332" customFormat="1" ht="24.75" customHeight="1">
      <c r="A16" s="334">
        <v>28</v>
      </c>
      <c r="B16" s="335" t="s">
        <v>152</v>
      </c>
      <c r="C16" s="336">
        <v>620000</v>
      </c>
      <c r="D16" s="336">
        <v>0</v>
      </c>
      <c r="E16" s="336">
        <v>300000</v>
      </c>
      <c r="F16" s="336">
        <v>86400</v>
      </c>
      <c r="G16" s="336">
        <v>73600</v>
      </c>
      <c r="H16" s="336">
        <v>160000</v>
      </c>
    </row>
    <row r="17" spans="1:8" s="332" customFormat="1" ht="24.75" customHeight="1">
      <c r="A17" s="334">
        <v>29</v>
      </c>
      <c r="B17" s="335" t="s">
        <v>154</v>
      </c>
      <c r="C17" s="336">
        <v>600000</v>
      </c>
      <c r="D17" s="336">
        <v>0</v>
      </c>
      <c r="E17" s="336">
        <v>0</v>
      </c>
      <c r="F17" s="336">
        <v>0</v>
      </c>
      <c r="G17" s="336">
        <v>0</v>
      </c>
      <c r="H17" s="336">
        <v>600000</v>
      </c>
    </row>
    <row r="18" spans="1:8" s="337" customFormat="1" ht="24.75" customHeight="1">
      <c r="A18" s="334">
        <v>31</v>
      </c>
      <c r="B18" s="335" t="s">
        <v>157</v>
      </c>
      <c r="C18" s="336">
        <v>270000</v>
      </c>
      <c r="D18" s="336">
        <v>0</v>
      </c>
      <c r="E18" s="336">
        <v>170000</v>
      </c>
      <c r="F18" s="336">
        <v>27000</v>
      </c>
      <c r="G18" s="336">
        <v>23000</v>
      </c>
      <c r="H18" s="336">
        <v>50000</v>
      </c>
    </row>
    <row r="19" spans="1:8" s="332" customFormat="1" ht="24.75" customHeight="1">
      <c r="A19" s="334">
        <v>34</v>
      </c>
      <c r="B19" s="335" t="s">
        <v>472</v>
      </c>
      <c r="C19" s="336">
        <v>249000</v>
      </c>
      <c r="D19" s="336">
        <v>0</v>
      </c>
      <c r="E19" s="336">
        <v>149000</v>
      </c>
      <c r="F19" s="336">
        <v>27000</v>
      </c>
      <c r="G19" s="336">
        <v>23000</v>
      </c>
      <c r="H19" s="336">
        <v>50000</v>
      </c>
    </row>
    <row r="20" spans="1:8" s="332" customFormat="1" ht="24.75" customHeight="1">
      <c r="A20" s="338">
        <v>35</v>
      </c>
      <c r="B20" s="339" t="s">
        <v>797</v>
      </c>
      <c r="C20" s="340">
        <v>1739000</v>
      </c>
      <c r="D20" s="340">
        <v>0</v>
      </c>
      <c r="E20" s="340">
        <v>619000</v>
      </c>
      <c r="F20" s="340">
        <v>140400</v>
      </c>
      <c r="G20" s="340">
        <v>119600</v>
      </c>
      <c r="H20" s="340">
        <v>860000</v>
      </c>
    </row>
    <row r="21" spans="1:8" s="332" customFormat="1" ht="24.75" customHeight="1">
      <c r="A21" s="334">
        <v>39</v>
      </c>
      <c r="B21" s="334" t="s">
        <v>169</v>
      </c>
      <c r="C21" s="336">
        <v>2111000</v>
      </c>
      <c r="D21" s="336">
        <v>15000</v>
      </c>
      <c r="E21" s="336">
        <v>246000</v>
      </c>
      <c r="F21" s="336">
        <v>511000</v>
      </c>
      <c r="G21" s="336">
        <v>435000</v>
      </c>
      <c r="H21" s="336">
        <v>904000</v>
      </c>
    </row>
    <row r="22" spans="1:8" s="337" customFormat="1" ht="24.75" customHeight="1">
      <c r="A22" s="334">
        <v>40</v>
      </c>
      <c r="B22" s="335" t="s">
        <v>171</v>
      </c>
      <c r="C22" s="336">
        <v>300000</v>
      </c>
      <c r="D22" s="336">
        <v>0</v>
      </c>
      <c r="E22" s="336">
        <v>0</v>
      </c>
      <c r="F22" s="336">
        <v>0</v>
      </c>
      <c r="G22" s="336">
        <v>0</v>
      </c>
      <c r="H22" s="336">
        <v>300000</v>
      </c>
    </row>
    <row r="23" spans="1:8" s="337" customFormat="1" ht="24.75" customHeight="1">
      <c r="A23" s="334">
        <v>43</v>
      </c>
      <c r="B23" s="335" t="s">
        <v>175</v>
      </c>
      <c r="C23" s="336">
        <v>1000</v>
      </c>
      <c r="D23" s="336">
        <v>0</v>
      </c>
      <c r="E23" s="336">
        <v>1000</v>
      </c>
      <c r="F23" s="336">
        <v>0</v>
      </c>
      <c r="G23" s="336">
        <v>0</v>
      </c>
      <c r="H23" s="336">
        <v>0</v>
      </c>
    </row>
    <row r="24" spans="1:8" s="332" customFormat="1" ht="24.75" customHeight="1">
      <c r="A24" s="338">
        <v>44</v>
      </c>
      <c r="B24" s="339" t="s">
        <v>799</v>
      </c>
      <c r="C24" s="340">
        <v>2412000</v>
      </c>
      <c r="D24" s="340">
        <v>15000</v>
      </c>
      <c r="E24" s="340">
        <v>247000</v>
      </c>
      <c r="F24" s="340">
        <v>511000</v>
      </c>
      <c r="G24" s="340">
        <v>435000</v>
      </c>
      <c r="H24" s="340">
        <v>1204000</v>
      </c>
    </row>
    <row r="25" spans="1:8" s="332" customFormat="1" ht="24.75" customHeight="1">
      <c r="A25" s="338">
        <v>45</v>
      </c>
      <c r="B25" s="339" t="s">
        <v>800</v>
      </c>
      <c r="C25" s="340">
        <v>10201000</v>
      </c>
      <c r="D25" s="340">
        <v>270000</v>
      </c>
      <c r="E25" s="340">
        <v>949000</v>
      </c>
      <c r="F25" s="340">
        <v>2248640</v>
      </c>
      <c r="G25" s="340">
        <v>1868360</v>
      </c>
      <c r="H25" s="340">
        <v>4865000</v>
      </c>
    </row>
    <row r="26" spans="1:8" s="337" customFormat="1" ht="24.75" customHeight="1">
      <c r="A26" s="334">
        <v>75</v>
      </c>
      <c r="B26" s="335" t="s">
        <v>211</v>
      </c>
      <c r="C26" s="336">
        <v>40000</v>
      </c>
      <c r="D26" s="336">
        <v>0</v>
      </c>
      <c r="E26" s="336">
        <v>40000</v>
      </c>
      <c r="F26" s="336">
        <v>0</v>
      </c>
      <c r="G26" s="336">
        <v>0</v>
      </c>
      <c r="H26" s="336">
        <v>0</v>
      </c>
    </row>
    <row r="27" spans="1:8" s="337" customFormat="1" ht="24.75" customHeight="1">
      <c r="A27" s="334">
        <v>78</v>
      </c>
      <c r="B27" s="334" t="s">
        <v>217</v>
      </c>
      <c r="C27" s="336">
        <v>10800</v>
      </c>
      <c r="D27" s="336">
        <v>0</v>
      </c>
      <c r="E27" s="336">
        <v>10800</v>
      </c>
      <c r="F27" s="336">
        <v>0</v>
      </c>
      <c r="G27" s="336">
        <v>0</v>
      </c>
      <c r="H27" s="336">
        <v>0</v>
      </c>
    </row>
    <row r="28" spans="1:8" ht="24.75" customHeight="1">
      <c r="A28" s="338">
        <v>79</v>
      </c>
      <c r="B28" s="339" t="s">
        <v>809</v>
      </c>
      <c r="C28" s="340">
        <v>50800</v>
      </c>
      <c r="D28" s="340">
        <v>0</v>
      </c>
      <c r="E28" s="340">
        <v>50800</v>
      </c>
      <c r="F28" s="340">
        <v>0</v>
      </c>
      <c r="G28" s="340">
        <v>0</v>
      </c>
      <c r="H28" s="340">
        <v>0</v>
      </c>
    </row>
    <row r="29" spans="1:8" ht="24.75" customHeight="1">
      <c r="A29" s="338">
        <v>95</v>
      </c>
      <c r="B29" s="339" t="s">
        <v>806</v>
      </c>
      <c r="C29" s="340">
        <v>27539080</v>
      </c>
      <c r="D29" s="340">
        <v>11537000</v>
      </c>
      <c r="E29" s="340">
        <v>999800</v>
      </c>
      <c r="F29" s="340">
        <v>3891490</v>
      </c>
      <c r="G29" s="340">
        <v>3260860</v>
      </c>
      <c r="H29" s="340">
        <v>7849930</v>
      </c>
    </row>
    <row r="30" ht="24.75" customHeight="1"/>
    <row r="31" ht="24.75" customHeight="1"/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Rozsasne.Icu</cp:lastModifiedBy>
  <cp:lastPrinted>2018-03-07T08:58:53Z</cp:lastPrinted>
  <dcterms:created xsi:type="dcterms:W3CDTF">2014-01-03T21:48:14Z</dcterms:created>
  <dcterms:modified xsi:type="dcterms:W3CDTF">2018-03-07T10:05:00Z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