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kiemelt ei" sheetId="1" r:id="rId1"/>
    <sheet name="Bevétel" sheetId="2" r:id="rId2"/>
    <sheet name="Kiadások" sheetId="3" r:id="rId3"/>
    <sheet name="4. beruházások felújítások" sheetId="4" state="hidden" r:id="rId4"/>
    <sheet name="5. mell.Átadott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IFERROR" hidden="1">#NAME?</definedName>
    <definedName name="css" localSheetId="4">#REF!</definedName>
    <definedName name="css" localSheetId="1">#REF!</definedName>
    <definedName name="css" localSheetId="2">#REF!</definedName>
    <definedName name="css" localSheetId="0">#REF!</definedName>
    <definedName name="css">#REF!</definedName>
    <definedName name="css_k">'[3]Családsegítés'!$C$27:$C$86</definedName>
    <definedName name="css_k_" localSheetId="4">#REF!</definedName>
    <definedName name="css_k_" localSheetId="1">#REF!</definedName>
    <definedName name="css_k_" localSheetId="2">#REF!</definedName>
    <definedName name="css_k_" localSheetId="0">#REF!</definedName>
    <definedName name="css_k_">#REF!</definedName>
    <definedName name="FEJ">#REF!</definedName>
    <definedName name="FGL" localSheetId="4">'[4]flag_1'!#REF!</definedName>
    <definedName name="FGL" localSheetId="1">'[4]flag_1'!#REF!</definedName>
    <definedName name="FGL" localSheetId="2">'[4]flag_1'!#REF!</definedName>
    <definedName name="FGL">'[4]flag_1'!#REF!</definedName>
    <definedName name="fgl1" localSheetId="4">'[4]flag_1'!#REF!</definedName>
    <definedName name="fgl1" localSheetId="1">'[4]flag_1'!#REF!</definedName>
    <definedName name="fgl1" localSheetId="2">'[4]flag_1'!#REF!</definedName>
    <definedName name="fgl1">'[4]flag_1'!#REF!</definedName>
    <definedName name="FLAG" localSheetId="4">'[4]flag_1'!#REF!</definedName>
    <definedName name="FLAG" localSheetId="1">'[4]flag_1'!#REF!</definedName>
    <definedName name="FLAG" localSheetId="2">'[4]flag_1'!#REF!</definedName>
    <definedName name="FLAG">'[4]flag_1'!#REF!</definedName>
    <definedName name="flag1" localSheetId="4">'[4]flag_1'!#REF!</definedName>
    <definedName name="flag1" localSheetId="1">'[4]flag_1'!#REF!</definedName>
    <definedName name="flag1" localSheetId="2">'[4]flag_1'!#REF!</definedName>
    <definedName name="flag1">'[4]flag_1'!#REF!</definedName>
    <definedName name="gyj" localSheetId="4">#REF!</definedName>
    <definedName name="gyj" localSheetId="1">#REF!</definedName>
    <definedName name="gyj" localSheetId="2">#REF!</definedName>
    <definedName name="gyj" localSheetId="0">#REF!</definedName>
    <definedName name="gyj">#REF!</definedName>
    <definedName name="gyj_k">'[3]Gyermekjóléti'!$C$27:$C$86</definedName>
    <definedName name="gyj_k_" localSheetId="4">#REF!</definedName>
    <definedName name="gyj_k_" localSheetId="1">#REF!</definedName>
    <definedName name="gyj_k_" localSheetId="2">#REF!</definedName>
    <definedName name="gyj_k_" localSheetId="0">#REF!</definedName>
    <definedName name="gyj_k_">#REF!</definedName>
    <definedName name="K_LSZA_BECS_1">#REF!</definedName>
    <definedName name="kjz" localSheetId="4">#REF!</definedName>
    <definedName name="kjz" localSheetId="1">#REF!</definedName>
    <definedName name="kjz" localSheetId="2">#REF!</definedName>
    <definedName name="kjz" localSheetId="0">#REF!</definedName>
    <definedName name="kjz">#REF!</definedName>
    <definedName name="kjz_k">'[3]körjegyzőség'!$C$9:$C$28</definedName>
    <definedName name="kjz_k_" localSheetId="4">#REF!</definedName>
    <definedName name="kjz_k_" localSheetId="1">#REF!</definedName>
    <definedName name="kjz_k_" localSheetId="2">#REF!</definedName>
    <definedName name="kjz_k_" localSheetId="0">#REF!</definedName>
    <definedName name="kjz_k_">#REF!</definedName>
    <definedName name="KSH_R">#REF!</definedName>
    <definedName name="KSZ1" localSheetId="4">'[4]flag_1'!#REF!</definedName>
    <definedName name="KSZ1" localSheetId="1">'[4]flag_1'!#REF!</definedName>
    <definedName name="KSZ1" localSheetId="2">'[4]flag_1'!#REF!</definedName>
    <definedName name="KSZ1">'[4]flag_1'!#REF!</definedName>
    <definedName name="ksz11" localSheetId="4">'[4]flag_1'!#REF!</definedName>
    <definedName name="ksz11" localSheetId="1">'[4]flag_1'!#REF!</definedName>
    <definedName name="ksz11" localSheetId="2">'[4]flag_1'!#REF!</definedName>
    <definedName name="ksz11">'[4]flag_1'!#REF!</definedName>
    <definedName name="nev_c" localSheetId="4">#REF!</definedName>
    <definedName name="nev_c" localSheetId="1">#REF!</definedName>
    <definedName name="nev_c" localSheetId="2">#REF!</definedName>
    <definedName name="nev_c" localSheetId="0">#REF!</definedName>
    <definedName name="nev_c">#REF!</definedName>
    <definedName name="nev_g" localSheetId="4">#REF!</definedName>
    <definedName name="nev_g" localSheetId="1">#REF!</definedName>
    <definedName name="nev_g" localSheetId="2">#REF!</definedName>
    <definedName name="nev_g" localSheetId="0">#REF!</definedName>
    <definedName name="nev_g">#REF!</definedName>
    <definedName name="nev_k" localSheetId="4">#REF!</definedName>
    <definedName name="nev_k" localSheetId="1">#REF!</definedName>
    <definedName name="nev_k" localSheetId="2">#REF!</definedName>
    <definedName name="nev_k" localSheetId="0">#REF!</definedName>
    <definedName name="nev_k">#REF!</definedName>
    <definedName name="_xlnm.Print_Area" localSheetId="3">'4. beruházások felújítások'!$A$1:$D$27</definedName>
    <definedName name="_xlnm.Print_Area" localSheetId="1">'Bevétel'!$A$1:$H$96</definedName>
    <definedName name="_xlnm.Print_Area" localSheetId="2">'Kiadások'!$A$1:$H$122</definedName>
    <definedName name="_xlnm.Print_Area" localSheetId="0">'kiemelt ei'!$A$1:$C$27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<sst xmlns="http://schemas.openxmlformats.org/spreadsheetml/2006/main" count="526" uniqueCount="475">
  <si>
    <t>ÖNKORMÁNYZATI ELŐIRÁNYZATOK</t>
  </si>
  <si>
    <t>ÖSSZESEN:</t>
  </si>
  <si>
    <t>Rovat-
szám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</si>
  <si>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</si>
  <si>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</si>
  <si>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</si>
  <si>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</si>
  <si>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</si>
  <si>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</si>
  <si>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</si>
  <si>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</si>
  <si>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</si>
  <si>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</si>
  <si>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</si>
  <si>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</si>
  <si>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</si>
  <si>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</si>
  <si>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</si>
  <si>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</si>
  <si>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</si>
  <si>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</si>
  <si>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</si>
  <si>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</si>
  <si>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</si>
  <si>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</si>
  <si>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</si>
  <si>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</si>
  <si>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</si>
  <si>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</si>
  <si>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</si>
  <si>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</si>
  <si>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</si>
  <si>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</si>
  <si>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</si>
  <si>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</si>
  <si>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</si>
  <si>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</si>
  <si>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</si>
  <si>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</si>
  <si>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</si>
  <si>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</si>
  <si>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</si>
  <si>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</si>
  <si>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</si>
  <si>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</si>
  <si>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</si>
  <si>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</si>
  <si>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</si>
  <si>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</si>
  <si>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</si>
  <si>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</si>
  <si>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</si>
  <si>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</si>
  <si>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</si>
  <si>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</si>
  <si>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</si>
  <si>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</si>
  <si>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</si>
  <si>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</si>
  <si>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</si>
  <si>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</si>
  <si>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</si>
  <si>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</si>
  <si>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</si>
  <si>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</si>
  <si>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</si>
  <si>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</si>
  <si>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</si>
  <si>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</si>
  <si>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</si>
  <si>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</si>
  <si>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</si>
  <si>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</si>
  <si>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</si>
  <si>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</si>
  <si>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</si>
  <si>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</si>
  <si>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</si>
  <si>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</si>
  <si>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</si>
  <si>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</si>
  <si>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</si>
  <si>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</si>
  <si>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</si>
  <si>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</si>
  <si>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</si>
  <si>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</si>
  <si>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</si>
  <si>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</si>
  <si>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</si>
  <si>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</si>
  <si>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</si>
  <si>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</si>
  <si>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</si>
  <si>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</si>
  <si>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</si>
  <si>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</si>
  <si>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</si>
  <si>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</si>
  <si>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</si>
  <si>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</si>
  <si>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</si>
  <si>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</si>
  <si>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</si>
  <si>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</si>
  <si>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</si>
  <si>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</si>
  <si>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</si>
  <si>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</si>
  <si>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</si>
  <si>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</si>
  <si>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</si>
  <si>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</si>
  <si>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</si>
  <si>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</si>
  <si>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</si>
  <si>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</si>
  <si>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</si>
  <si>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</si>
  <si>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</si>
  <si>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</si>
  <si>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</si>
  <si>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</si>
  <si>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</si>
  <si>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</si>
  <si>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</si>
  <si>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</si>
  <si>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</si>
  <si>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</si>
  <si>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</si>
  <si>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</si>
  <si>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</si>
  <si>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</si>
  <si>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</si>
  <si>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</si>
  <si>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</si>
  <si>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</si>
  <si>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</si>
  <si>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</si>
  <si>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</si>
  <si>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</si>
  <si>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</si>
  <si>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</si>
  <si>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</si>
  <si>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</si>
  <si>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</si>
  <si>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</si>
  <si>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</si>
  <si>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</si>
  <si>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</si>
  <si>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</si>
  <si>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</si>
  <si>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</si>
  <si>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</si>
  <si>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</si>
  <si>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</si>
  <si>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</si>
  <si>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</si>
  <si>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</si>
  <si>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</si>
  <si>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</si>
  <si>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</si>
  <si>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</si>
  <si>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</si>
  <si>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</si>
  <si>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</si>
  <si>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</si>
  <si>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</si>
  <si>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</si>
  <si>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</si>
  <si>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</si>
  <si>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</si>
  <si>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</si>
  <si>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</si>
  <si>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</si>
  <si>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</si>
  <si>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</si>
  <si>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</si>
  <si>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</si>
  <si>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</si>
  <si>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</si>
  <si>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</si>
  <si>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</si>
  <si>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</si>
  <si>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</si>
  <si>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</si>
  <si>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</si>
  <si>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</si>
  <si>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</si>
  <si>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</si>
  <si>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</si>
  <si>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</si>
  <si>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</si>
  <si>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</si>
  <si>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</si>
  <si>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</si>
  <si>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</si>
  <si>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</si>
  <si>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</si>
  <si>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</si>
  <si>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</si>
  <si>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</si>
  <si>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</si>
  <si>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</si>
  <si>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</si>
  <si>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</si>
  <si>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</si>
  <si>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</si>
  <si>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</si>
  <si>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</si>
  <si>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</si>
  <si>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</si>
  <si>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</si>
  <si>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</si>
  <si>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</si>
  <si>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</si>
  <si>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</si>
  <si>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</si>
  <si>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</si>
  <si>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</si>
  <si>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</si>
  <si>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</si>
  <si>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</si>
  <si>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</si>
  <si>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</si>
  <si>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</si>
  <si>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</si>
  <si>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</si>
  <si>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</si>
  <si>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</si>
  <si>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</si>
  <si>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</si>
  <si>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</si>
  <si>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</si>
  <si>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</si>
  <si>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</si>
  <si>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</si>
  <si>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</si>
  <si>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</si>
  <si>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</si>
  <si>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</si>
  <si>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</si>
  <si>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</si>
  <si>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</si>
  <si>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</si>
  <si>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</si>
  <si>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</si>
  <si>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</si>
  <si>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</si>
  <si>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</si>
  <si>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</si>
  <si>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</si>
  <si>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</si>
  <si>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</si>
  <si>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</si>
  <si>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</si>
  <si>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</si>
  <si>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</si>
  <si>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</si>
  <si>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</si>
  <si>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</si>
  <si>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</si>
  <si>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</si>
  <si>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</si>
  <si>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</si>
  <si>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</si>
  <si>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</si>
  <si>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</si>
  <si>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</si>
  <si>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</si>
  <si>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</si>
  <si>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</si>
  <si>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</si>
  <si>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</si>
  <si>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</si>
  <si>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</si>
  <si>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</si>
  <si>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</si>
  <si>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</si>
  <si>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</si>
  <si>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</si>
  <si>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</si>
  <si>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</si>
  <si>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</si>
  <si>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</si>
  <si>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</si>
  <si>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</si>
  <si>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</si>
  <si>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</si>
  <si>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</si>
  <si>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</si>
  <si>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</si>
  <si>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</si>
  <si>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</si>
  <si>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</si>
  <si>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</si>
  <si>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</si>
  <si>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</si>
  <si>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</si>
  <si>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</si>
  <si>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</si>
  <si>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</si>
  <si>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</si>
  <si>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</si>
  <si>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</si>
  <si>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</si>
  <si>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</si>
  <si>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</si>
  <si>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</si>
  <si>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</si>
  <si>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</si>
  <si>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</si>
  <si>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</si>
  <si>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</si>
  <si>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</si>
  <si>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</si>
  <si>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</si>
  <si>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</si>
  <si>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</si>
  <si>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</si>
  <si>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</si>
  <si>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</si>
  <si>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</si>
  <si>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</si>
  <si>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</si>
  <si>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</si>
  <si>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</si>
  <si>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</si>
  <si>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</si>
  <si>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</si>
  <si>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</si>
  <si>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</si>
  <si>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</si>
  <si>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</si>
  <si>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</si>
  <si>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</si>
  <si>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</si>
  <si>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</si>
  <si>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</si>
  <si>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</si>
  <si>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</si>
  <si>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</si>
  <si>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</si>
  <si>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</si>
  <si>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</si>
  <si>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</si>
  <si>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</si>
  <si>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</si>
  <si>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</si>
  <si>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</si>
  <si>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</si>
  <si>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</si>
  <si>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</si>
  <si>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</si>
  <si>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</si>
  <si>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</si>
  <si>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</si>
  <si>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</si>
  <si>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</si>
  <si>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</si>
  <si>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</si>
  <si>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</si>
  <si>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</si>
  <si>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</si>
  <si>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</si>
  <si>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</si>
  <si>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</si>
  <si>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</si>
  <si>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</si>
  <si>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</si>
  <si>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</si>
  <si>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</si>
  <si>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</si>
  <si>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</si>
  <si>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</si>
  <si>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</si>
  <si>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</si>
  <si>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</si>
  <si>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</si>
  <si>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</si>
  <si>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</si>
  <si>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</si>
  <si>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</si>
  <si>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</si>
  <si>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</si>
  <si>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</si>
  <si>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</si>
  <si>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</si>
  <si>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</si>
  <si>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</si>
  <si>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</si>
  <si>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</si>
  <si>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</si>
  <si>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</si>
  <si>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</si>
  <si>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</si>
  <si>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</si>
  <si>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</si>
  <si>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</si>
  <si>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</si>
  <si>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</si>
  <si>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</si>
  <si>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</si>
  <si>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</si>
  <si>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</si>
  <si>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</si>
  <si>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</si>
  <si>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</si>
  <si>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</si>
  <si>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Az egységes rovatrend szerint a kiemelt kiadási és bevételi jogcímek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</si>
  <si>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</si>
  <si>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</si>
  <si>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</si>
  <si>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</si>
  <si>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</si>
  <si>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</si>
  <si>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</si>
  <si>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</si>
  <si>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</si>
  <si>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</si>
  <si>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</si>
  <si>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kötelező feladatok</t>
  </si>
  <si>
    <t>önként vállalt feladatok</t>
  </si>
  <si>
    <t>ÖNKORMÁNYZAT</t>
  </si>
  <si>
    <t>költségvetési egyenleg  MŰKÖDÉSI</t>
  </si>
  <si>
    <t>költségvetési egyenleg FELHALMOZÁSI</t>
  </si>
  <si>
    <t>Működési költségvetés előirányzat csoport</t>
  </si>
  <si>
    <t xml:space="preserve">Felhalmozási költségvetés előirányzat csoport </t>
  </si>
  <si>
    <t>Felhasználás
2013. 09.30-ig</t>
  </si>
  <si>
    <t>Teljesítés %-a</t>
  </si>
  <si>
    <t>Működési célú pénzeszközátadások államháztartáson kívülre</t>
  </si>
  <si>
    <t>Ellátottak pénzbeli juttatásai</t>
  </si>
  <si>
    <t>Települési támogatás</t>
  </si>
  <si>
    <t>K.5.1.ebből tartalék</t>
  </si>
  <si>
    <t>Vizmű vagyon felújítása</t>
  </si>
  <si>
    <t>Hulladékgazdálkodási társ.</t>
  </si>
  <si>
    <t>Módosított előirányzat</t>
  </si>
  <si>
    <t>Eredeti előirányzat</t>
  </si>
  <si>
    <t>1.melléklet</t>
  </si>
  <si>
    <t>2. melléklet</t>
  </si>
  <si>
    <t>3. melléklet</t>
  </si>
  <si>
    <t>4. melléklet</t>
  </si>
  <si>
    <t>5. melléklet</t>
  </si>
  <si>
    <t>Pinnye Község Önkormányzat 2016. évi költségvetése</t>
  </si>
  <si>
    <t>B411</t>
  </si>
  <si>
    <t>B64</t>
  </si>
  <si>
    <t>B65</t>
  </si>
  <si>
    <t>Ingatlanok beszerzése, létesítése (&gt;=194)</t>
  </si>
  <si>
    <t>ebből: termőföld-vásárlás kiadásai</t>
  </si>
  <si>
    <t xml:space="preserve">         </t>
  </si>
  <si>
    <t xml:space="preserve">       Ebből:   Háziorvos laptop</t>
  </si>
  <si>
    <t xml:space="preserve">       Ebből:  Háziorvos eszközök </t>
  </si>
  <si>
    <t>Pinnye Község Önkormányzatának tervezett egyéb működési kiadásai és pénzeszköz átadásai</t>
  </si>
  <si>
    <t>2016. évben</t>
  </si>
  <si>
    <t>2016. eredeti előirányzat</t>
  </si>
  <si>
    <t>2016. módosított előirányzat</t>
  </si>
  <si>
    <t>K513</t>
  </si>
  <si>
    <t>Pinnye Jövöjéért Egyesület támogatása</t>
  </si>
  <si>
    <t>Civil szervezetek (Mentő, Tűzoltó, Fogorvos, stb</t>
  </si>
  <si>
    <t xml:space="preserve">   Ebből: Temetési segély, Hulladékszállítás</t>
  </si>
  <si>
    <t xml:space="preserve">   Ebből: Orvosi ügyeleti hj. Pereszteg</t>
  </si>
  <si>
    <t xml:space="preserve">   Ebből : Óvoda Nagylózs</t>
  </si>
  <si>
    <t xml:space="preserve">    Ebből:Közös Hivatal</t>
  </si>
  <si>
    <t xml:space="preserve">    Ebből: Hétvégi fogorvosi ügyelet</t>
  </si>
  <si>
    <t xml:space="preserve">    Ebből: TÖOSZ tagdíj</t>
  </si>
  <si>
    <t>forintban !</t>
  </si>
  <si>
    <t xml:space="preserve">    Ebből: BURSA </t>
  </si>
  <si>
    <t xml:space="preserve">    Ebből: Rendőrnapi támogatás </t>
  </si>
  <si>
    <t>Kiadások (Ft)</t>
  </si>
  <si>
    <t>Bevételek (Ft)</t>
  </si>
  <si>
    <t>Beruházások és felújítások ( Ft)</t>
  </si>
  <si>
    <t>Pinnye Község Önkormányzat 2019. évi költségvetése</t>
  </si>
  <si>
    <t xml:space="preserve">Biztosító által fizetett kártérítés </t>
  </si>
  <si>
    <t>B410</t>
  </si>
  <si>
    <t>Pinnye Község Önkormányzat  2019. évi költségvetése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</si>
</sst>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#,###"/>
    <numFmt numFmtId="177" formatCode="_-* #,##0\ [$Ft-40E]_-;\-* #,##0\ [$Ft-40E]_-;_-* &quot;-&quot;??\ [$Ft-40E]_-;_-@_-"/>
    <numFmt numFmtId="178" formatCode="_-* #,##0.000\ &quot;Ft&quot;_-;\-* #,##0.000\ &quot;Ft&quot;_-;_-* &quot;-&quot;??\ &quot;Ft&quot;_-;_-@_-"/>
    <numFmt numFmtId="179" formatCode="_-* #,##0.0\ &quot;Ft&quot;_-;\-* #,##0.0\ &quot;Ft&quot;_-;_-* &quot;-&quot;??\ &quot;Ft&quot;_-;_-@_-"/>
    <numFmt numFmtId="180" formatCode="_-* #,##0\ &quot;Ft&quot;_-;\-* #,##0\ &quot;Ft&quot;_-;_-* &quot;-&quot;??\ &quot;Ft&quot;_-;_-@_-"/>
    <numFmt numFmtId="181" formatCode="_-* #,##0.00\ [$Ft-40E]_-;\-* #,##0.00\ [$Ft-40E]_-;_-* &quot;-&quot;??\ [$Ft-40E]_-;_-@_-"/>
    <numFmt numFmtId="182" formatCode="_-* #,##0.000\ [$Ft-40E]_-;\-* #,##0.000\ [$Ft-40E]_-;_-* &quot;-&quot;??\ [$Ft-40E]_-;_-@_-"/>
    <numFmt numFmtId="183" formatCode="_-* #,##0.0\ [$Ft-40E]_-;\-* #,##0.0\ [$Ft-40E]_-;_-* &quot;-&quot;??\ [$Ft-40E]_-;_-@_-"/>
    <numFmt numFmtId="184" formatCode="_-* #,##0.000\ _F_t_-;\-* #,##0.000\ _F_t_-;_-* &quot;-&quot;??\ _F_t_-;_-@_-"/>
    <numFmt numFmtId="185" formatCode="_-* #,##0.0000\ _F_t_-;\-* #,##0.0000\ _F_t_-;_-* &quot;-&quot;??\ _F_t_-;_-@_-"/>
    <numFmt numFmtId="186" formatCode="_-* #,##0.0\ _F_t_-;\-* #,##0.0\ _F_t_-;_-* &quot;-&quot;??\ _F_t_-;_-@_-"/>
    <numFmt numFmtId="187" formatCode="_-* #,##0\ _F_t_-;\-* #,##0\ _F_t_-;_-* &quot;-&quot;??\ _F_t_-;_-@_-"/>
    <numFmt numFmtId="188" formatCode="###\ ###\ ###\ ###\ ##0.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Arial"/>
      <family val="0"/>
    </font>
    <font>
      <sz val="10"/>
      <name val="Segoe UI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 applyFont="1" applyAlignment="1">
      <alignment/>
    </xf>
    <xf numFmtId="3" fontId="13" fillId="0" borderId="0" xfId="60" applyNumberFormat="1" applyFont="1" applyAlignment="1">
      <alignment/>
      <protection/>
    </xf>
    <xf numFmtId="3" fontId="14" fillId="0" borderId="0" xfId="60" applyNumberFormat="1" applyFont="1" applyAlignment="1">
      <alignment/>
      <protection/>
    </xf>
    <xf numFmtId="176" fontId="7" fillId="0" borderId="0" xfId="60" applyNumberFormat="1" applyFill="1" applyAlignment="1">
      <alignment vertical="center" wrapText="1"/>
      <protection/>
    </xf>
    <xf numFmtId="3" fontId="11" fillId="0" borderId="0" xfId="60" applyNumberFormat="1" applyFont="1" applyAlignment="1">
      <alignment horizontal="center"/>
      <protection/>
    </xf>
    <xf numFmtId="176" fontId="16" fillId="0" borderId="0" xfId="60" applyNumberFormat="1" applyFont="1" applyFill="1" applyAlignment="1">
      <alignment horizontal="center" vertical="center" wrapText="1"/>
      <protection/>
    </xf>
    <xf numFmtId="176" fontId="7" fillId="0" borderId="0" xfId="60" applyNumberFormat="1" applyFill="1" applyAlignment="1" applyProtection="1">
      <alignment vertical="center" wrapText="1"/>
      <protection/>
    </xf>
    <xf numFmtId="176" fontId="16" fillId="0" borderId="0" xfId="60" applyNumberFormat="1" applyFont="1" applyFill="1" applyAlignment="1">
      <alignment vertical="center" wrapText="1"/>
      <protection/>
    </xf>
    <xf numFmtId="176" fontId="16" fillId="0" borderId="0" xfId="60" applyNumberFormat="1" applyFont="1" applyFill="1" applyAlignment="1">
      <alignment vertical="center" wrapText="1"/>
      <protection/>
    </xf>
    <xf numFmtId="176" fontId="7" fillId="0" borderId="0" xfId="60" applyNumberFormat="1" applyFill="1" applyAlignment="1">
      <alignment horizontal="center" vertical="center" wrapText="1"/>
      <protection/>
    </xf>
    <xf numFmtId="176" fontId="17" fillId="0" borderId="0" xfId="60" applyNumberFormat="1" applyFont="1" applyFill="1" applyAlignment="1">
      <alignment vertical="center" wrapText="1"/>
      <protection/>
    </xf>
    <xf numFmtId="3" fontId="10" fillId="0" borderId="0" xfId="60" applyNumberFormat="1" applyFont="1" applyAlignment="1">
      <alignment horizontal="right"/>
      <protection/>
    </xf>
    <xf numFmtId="176" fontId="18" fillId="0" borderId="10" xfId="60" applyNumberFormat="1" applyFont="1" applyFill="1" applyBorder="1" applyAlignment="1" applyProtection="1">
      <alignment horizontal="center" vertical="center" wrapText="1"/>
      <protection/>
    </xf>
    <xf numFmtId="176" fontId="18" fillId="0" borderId="11" xfId="60" applyNumberFormat="1" applyFont="1" applyFill="1" applyBorder="1" applyAlignment="1" applyProtection="1">
      <alignment horizontal="center" vertical="center" wrapText="1"/>
      <protection/>
    </xf>
    <xf numFmtId="176" fontId="19" fillId="0" borderId="12" xfId="60" applyNumberFormat="1" applyFont="1" applyFill="1" applyBorder="1" applyAlignment="1" applyProtection="1">
      <alignment horizontal="center" vertical="center" wrapText="1"/>
      <protection/>
    </xf>
    <xf numFmtId="176" fontId="19" fillId="0" borderId="13" xfId="60" applyNumberFormat="1" applyFont="1" applyFill="1" applyBorder="1" applyAlignment="1" applyProtection="1">
      <alignment horizontal="center" vertical="center" wrapText="1"/>
      <protection/>
    </xf>
    <xf numFmtId="176" fontId="19" fillId="0" borderId="14" xfId="60" applyNumberFormat="1" applyFont="1" applyFill="1" applyBorder="1" applyAlignment="1" applyProtection="1">
      <alignment horizontal="center" vertical="center" wrapText="1"/>
      <protection/>
    </xf>
    <xf numFmtId="176" fontId="16" fillId="0" borderId="15" xfId="60" applyNumberFormat="1" applyFont="1" applyFill="1" applyBorder="1" applyAlignment="1" applyProtection="1">
      <alignment horizontal="left" vertical="center" wrapText="1" indent="1"/>
      <protection locked="0"/>
    </xf>
    <xf numFmtId="176" fontId="16" fillId="0" borderId="16" xfId="60" applyNumberFormat="1" applyFont="1" applyFill="1" applyBorder="1" applyAlignment="1" applyProtection="1">
      <alignment vertical="center" wrapText="1"/>
      <protection locked="0"/>
    </xf>
    <xf numFmtId="176" fontId="15" fillId="0" borderId="15" xfId="60" applyNumberFormat="1" applyFont="1" applyFill="1" applyBorder="1" applyAlignment="1" applyProtection="1">
      <alignment horizontal="left" vertical="center" wrapText="1" indent="1"/>
      <protection locked="0"/>
    </xf>
    <xf numFmtId="176" fontId="73" fillId="0" borderId="16" xfId="60" applyNumberFormat="1" applyFont="1" applyFill="1" applyBorder="1" applyAlignment="1" applyProtection="1">
      <alignment vertical="center" wrapText="1"/>
      <protection locked="0"/>
    </xf>
    <xf numFmtId="176" fontId="20" fillId="0" borderId="17" xfId="60" applyNumberFormat="1" applyFont="1" applyFill="1" applyBorder="1" applyAlignment="1" applyProtection="1">
      <alignment vertical="center" wrapText="1"/>
      <protection locked="0"/>
    </xf>
    <xf numFmtId="176" fontId="7" fillId="0" borderId="16" xfId="60" applyNumberFormat="1" applyFont="1" applyFill="1" applyBorder="1" applyAlignment="1" applyProtection="1">
      <alignment vertical="center" wrapText="1"/>
      <protection locked="0"/>
    </xf>
    <xf numFmtId="176" fontId="15" fillId="0" borderId="18" xfId="60" applyNumberFormat="1" applyFont="1" applyFill="1" applyBorder="1" applyAlignment="1" applyProtection="1">
      <alignment horizontal="left" vertical="center" wrapText="1" indent="1"/>
      <protection locked="0"/>
    </xf>
    <xf numFmtId="176" fontId="18" fillId="0" borderId="19" xfId="60" applyNumberFormat="1" applyFont="1" applyFill="1" applyBorder="1" applyAlignment="1" applyProtection="1">
      <alignment horizontal="center" vertical="center" wrapText="1"/>
      <protection/>
    </xf>
    <xf numFmtId="176" fontId="16" fillId="0" borderId="17" xfId="60" applyNumberFormat="1" applyFont="1" applyFill="1" applyBorder="1" applyAlignment="1" applyProtection="1">
      <alignment vertical="center" wrapText="1"/>
      <protection/>
    </xf>
    <xf numFmtId="176" fontId="20" fillId="0" borderId="17" xfId="60" applyNumberFormat="1" applyFont="1" applyFill="1" applyBorder="1" applyAlignment="1" applyProtection="1">
      <alignment vertical="center" wrapText="1"/>
      <protection/>
    </xf>
    <xf numFmtId="176" fontId="7" fillId="0" borderId="20" xfId="60" applyNumberFormat="1" applyFill="1" applyBorder="1" applyAlignment="1" applyProtection="1">
      <alignment vertical="center" wrapText="1"/>
      <protection/>
    </xf>
    <xf numFmtId="176" fontId="7" fillId="0" borderId="20" xfId="60" applyNumberFormat="1" applyFill="1" applyBorder="1" applyAlignment="1">
      <alignment vertical="center" wrapText="1"/>
      <protection/>
    </xf>
    <xf numFmtId="176" fontId="7" fillId="0" borderId="21" xfId="60" applyNumberFormat="1" applyFont="1" applyFill="1" applyBorder="1" applyAlignment="1" applyProtection="1">
      <alignment vertical="center" wrapText="1"/>
      <protection locked="0"/>
    </xf>
    <xf numFmtId="176" fontId="20" fillId="0" borderId="22" xfId="60" applyNumberFormat="1" applyFont="1" applyFill="1" applyBorder="1" applyAlignment="1" applyProtection="1">
      <alignment vertical="center" wrapText="1"/>
      <protection locked="0"/>
    </xf>
    <xf numFmtId="176" fontId="20" fillId="0" borderId="22" xfId="60" applyNumberFormat="1" applyFont="1" applyFill="1" applyBorder="1" applyAlignment="1" applyProtection="1">
      <alignment vertical="center" wrapText="1"/>
      <protection/>
    </xf>
    <xf numFmtId="176" fontId="15" fillId="0" borderId="23" xfId="60" applyNumberFormat="1" applyFont="1" applyFill="1" applyBorder="1" applyAlignment="1" applyProtection="1">
      <alignment horizontal="left" vertical="center" wrapText="1" indent="1"/>
      <protection locked="0"/>
    </xf>
    <xf numFmtId="176" fontId="7" fillId="0" borderId="24" xfId="60" applyNumberFormat="1" applyFont="1" applyFill="1" applyBorder="1" applyAlignment="1" applyProtection="1">
      <alignment vertical="center" wrapText="1"/>
      <protection locked="0"/>
    </xf>
    <xf numFmtId="176" fontId="20" fillId="0" borderId="25" xfId="60" applyNumberFormat="1" applyFont="1" applyFill="1" applyBorder="1" applyAlignment="1" applyProtection="1">
      <alignment vertical="center" wrapText="1"/>
      <protection locked="0"/>
    </xf>
    <xf numFmtId="176" fontId="20" fillId="0" borderId="25" xfId="60" applyNumberFormat="1" applyFont="1" applyFill="1" applyBorder="1" applyAlignment="1" applyProtection="1">
      <alignment vertical="center" wrapText="1"/>
      <protection/>
    </xf>
    <xf numFmtId="176" fontId="16" fillId="0" borderId="10" xfId="60" applyNumberFormat="1" applyFont="1" applyFill="1" applyBorder="1" applyAlignment="1" applyProtection="1">
      <alignment horizontal="left" vertical="center" wrapText="1" indent="1"/>
      <protection locked="0"/>
    </xf>
    <xf numFmtId="176" fontId="16" fillId="0" borderId="11" xfId="60" applyNumberFormat="1" applyFont="1" applyFill="1" applyBorder="1" applyAlignment="1" applyProtection="1">
      <alignment vertical="center" wrapText="1"/>
      <protection locked="0"/>
    </xf>
    <xf numFmtId="176" fontId="16" fillId="0" borderId="19" xfId="60" applyNumberFormat="1" applyFont="1" applyFill="1" applyBorder="1" applyAlignment="1" applyProtection="1">
      <alignment vertical="center" wrapText="1"/>
      <protection/>
    </xf>
    <xf numFmtId="176" fontId="16" fillId="0" borderId="26" xfId="60" applyNumberFormat="1" applyFont="1" applyFill="1" applyBorder="1" applyAlignment="1">
      <alignment vertical="center" wrapText="1"/>
      <protection/>
    </xf>
    <xf numFmtId="176" fontId="18" fillId="0" borderId="10" xfId="60" applyNumberFormat="1" applyFont="1" applyFill="1" applyBorder="1" applyAlignment="1" applyProtection="1">
      <alignment horizontal="left" vertical="center" wrapText="1"/>
      <protection/>
    </xf>
    <xf numFmtId="176" fontId="15" fillId="0" borderId="18" xfId="60" applyNumberFormat="1" applyFont="1" applyFill="1" applyBorder="1" applyAlignment="1" applyProtection="1">
      <alignment horizontal="left" vertical="center" wrapText="1" indent="1"/>
      <protection locked="0"/>
    </xf>
    <xf numFmtId="176" fontId="15" fillId="0" borderId="27" xfId="60" applyNumberFormat="1" applyFont="1" applyFill="1" applyBorder="1" applyAlignment="1" applyProtection="1">
      <alignment horizontal="left" vertical="center" wrapText="1" indent="1"/>
      <protection locked="0"/>
    </xf>
    <xf numFmtId="176" fontId="7" fillId="0" borderId="28" xfId="60" applyNumberFormat="1" applyFont="1" applyFill="1" applyBorder="1" applyAlignment="1" applyProtection="1">
      <alignment vertical="center" wrapText="1"/>
      <protection locked="0"/>
    </xf>
    <xf numFmtId="176" fontId="20" fillId="0" borderId="29" xfId="60" applyNumberFormat="1" applyFont="1" applyFill="1" applyBorder="1" applyAlignment="1" applyProtection="1">
      <alignment vertical="center" wrapText="1"/>
      <protection locked="0"/>
    </xf>
    <xf numFmtId="176" fontId="20" fillId="0" borderId="29" xfId="60" applyNumberFormat="1" applyFont="1" applyFill="1" applyBorder="1" applyAlignment="1" applyProtection="1">
      <alignment vertical="center" wrapText="1"/>
      <protection/>
    </xf>
    <xf numFmtId="176" fontId="7" fillId="0" borderId="0" xfId="60" applyNumberFormat="1" applyFill="1" applyAlignment="1">
      <alignment horizontal="right" vertical="center" wrapText="1"/>
      <protection/>
    </xf>
    <xf numFmtId="176" fontId="16" fillId="0" borderId="20" xfId="60" applyNumberFormat="1" applyFont="1" applyFill="1" applyBorder="1" applyAlignment="1">
      <alignment horizontal="center" vertical="center" wrapText="1"/>
      <protection/>
    </xf>
    <xf numFmtId="176" fontId="7" fillId="0" borderId="28" xfId="60" applyNumberFormat="1" applyFont="1" applyFill="1" applyBorder="1" applyAlignment="1" applyProtection="1">
      <alignment vertical="center" wrapText="1"/>
      <protection locked="0"/>
    </xf>
    <xf numFmtId="176" fontId="20" fillId="0" borderId="29" xfId="60" applyNumberFormat="1" applyFont="1" applyFill="1" applyBorder="1" applyAlignment="1" applyProtection="1">
      <alignment vertical="center" wrapText="1"/>
      <protection locked="0"/>
    </xf>
    <xf numFmtId="176" fontId="15" fillId="0" borderId="27" xfId="60" applyNumberFormat="1" applyFont="1" applyFill="1" applyBorder="1" applyAlignment="1" applyProtection="1">
      <alignment horizontal="left" vertical="center" wrapText="1" indent="1"/>
      <protection locked="0"/>
    </xf>
    <xf numFmtId="176" fontId="16" fillId="0" borderId="30" xfId="60" applyNumberFormat="1" applyFont="1" applyFill="1" applyBorder="1" applyAlignment="1">
      <alignment vertical="center" wrapText="1"/>
      <protection/>
    </xf>
    <xf numFmtId="176" fontId="7" fillId="0" borderId="31" xfId="60" applyNumberFormat="1" applyFill="1" applyBorder="1" applyAlignment="1">
      <alignment vertical="center" wrapText="1"/>
      <protection/>
    </xf>
    <xf numFmtId="176" fontId="7" fillId="0" borderId="32" xfId="60" applyNumberFormat="1" applyFill="1" applyBorder="1" applyAlignment="1">
      <alignment vertical="center" wrapText="1"/>
      <protection/>
    </xf>
    <xf numFmtId="176" fontId="7" fillId="0" borderId="33" xfId="60" applyNumberFormat="1" applyFill="1" applyBorder="1" applyAlignment="1">
      <alignment vertical="center" wrapText="1"/>
      <protection/>
    </xf>
    <xf numFmtId="176" fontId="7" fillId="0" borderId="30" xfId="60" applyNumberFormat="1" applyFill="1" applyBorder="1" applyAlignment="1">
      <alignment vertical="center" wrapText="1"/>
      <protection/>
    </xf>
    <xf numFmtId="176" fontId="16" fillId="0" borderId="26" xfId="60" applyNumberFormat="1" applyFont="1" applyFill="1" applyBorder="1" applyAlignment="1" applyProtection="1">
      <alignment vertical="center" wrapText="1"/>
      <protection locked="0"/>
    </xf>
    <xf numFmtId="187" fontId="21" fillId="0" borderId="16" xfId="40" applyNumberFormat="1" applyFont="1" applyBorder="1" applyAlignment="1">
      <alignment horizontal="right"/>
    </xf>
    <xf numFmtId="187" fontId="74" fillId="0" borderId="16" xfId="40" applyNumberFormat="1" applyFont="1" applyBorder="1" applyAlignment="1">
      <alignment horizontal="right"/>
    </xf>
    <xf numFmtId="187" fontId="21" fillId="0" borderId="16" xfId="40" applyNumberFormat="1" applyFont="1" applyFill="1" applyBorder="1" applyAlignment="1">
      <alignment horizontal="right"/>
    </xf>
    <xf numFmtId="187" fontId="22" fillId="0" borderId="16" xfId="40" applyNumberFormat="1" applyFont="1" applyFill="1" applyBorder="1" applyAlignment="1">
      <alignment horizontal="right" vertical="center" wrapText="1"/>
    </xf>
    <xf numFmtId="187" fontId="14" fillId="0" borderId="16" xfId="40" applyNumberFormat="1" applyFont="1" applyFill="1" applyBorder="1" applyAlignment="1">
      <alignment horizontal="right" vertical="center" wrapText="1"/>
    </xf>
    <xf numFmtId="187" fontId="22" fillId="0" borderId="16" xfId="40" applyNumberFormat="1" applyFont="1" applyFill="1" applyBorder="1" applyAlignment="1">
      <alignment horizontal="right" vertical="center"/>
    </xf>
    <xf numFmtId="187" fontId="14" fillId="0" borderId="16" xfId="40" applyNumberFormat="1" applyFont="1" applyFill="1" applyBorder="1" applyAlignment="1">
      <alignment horizontal="right" vertical="center"/>
    </xf>
    <xf numFmtId="0" fontId="74" fillId="0" borderId="0" xfId="61" applyFont="1">
      <alignment/>
      <protection/>
    </xf>
    <xf numFmtId="0" fontId="24" fillId="0" borderId="0" xfId="61" applyFont="1">
      <alignment/>
      <protection/>
    </xf>
    <xf numFmtId="0" fontId="74" fillId="0" borderId="0" xfId="61" applyFont="1" applyAlignment="1">
      <alignment horizontal="right"/>
      <protection/>
    </xf>
    <xf numFmtId="0" fontId="21" fillId="0" borderId="0" xfId="61" applyFont="1">
      <alignment/>
      <protection/>
    </xf>
    <xf numFmtId="0" fontId="25" fillId="0" borderId="16" xfId="61" applyFont="1" applyFill="1" applyBorder="1" applyAlignment="1">
      <alignment horizontal="center" vertical="center"/>
      <protection/>
    </xf>
    <xf numFmtId="0" fontId="25" fillId="0" borderId="16" xfId="61" applyFont="1" applyFill="1" applyBorder="1" applyAlignment="1">
      <alignment horizontal="center" vertical="center" wrapText="1"/>
      <protection/>
    </xf>
    <xf numFmtId="0" fontId="26" fillId="0" borderId="16" xfId="61" applyFont="1" applyBorder="1" applyAlignment="1">
      <alignment horizontal="center" vertical="center" wrapText="1"/>
      <protection/>
    </xf>
    <xf numFmtId="0" fontId="26" fillId="0" borderId="16" xfId="61" applyFont="1" applyFill="1" applyBorder="1" applyAlignment="1">
      <alignment horizontal="center" vertical="center" wrapText="1"/>
      <protection/>
    </xf>
    <xf numFmtId="0" fontId="26" fillId="0" borderId="16" xfId="61" applyFont="1" applyFill="1" applyBorder="1" applyAlignment="1">
      <alignment vertical="center"/>
      <protection/>
    </xf>
    <xf numFmtId="0" fontId="26" fillId="0" borderId="16" xfId="61" applyNumberFormat="1" applyFont="1" applyFill="1" applyBorder="1" applyAlignment="1">
      <alignment vertical="center"/>
      <protection/>
    </xf>
    <xf numFmtId="167" fontId="26" fillId="0" borderId="16" xfId="61" applyNumberFormat="1" applyFont="1" applyFill="1" applyBorder="1" applyAlignment="1">
      <alignment vertical="center"/>
      <protection/>
    </xf>
    <xf numFmtId="0" fontId="26" fillId="0" borderId="16" xfId="61" applyFont="1" applyFill="1" applyBorder="1" applyAlignment="1">
      <alignment vertical="center" wrapText="1"/>
      <protection/>
    </xf>
    <xf numFmtId="0" fontId="26" fillId="0" borderId="16" xfId="61" applyFont="1" applyFill="1" applyBorder="1" applyAlignment="1">
      <alignment horizontal="left" vertical="center" wrapText="1"/>
      <protection/>
    </xf>
    <xf numFmtId="0" fontId="25" fillId="0" borderId="16" xfId="61" applyFont="1" applyFill="1" applyBorder="1" applyAlignment="1">
      <alignment vertical="center" wrapText="1"/>
      <protection/>
    </xf>
    <xf numFmtId="167" fontId="25" fillId="0" borderId="16" xfId="61" applyNumberFormat="1" applyFont="1" applyFill="1" applyBorder="1" applyAlignment="1">
      <alignment vertical="center"/>
      <protection/>
    </xf>
    <xf numFmtId="0" fontId="26" fillId="0" borderId="16" xfId="61" applyFont="1" applyFill="1" applyBorder="1" applyAlignment="1">
      <alignment horizontal="left" vertical="center"/>
      <protection/>
    </xf>
    <xf numFmtId="0" fontId="25" fillId="0" borderId="16" xfId="61" applyFont="1" applyFill="1" applyBorder="1" applyAlignment="1">
      <alignment horizontal="left" vertical="center" wrapText="1"/>
      <protection/>
    </xf>
    <xf numFmtId="0" fontId="27" fillId="0" borderId="16" xfId="61" applyFont="1" applyFill="1" applyBorder="1" applyAlignment="1">
      <alignment vertical="center" wrapText="1"/>
      <protection/>
    </xf>
    <xf numFmtId="167" fontId="27" fillId="0" borderId="16" xfId="61" applyNumberFormat="1" applyFont="1" applyFill="1" applyBorder="1" applyAlignment="1">
      <alignment vertical="center"/>
      <protection/>
    </xf>
    <xf numFmtId="0" fontId="27" fillId="0" borderId="16" xfId="61" applyFont="1" applyFill="1" applyBorder="1" applyAlignment="1">
      <alignment horizontal="left" vertical="center" wrapText="1"/>
      <protection/>
    </xf>
    <xf numFmtId="0" fontId="26" fillId="32" borderId="16" xfId="61" applyFont="1" applyFill="1" applyBorder="1" applyAlignment="1">
      <alignment horizontal="left" vertical="center" wrapText="1"/>
      <protection/>
    </xf>
    <xf numFmtId="0" fontId="28" fillId="0" borderId="16" xfId="61" applyFont="1" applyFill="1" applyBorder="1" applyAlignment="1">
      <alignment horizontal="left" vertical="center" wrapText="1"/>
      <protection/>
    </xf>
    <xf numFmtId="0" fontId="28" fillId="32" borderId="16" xfId="61" applyFont="1" applyFill="1" applyBorder="1" applyAlignment="1">
      <alignment horizontal="left" vertical="center" wrapText="1"/>
      <protection/>
    </xf>
    <xf numFmtId="0" fontId="14" fillId="0" borderId="16" xfId="61" applyFont="1" applyFill="1" applyBorder="1" applyAlignment="1">
      <alignment horizontal="left" vertical="center" wrapText="1"/>
      <protection/>
    </xf>
    <xf numFmtId="0" fontId="28" fillId="0" borderId="16" xfId="61" applyFont="1" applyFill="1" applyBorder="1" applyAlignment="1">
      <alignment vertical="center" wrapText="1"/>
      <protection/>
    </xf>
    <xf numFmtId="0" fontId="28" fillId="0" borderId="16" xfId="61" applyFont="1" applyFill="1" applyBorder="1" applyAlignment="1">
      <alignment vertical="center"/>
      <protection/>
    </xf>
    <xf numFmtId="0" fontId="29" fillId="33" borderId="16" xfId="61" applyFont="1" applyFill="1" applyBorder="1">
      <alignment/>
      <protection/>
    </xf>
    <xf numFmtId="166" fontId="26" fillId="0" borderId="16" xfId="61" applyNumberFormat="1" applyFont="1" applyFill="1" applyBorder="1" applyAlignment="1">
      <alignment horizontal="left" vertical="center"/>
      <protection/>
    </xf>
    <xf numFmtId="0" fontId="27" fillId="0" borderId="16" xfId="61" applyFont="1" applyFill="1" applyBorder="1" applyAlignment="1">
      <alignment horizontal="left" vertical="center"/>
      <protection/>
    </xf>
    <xf numFmtId="0" fontId="30" fillId="10" borderId="16" xfId="61" applyFont="1" applyFill="1" applyBorder="1" applyAlignment="1">
      <alignment horizontal="left" vertical="center"/>
      <protection/>
    </xf>
    <xf numFmtId="167" fontId="30" fillId="10" borderId="16" xfId="61" applyNumberFormat="1" applyFont="1" applyFill="1" applyBorder="1" applyAlignment="1">
      <alignment vertical="center"/>
      <protection/>
    </xf>
    <xf numFmtId="0" fontId="28" fillId="0" borderId="0" xfId="61" applyFont="1" applyFill="1" applyBorder="1" applyAlignment="1">
      <alignment horizontal="left" vertical="center" wrapText="1"/>
      <protection/>
    </xf>
    <xf numFmtId="0" fontId="74" fillId="0" borderId="0" xfId="61" applyFont="1" applyBorder="1">
      <alignment/>
      <protection/>
    </xf>
    <xf numFmtId="0" fontId="31" fillId="0" borderId="16" xfId="61" applyFont="1" applyFill="1" applyBorder="1" applyAlignment="1">
      <alignment horizontal="left" vertical="center" wrapText="1"/>
      <protection/>
    </xf>
    <xf numFmtId="0" fontId="31" fillId="0" borderId="0" xfId="61" applyFont="1" applyFill="1" applyBorder="1" applyAlignment="1">
      <alignment horizontal="left" vertical="center" wrapText="1"/>
      <protection/>
    </xf>
    <xf numFmtId="0" fontId="28" fillId="0" borderId="16" xfId="61" applyFont="1" applyFill="1" applyBorder="1" applyAlignment="1">
      <alignment horizontal="left" vertical="center"/>
      <protection/>
    </xf>
    <xf numFmtId="0" fontId="28" fillId="0" borderId="0" xfId="61" applyFont="1" applyFill="1" applyBorder="1" applyAlignment="1">
      <alignment horizontal="left" vertical="center"/>
      <protection/>
    </xf>
    <xf numFmtId="0" fontId="31" fillId="0" borderId="16" xfId="61" applyFont="1" applyFill="1" applyBorder="1" applyAlignment="1">
      <alignment horizontal="left" vertical="center"/>
      <protection/>
    </xf>
    <xf numFmtId="0" fontId="31" fillId="0" borderId="0" xfId="61" applyFont="1" applyFill="1" applyBorder="1" applyAlignment="1">
      <alignment horizontal="left" vertical="center"/>
      <protection/>
    </xf>
    <xf numFmtId="0" fontId="14" fillId="0" borderId="16" xfId="61" applyFont="1" applyFill="1" applyBorder="1" applyAlignment="1">
      <alignment horizontal="left" vertical="center"/>
      <protection/>
    </xf>
    <xf numFmtId="0" fontId="11" fillId="10" borderId="16" xfId="61" applyFont="1" applyFill="1" applyBorder="1" applyAlignment="1">
      <alignment horizontal="left" vertical="center"/>
      <protection/>
    </xf>
    <xf numFmtId="0" fontId="30" fillId="10" borderId="16" xfId="61" applyFont="1" applyFill="1" applyBorder="1" applyAlignment="1">
      <alignment horizontal="left" vertical="center" wrapText="1"/>
      <protection/>
    </xf>
    <xf numFmtId="0" fontId="30" fillId="34" borderId="16" xfId="61" applyFont="1" applyFill="1" applyBorder="1">
      <alignment/>
      <protection/>
    </xf>
    <xf numFmtId="0" fontId="74" fillId="0" borderId="34" xfId="61" applyFont="1" applyBorder="1">
      <alignment/>
      <protection/>
    </xf>
    <xf numFmtId="187" fontId="27" fillId="0" borderId="16" xfId="40" applyNumberFormat="1" applyFont="1" applyBorder="1" applyAlignment="1">
      <alignment horizontal="right"/>
    </xf>
    <xf numFmtId="187" fontId="75" fillId="0" borderId="16" xfId="40" applyNumberFormat="1" applyFont="1" applyBorder="1" applyAlignment="1">
      <alignment horizontal="right"/>
    </xf>
    <xf numFmtId="0" fontId="75" fillId="0" borderId="0" xfId="61" applyFont="1">
      <alignment/>
      <protection/>
    </xf>
    <xf numFmtId="0" fontId="75" fillId="0" borderId="0" xfId="61" applyFont="1" applyBorder="1">
      <alignment/>
      <protection/>
    </xf>
    <xf numFmtId="0" fontId="26" fillId="0" borderId="16" xfId="61" applyFont="1" applyBorder="1" applyAlignment="1">
      <alignment horizontal="center" wrapText="1"/>
      <protection/>
    </xf>
    <xf numFmtId="0" fontId="26" fillId="0" borderId="16" xfId="61" applyFont="1" applyFill="1" applyBorder="1" applyAlignment="1">
      <alignment horizontal="center" wrapText="1"/>
      <protection/>
    </xf>
    <xf numFmtId="0" fontId="25" fillId="0" borderId="16" xfId="61" applyFont="1" applyFill="1" applyBorder="1" applyAlignment="1">
      <alignment horizontal="left" vertical="center"/>
      <protection/>
    </xf>
    <xf numFmtId="0" fontId="11" fillId="10" borderId="16" xfId="61" applyFont="1" applyFill="1" applyBorder="1" applyAlignment="1">
      <alignment horizontal="left" vertical="center" wrapText="1"/>
      <protection/>
    </xf>
    <xf numFmtId="0" fontId="30" fillId="5" borderId="16" xfId="61" applyFont="1" applyFill="1" applyBorder="1">
      <alignment/>
      <protection/>
    </xf>
    <xf numFmtId="0" fontId="30" fillId="5" borderId="16" xfId="61" applyFont="1" applyFill="1" applyBorder="1" applyAlignment="1">
      <alignment horizontal="left" vertical="center"/>
      <protection/>
    </xf>
    <xf numFmtId="0" fontId="74" fillId="0" borderId="35" xfId="61" applyFont="1" applyBorder="1">
      <alignment/>
      <protection/>
    </xf>
    <xf numFmtId="0" fontId="21" fillId="0" borderId="36" xfId="61" applyFont="1" applyBorder="1">
      <alignment/>
      <protection/>
    </xf>
    <xf numFmtId="0" fontId="33" fillId="0" borderId="36" xfId="61" applyFont="1" applyBorder="1">
      <alignment/>
      <protection/>
    </xf>
    <xf numFmtId="0" fontId="33" fillId="0" borderId="0" xfId="61" applyFont="1">
      <alignment/>
      <protection/>
    </xf>
    <xf numFmtId="0" fontId="76" fillId="0" borderId="0" xfId="61" applyFont="1">
      <alignment/>
      <protection/>
    </xf>
    <xf numFmtId="0" fontId="27" fillId="0" borderId="36" xfId="61" applyFont="1" applyBorder="1">
      <alignment/>
      <protection/>
    </xf>
    <xf numFmtId="0" fontId="27" fillId="34" borderId="36" xfId="61" applyFont="1" applyFill="1" applyBorder="1">
      <alignment/>
      <protection/>
    </xf>
    <xf numFmtId="0" fontId="27" fillId="34" borderId="37" xfId="61" applyFont="1" applyFill="1" applyBorder="1">
      <alignment/>
      <protection/>
    </xf>
    <xf numFmtId="0" fontId="27" fillId="0" borderId="38" xfId="61" applyFont="1" applyBorder="1" applyAlignment="1">
      <alignment horizontal="center"/>
      <protection/>
    </xf>
    <xf numFmtId="0" fontId="27" fillId="0" borderId="39" xfId="61" applyFont="1" applyBorder="1" applyAlignment="1">
      <alignment horizontal="center"/>
      <protection/>
    </xf>
    <xf numFmtId="187" fontId="32" fillId="0" borderId="16" xfId="40" applyNumberFormat="1" applyFont="1" applyBorder="1" applyAlignment="1">
      <alignment horizontal="center"/>
    </xf>
    <xf numFmtId="187" fontId="32" fillId="0" borderId="31" xfId="40" applyNumberFormat="1" applyFont="1" applyBorder="1" applyAlignment="1">
      <alignment horizontal="center"/>
    </xf>
    <xf numFmtId="187" fontId="34" fillId="0" borderId="16" xfId="40" applyNumberFormat="1" applyFont="1" applyBorder="1" applyAlignment="1">
      <alignment horizontal="center"/>
    </xf>
    <xf numFmtId="187" fontId="30" fillId="0" borderId="17" xfId="40" applyNumberFormat="1" applyFont="1" applyBorder="1" applyAlignment="1">
      <alignment horizontal="center"/>
    </xf>
    <xf numFmtId="187" fontId="30" fillId="0" borderId="31" xfId="40" applyNumberFormat="1" applyFont="1" applyBorder="1" applyAlignment="1">
      <alignment horizontal="center"/>
    </xf>
    <xf numFmtId="187" fontId="30" fillId="34" borderId="17" xfId="40" applyNumberFormat="1" applyFont="1" applyFill="1" applyBorder="1" applyAlignment="1">
      <alignment horizontal="center"/>
    </xf>
    <xf numFmtId="187" fontId="30" fillId="34" borderId="31" xfId="40" applyNumberFormat="1" applyFont="1" applyFill="1" applyBorder="1" applyAlignment="1">
      <alignment horizontal="center"/>
    </xf>
    <xf numFmtId="187" fontId="30" fillId="34" borderId="40" xfId="40" applyNumberFormat="1" applyFont="1" applyFill="1" applyBorder="1" applyAlignment="1">
      <alignment horizontal="center"/>
    </xf>
    <xf numFmtId="187" fontId="30" fillId="34" borderId="41" xfId="40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0" fontId="11" fillId="35" borderId="16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7" fillId="0" borderId="0" xfId="0" applyFont="1" applyAlignment="1">
      <alignment horizontal="right"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wrapText="1"/>
    </xf>
    <xf numFmtId="0" fontId="77" fillId="0" borderId="16" xfId="0" applyFont="1" applyBorder="1" applyAlignment="1">
      <alignment/>
    </xf>
    <xf numFmtId="180" fontId="77" fillId="0" borderId="16" xfId="67" applyNumberFormat="1" applyFont="1" applyBorder="1" applyAlignment="1">
      <alignment/>
    </xf>
    <xf numFmtId="0" fontId="32" fillId="0" borderId="16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/>
    </xf>
    <xf numFmtId="176" fontId="10" fillId="0" borderId="31" xfId="60" applyNumberFormat="1" applyFont="1" applyFill="1" applyBorder="1" applyAlignment="1">
      <alignment vertical="center" wrapText="1"/>
      <protection/>
    </xf>
    <xf numFmtId="0" fontId="30" fillId="35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 indent="5"/>
    </xf>
    <xf numFmtId="0" fontId="3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30" fillId="35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176" fontId="11" fillId="0" borderId="31" xfId="60" applyNumberFormat="1" applyFont="1" applyFill="1" applyBorder="1" applyAlignment="1">
      <alignment vertical="center" wrapText="1"/>
      <protection/>
    </xf>
    <xf numFmtId="0" fontId="78" fillId="0" borderId="0" xfId="0" applyFont="1" applyAlignment="1">
      <alignment/>
    </xf>
    <xf numFmtId="0" fontId="0" fillId="0" borderId="16" xfId="0" applyFont="1" applyBorder="1" applyAlignment="1">
      <alignment/>
    </xf>
    <xf numFmtId="187" fontId="74" fillId="0" borderId="16" xfId="4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7" fontId="21" fillId="0" borderId="0" xfId="61" applyNumberFormat="1" applyFont="1">
      <alignment/>
      <protection/>
    </xf>
    <xf numFmtId="0" fontId="23" fillId="0" borderId="0" xfId="61" applyFont="1" applyAlignment="1">
      <alignment horizontal="center"/>
      <protection/>
    </xf>
    <xf numFmtId="0" fontId="24" fillId="0" borderId="0" xfId="61" applyFont="1" applyAlignment="1">
      <alignment horizontal="center" wrapText="1"/>
      <protection/>
    </xf>
    <xf numFmtId="0" fontId="23" fillId="0" borderId="0" xfId="61" applyFont="1" applyAlignment="1">
      <alignment horizontal="center" wrapText="1"/>
      <protection/>
    </xf>
    <xf numFmtId="0" fontId="74" fillId="0" borderId="0" xfId="61" applyFont="1" applyAlignment="1">
      <alignment horizontal="center" wrapText="1"/>
      <protection/>
    </xf>
    <xf numFmtId="0" fontId="74" fillId="0" borderId="0" xfId="61" applyFont="1" applyAlignment="1">
      <alignment wrapText="1"/>
      <protection/>
    </xf>
    <xf numFmtId="0" fontId="74" fillId="0" borderId="16" xfId="61" applyFont="1" applyBorder="1" applyAlignment="1">
      <alignment horizontal="center"/>
      <protection/>
    </xf>
    <xf numFmtId="0" fontId="35" fillId="0" borderId="0" xfId="0" applyFont="1" applyAlignment="1">
      <alignment horizontal="center" wrapText="1"/>
    </xf>
    <xf numFmtId="0" fontId="77" fillId="0" borderId="0" xfId="0" applyFont="1" applyAlignment="1">
      <alignment horizontal="center" wrapText="1"/>
    </xf>
    <xf numFmtId="0" fontId="30" fillId="0" borderId="0" xfId="61" applyFont="1" applyAlignment="1">
      <alignment horizontal="center"/>
      <protection/>
    </xf>
    <xf numFmtId="3" fontId="11" fillId="0" borderId="0" xfId="60" applyNumberFormat="1" applyFont="1" applyAlignment="1">
      <alignment horizontal="center"/>
      <protection/>
    </xf>
    <xf numFmtId="0" fontId="12" fillId="0" borderId="42" xfId="60" applyFont="1" applyBorder="1" applyAlignment="1">
      <alignment horizontal="right"/>
      <protection/>
    </xf>
    <xf numFmtId="3" fontId="13" fillId="0" borderId="0" xfId="60" applyNumberFormat="1" applyFont="1" applyAlignment="1">
      <alignment horizontal="center" vertical="center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6" xfId="64"/>
    <cellStyle name="Normal_ered1021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K&#246;lts&#233;gvet&#233;s\eberg&#337;c\2015\k&#246;lts&#233;gvet&#233;s%20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"/>
      <sheetName val="02"/>
      <sheetName val="04"/>
      <sheetName val="Kiadások"/>
      <sheetName val="01"/>
      <sheetName val="03"/>
      <sheetName val="Átado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C13" sqref="C13"/>
    </sheetView>
  </sheetViews>
  <sheetFormatPr defaultColWidth="55.140625" defaultRowHeight="15"/>
  <cols>
    <col min="1" max="1" width="55.140625" style="64" customWidth="1"/>
    <col min="2" max="2" width="24.140625" style="64" customWidth="1"/>
    <col min="3" max="3" width="25.421875" style="64" customWidth="1"/>
    <col min="4" max="4" width="17.57421875" style="64" hidden="1" customWidth="1"/>
    <col min="5" max="16384" width="55.140625" style="64" customWidth="1"/>
  </cols>
  <sheetData>
    <row r="1" spans="1:3" ht="17.25">
      <c r="A1" s="169" t="s">
        <v>471</v>
      </c>
      <c r="B1" s="169"/>
      <c r="C1" s="169"/>
    </row>
    <row r="2" spans="1:3" ht="50.25" customHeight="1">
      <c r="A2" s="170" t="s">
        <v>409</v>
      </c>
      <c r="B2" s="170"/>
      <c r="C2" s="170"/>
    </row>
    <row r="3" ht="14.25" thickBot="1">
      <c r="C3" s="66" t="s">
        <v>438</v>
      </c>
    </row>
    <row r="4" spans="1:6" ht="13.5">
      <c r="A4" s="118"/>
      <c r="B4" s="126" t="s">
        <v>437</v>
      </c>
      <c r="C4" s="127" t="s">
        <v>436</v>
      </c>
      <c r="D4" s="67"/>
      <c r="E4" s="67"/>
      <c r="F4" s="67"/>
    </row>
    <row r="5" spans="1:6" ht="15">
      <c r="A5" s="119" t="s">
        <v>3</v>
      </c>
      <c r="B5" s="128">
        <f>Kiadások!E24</f>
        <v>7720000</v>
      </c>
      <c r="C5" s="128">
        <f>Kiadások!H24</f>
        <v>8020000</v>
      </c>
      <c r="D5" s="168">
        <f>C5-B5</f>
        <v>300000</v>
      </c>
      <c r="E5" s="67"/>
      <c r="F5" s="67"/>
    </row>
    <row r="6" spans="1:6" ht="15">
      <c r="A6" s="119" t="s">
        <v>4</v>
      </c>
      <c r="B6" s="128">
        <f>Kiadások!E25</f>
        <v>1640000</v>
      </c>
      <c r="C6" s="128">
        <f>Kiadások!H25</f>
        <v>1640000</v>
      </c>
      <c r="D6" s="168">
        <f aca="true" t="shared" si="0" ref="D6:D25">C6-B6</f>
        <v>0</v>
      </c>
      <c r="E6" s="67"/>
      <c r="F6" s="67"/>
    </row>
    <row r="7" spans="1:6" ht="15">
      <c r="A7" s="119" t="s">
        <v>5</v>
      </c>
      <c r="B7" s="128">
        <f>Kiadások!C50</f>
        <v>12575000</v>
      </c>
      <c r="C7" s="128">
        <f>Kiadások!H50</f>
        <v>13675000</v>
      </c>
      <c r="D7" s="168">
        <f t="shared" si="0"/>
        <v>1100000</v>
      </c>
      <c r="E7" s="67"/>
      <c r="F7" s="67"/>
    </row>
    <row r="8" spans="1:6" ht="15">
      <c r="A8" s="119" t="s">
        <v>6</v>
      </c>
      <c r="B8" s="128">
        <f>Kiadások!C59</f>
        <v>1000000</v>
      </c>
      <c r="C8" s="128">
        <f>Kiadások!H59</f>
        <v>1500000</v>
      </c>
      <c r="D8" s="168">
        <f t="shared" si="0"/>
        <v>500000</v>
      </c>
      <c r="E8" s="67"/>
      <c r="F8" s="67"/>
    </row>
    <row r="9" spans="1:6" ht="15">
      <c r="A9" s="119" t="s">
        <v>7</v>
      </c>
      <c r="B9" s="128">
        <f>Kiadások!C73+Kiadások!D73</f>
        <v>11356683</v>
      </c>
      <c r="C9" s="128">
        <f>Kiadások!H73</f>
        <v>27160209</v>
      </c>
      <c r="D9" s="168">
        <f t="shared" si="0"/>
        <v>15803526</v>
      </c>
      <c r="E9" s="67"/>
      <c r="F9" s="67"/>
    </row>
    <row r="10" spans="1:6" s="122" customFormat="1" ht="15">
      <c r="A10" s="120" t="s">
        <v>433</v>
      </c>
      <c r="B10" s="130">
        <f>Kiadások!C71</f>
        <v>7743683</v>
      </c>
      <c r="C10" s="130">
        <f>Kiadások!H71</f>
        <v>22454409</v>
      </c>
      <c r="D10" s="168">
        <f t="shared" si="0"/>
        <v>14710726</v>
      </c>
      <c r="E10" s="121"/>
      <c r="F10" s="121"/>
    </row>
    <row r="11" spans="1:6" ht="15">
      <c r="A11" s="119" t="s">
        <v>8</v>
      </c>
      <c r="B11" s="128">
        <f>Kiadások!C82</f>
        <v>13589000</v>
      </c>
      <c r="C11" s="128">
        <f>Kiadások!H82</f>
        <v>13806740</v>
      </c>
      <c r="D11" s="168">
        <f t="shared" si="0"/>
        <v>217740</v>
      </c>
      <c r="E11" s="67"/>
      <c r="F11" s="67"/>
    </row>
    <row r="12" spans="1:6" ht="15">
      <c r="A12" s="119" t="s">
        <v>9</v>
      </c>
      <c r="B12" s="128">
        <f>Kiadások!C87</f>
        <v>13780000</v>
      </c>
      <c r="C12" s="128">
        <f>Kiadások!H87</f>
        <v>13780000</v>
      </c>
      <c r="D12" s="168">
        <f t="shared" si="0"/>
        <v>0</v>
      </c>
      <c r="E12" s="67"/>
      <c r="F12" s="67"/>
    </row>
    <row r="13" spans="1:6" ht="15">
      <c r="A13" s="119" t="s">
        <v>10</v>
      </c>
      <c r="B13" s="128"/>
      <c r="C13" s="128">
        <f>Kiadások!H96</f>
        <v>3078734</v>
      </c>
      <c r="D13" s="168">
        <f t="shared" si="0"/>
        <v>3078734</v>
      </c>
      <c r="E13" s="67"/>
      <c r="F13" s="67"/>
    </row>
    <row r="14" spans="1:6" ht="15">
      <c r="A14" s="123" t="s">
        <v>410</v>
      </c>
      <c r="B14" s="131">
        <f>SUM(B5:B13)-B10</f>
        <v>61660683</v>
      </c>
      <c r="C14" s="131">
        <f>SUM(C5:C13)-C10</f>
        <v>82660683</v>
      </c>
      <c r="D14" s="168">
        <f t="shared" si="0"/>
        <v>21000000</v>
      </c>
      <c r="E14" s="67"/>
      <c r="F14" s="67"/>
    </row>
    <row r="15" spans="1:6" ht="15">
      <c r="A15" s="123" t="s">
        <v>411</v>
      </c>
      <c r="B15" s="131">
        <f>Kiadások!C121</f>
        <v>339317</v>
      </c>
      <c r="C15" s="131">
        <f>Kiadások!H121</f>
        <v>339317</v>
      </c>
      <c r="D15" s="168">
        <f t="shared" si="0"/>
        <v>0</v>
      </c>
      <c r="E15" s="67"/>
      <c r="F15" s="67"/>
    </row>
    <row r="16" spans="1:6" ht="15">
      <c r="A16" s="124" t="s">
        <v>383</v>
      </c>
      <c r="B16" s="133">
        <f>SUM(B14:B15)</f>
        <v>62000000</v>
      </c>
      <c r="C16" s="134">
        <f>C5+C6+C7+C8+C9+C11+C12+C13+C15</f>
        <v>83000000</v>
      </c>
      <c r="D16" s="168">
        <f t="shared" si="0"/>
        <v>21000000</v>
      </c>
      <c r="E16" s="67"/>
      <c r="F16" s="67"/>
    </row>
    <row r="17" spans="1:6" ht="15">
      <c r="A17" s="119" t="s">
        <v>412</v>
      </c>
      <c r="B17" s="129">
        <f>Bevétel!C18</f>
        <v>8482936</v>
      </c>
      <c r="C17" s="129">
        <f>Bevétel!H18</f>
        <v>8920736</v>
      </c>
      <c r="D17" s="168">
        <f t="shared" si="0"/>
        <v>437800</v>
      </c>
      <c r="E17" s="67"/>
      <c r="F17" s="67"/>
    </row>
    <row r="18" spans="1:6" ht="15">
      <c r="A18" s="119" t="s">
        <v>413</v>
      </c>
      <c r="B18" s="128">
        <f>Bevétel!C24</f>
        <v>0</v>
      </c>
      <c r="C18" s="128">
        <f>Bevétel!H24</f>
        <v>2716530</v>
      </c>
      <c r="D18" s="168">
        <f t="shared" si="0"/>
        <v>2716530</v>
      </c>
      <c r="E18" s="67"/>
      <c r="F18" s="67"/>
    </row>
    <row r="19" spans="1:6" ht="15">
      <c r="A19" s="119" t="s">
        <v>414</v>
      </c>
      <c r="B19" s="128">
        <f>Bevétel!C38</f>
        <v>17200000</v>
      </c>
      <c r="C19" s="128">
        <f>Bevétel!H38</f>
        <v>30463628</v>
      </c>
      <c r="D19" s="168">
        <f t="shared" si="0"/>
        <v>13263628</v>
      </c>
      <c r="E19" s="67"/>
      <c r="F19" s="67"/>
    </row>
    <row r="20" spans="1:6" ht="15">
      <c r="A20" s="119" t="s">
        <v>415</v>
      </c>
      <c r="B20" s="128">
        <f>Bevétel!C50</f>
        <v>5275114</v>
      </c>
      <c r="C20" s="128">
        <f>Bevétel!H50</f>
        <v>6045114</v>
      </c>
      <c r="D20" s="168">
        <f t="shared" si="0"/>
        <v>770000</v>
      </c>
      <c r="E20" s="67"/>
      <c r="F20" s="67"/>
    </row>
    <row r="21" spans="1:6" ht="15">
      <c r="A21" s="119" t="s">
        <v>416</v>
      </c>
      <c r="B21" s="128">
        <f>Bevétel!C56</f>
        <v>0</v>
      </c>
      <c r="C21" s="128">
        <f>Bevétel!H56</f>
        <v>0</v>
      </c>
      <c r="D21" s="168">
        <f t="shared" si="0"/>
        <v>0</v>
      </c>
      <c r="E21" s="67"/>
      <c r="F21" s="67"/>
    </row>
    <row r="22" spans="1:6" ht="15">
      <c r="A22" s="119" t="s">
        <v>417</v>
      </c>
      <c r="B22" s="128">
        <f>Bevétel!C60</f>
        <v>0</v>
      </c>
      <c r="C22" s="128">
        <f>Bevétel!H60</f>
        <v>1500000</v>
      </c>
      <c r="D22" s="168">
        <f t="shared" si="0"/>
        <v>1500000</v>
      </c>
      <c r="E22" s="67"/>
      <c r="F22" s="67"/>
    </row>
    <row r="23" spans="1:6" ht="15">
      <c r="A23" s="119" t="s">
        <v>418</v>
      </c>
      <c r="B23" s="128">
        <f>Bevétel!C64</f>
        <v>0</v>
      </c>
      <c r="C23" s="128">
        <f>Bevétel!H64</f>
        <v>0</v>
      </c>
      <c r="D23" s="168">
        <f t="shared" si="0"/>
        <v>0</v>
      </c>
      <c r="E23" s="67"/>
      <c r="F23" s="67"/>
    </row>
    <row r="24" spans="1:6" ht="15">
      <c r="A24" s="123" t="s">
        <v>419</v>
      </c>
      <c r="B24" s="131">
        <f>SUM(B17:B23)</f>
        <v>30958050</v>
      </c>
      <c r="C24" s="132">
        <f>SUM(C17:C23)</f>
        <v>49646008</v>
      </c>
      <c r="D24" s="168">
        <f t="shared" si="0"/>
        <v>18687958</v>
      </c>
      <c r="E24" s="67"/>
      <c r="F24" s="67"/>
    </row>
    <row r="25" spans="1:6" ht="15">
      <c r="A25" s="123" t="s">
        <v>420</v>
      </c>
      <c r="B25" s="131">
        <f>Bevétel!C94</f>
        <v>31041950</v>
      </c>
      <c r="C25" s="131">
        <f>Bevétel!H94</f>
        <v>33353992</v>
      </c>
      <c r="D25" s="168">
        <f t="shared" si="0"/>
        <v>2312042</v>
      </c>
      <c r="E25" s="67"/>
      <c r="F25" s="67"/>
    </row>
    <row r="26" spans="1:6" ht="15.75" thickBot="1">
      <c r="A26" s="125" t="s">
        <v>384</v>
      </c>
      <c r="B26" s="135">
        <f>SUM(B24:B25)</f>
        <v>62000000</v>
      </c>
      <c r="C26" s="136">
        <f>SUM(C24:C25)</f>
        <v>83000000</v>
      </c>
      <c r="D26" s="67"/>
      <c r="E26" s="67"/>
      <c r="F26" s="67"/>
    </row>
    <row r="27" spans="1:6" ht="13.5">
      <c r="A27" s="67"/>
      <c r="B27" s="67"/>
      <c r="C27" s="67"/>
      <c r="D27" s="67"/>
      <c r="E27" s="67"/>
      <c r="F27" s="67"/>
    </row>
    <row r="28" spans="1:6" ht="13.5">
      <c r="A28" s="67"/>
      <c r="B28" s="67"/>
      <c r="C28" s="67"/>
      <c r="D28" s="67"/>
      <c r="E28" s="67"/>
      <c r="F28" s="67"/>
    </row>
    <row r="29" spans="1:6" ht="13.5">
      <c r="A29" s="67"/>
      <c r="B29" s="67"/>
      <c r="C29" s="67"/>
      <c r="D29" s="67"/>
      <c r="E29" s="67"/>
      <c r="F29" s="67"/>
    </row>
    <row r="30" spans="1:6" ht="13.5">
      <c r="A30" s="67"/>
      <c r="B30" s="67"/>
      <c r="C30" s="67"/>
      <c r="D30" s="67"/>
      <c r="E30" s="67"/>
      <c r="F30" s="67"/>
    </row>
    <row r="31" spans="1:6" ht="13.5">
      <c r="A31" s="67"/>
      <c r="B31" s="67"/>
      <c r="C31" s="67"/>
      <c r="D31" s="67"/>
      <c r="E31" s="67"/>
      <c r="F31" s="67"/>
    </row>
    <row r="32" spans="1:6" ht="13.5">
      <c r="A32" s="67"/>
      <c r="B32" s="67"/>
      <c r="C32" s="67"/>
      <c r="D32" s="67"/>
      <c r="E32" s="67"/>
      <c r="F32" s="67"/>
    </row>
    <row r="33" spans="1:6" ht="13.5">
      <c r="A33" s="67"/>
      <c r="B33" s="67"/>
      <c r="C33" s="67"/>
      <c r="D33" s="67"/>
      <c r="E33" s="67"/>
      <c r="F33" s="67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F82" sqref="F82"/>
    </sheetView>
  </sheetViews>
  <sheetFormatPr defaultColWidth="9.140625" defaultRowHeight="15"/>
  <cols>
    <col min="1" max="1" width="92.57421875" style="64" customWidth="1"/>
    <col min="2" max="2" width="9.140625" style="64" customWidth="1"/>
    <col min="3" max="3" width="16.421875" style="64" customWidth="1"/>
    <col min="4" max="4" width="16.00390625" style="64" customWidth="1"/>
    <col min="5" max="5" width="17.8515625" style="64" customWidth="1"/>
    <col min="6" max="6" width="15.421875" style="64" customWidth="1"/>
    <col min="7" max="7" width="11.7109375" style="64" customWidth="1"/>
    <col min="8" max="8" width="16.00390625" style="64" customWidth="1"/>
    <col min="9" max="16384" width="9.140625" style="64" customWidth="1"/>
  </cols>
  <sheetData>
    <row r="1" spans="1:5" ht="27" customHeight="1">
      <c r="A1" s="171" t="s">
        <v>471</v>
      </c>
      <c r="B1" s="172"/>
      <c r="C1" s="172"/>
      <c r="D1" s="172"/>
      <c r="E1" s="173"/>
    </row>
    <row r="2" spans="1:5" ht="23.25" customHeight="1">
      <c r="A2" s="170" t="s">
        <v>469</v>
      </c>
      <c r="B2" s="172"/>
      <c r="C2" s="172"/>
      <c r="D2" s="172"/>
      <c r="E2" s="173"/>
    </row>
    <row r="3" spans="1:8" ht="18">
      <c r="A3" s="65"/>
      <c r="H3" s="66" t="s">
        <v>439</v>
      </c>
    </row>
    <row r="4" spans="3:8" ht="13.5">
      <c r="C4" s="174" t="s">
        <v>437</v>
      </c>
      <c r="D4" s="174"/>
      <c r="E4" s="174"/>
      <c r="F4" s="174" t="s">
        <v>436</v>
      </c>
      <c r="G4" s="174"/>
      <c r="H4" s="174"/>
    </row>
    <row r="5" spans="1:8" ht="26.25">
      <c r="A5" s="68" t="s">
        <v>11</v>
      </c>
      <c r="B5" s="69" t="s">
        <v>2</v>
      </c>
      <c r="C5" s="112" t="s">
        <v>421</v>
      </c>
      <c r="D5" s="112" t="s">
        <v>422</v>
      </c>
      <c r="E5" s="113" t="s">
        <v>423</v>
      </c>
      <c r="F5" s="70" t="s">
        <v>421</v>
      </c>
      <c r="G5" s="70" t="s">
        <v>422</v>
      </c>
      <c r="H5" s="71" t="s">
        <v>423</v>
      </c>
    </row>
    <row r="6" spans="1:8" ht="15" customHeight="1">
      <c r="A6" s="75" t="s">
        <v>182</v>
      </c>
      <c r="B6" s="79" t="s">
        <v>183</v>
      </c>
      <c r="C6" s="58">
        <v>5671758</v>
      </c>
      <c r="D6" s="58"/>
      <c r="E6" s="58">
        <f>SUM(C6:D6)</f>
        <v>5671758</v>
      </c>
      <c r="F6" s="58">
        <v>5671758</v>
      </c>
      <c r="G6" s="58"/>
      <c r="H6" s="58">
        <f>F6+G6</f>
        <v>5671758</v>
      </c>
    </row>
    <row r="7" spans="1:8" ht="15" customHeight="1">
      <c r="A7" s="76" t="s">
        <v>184</v>
      </c>
      <c r="B7" s="79" t="s">
        <v>185</v>
      </c>
      <c r="C7" s="166"/>
      <c r="D7" s="58"/>
      <c r="E7" s="58">
        <f aca="true" t="shared" si="0" ref="E7:E71">SUM(C7:D7)</f>
        <v>0</v>
      </c>
      <c r="F7" s="58"/>
      <c r="G7" s="58"/>
      <c r="H7" s="58">
        <f aca="true" t="shared" si="1" ref="H7:H71">F7+G7</f>
        <v>0</v>
      </c>
    </row>
    <row r="8" spans="1:8" ht="15" customHeight="1">
      <c r="A8" s="76" t="s">
        <v>186</v>
      </c>
      <c r="B8" s="79" t="s">
        <v>187</v>
      </c>
      <c r="C8" s="58">
        <v>1011178</v>
      </c>
      <c r="D8" s="58"/>
      <c r="E8" s="58">
        <f t="shared" si="0"/>
        <v>1011178</v>
      </c>
      <c r="F8" s="58">
        <v>1011178</v>
      </c>
      <c r="G8" s="58"/>
      <c r="H8" s="58">
        <f t="shared" si="1"/>
        <v>1011178</v>
      </c>
    </row>
    <row r="9" spans="1:8" ht="15" customHeight="1">
      <c r="A9" s="76" t="s">
        <v>188</v>
      </c>
      <c r="B9" s="79" t="s">
        <v>189</v>
      </c>
      <c r="C9" s="58">
        <v>1800000</v>
      </c>
      <c r="D9" s="58"/>
      <c r="E9" s="58">
        <f t="shared" si="0"/>
        <v>1800000</v>
      </c>
      <c r="F9" s="58">
        <v>1800000</v>
      </c>
      <c r="G9" s="58"/>
      <c r="H9" s="58">
        <f t="shared" si="1"/>
        <v>1800000</v>
      </c>
    </row>
    <row r="10" spans="1:8" ht="15" customHeight="1">
      <c r="A10" s="76" t="s">
        <v>190</v>
      </c>
      <c r="B10" s="79" t="s">
        <v>191</v>
      </c>
      <c r="C10" s="166"/>
      <c r="D10" s="58"/>
      <c r="E10" s="58">
        <f t="shared" si="0"/>
        <v>0</v>
      </c>
      <c r="F10" s="58">
        <v>431800</v>
      </c>
      <c r="G10" s="58"/>
      <c r="H10" s="58">
        <f t="shared" si="1"/>
        <v>431800</v>
      </c>
    </row>
    <row r="11" spans="1:8" ht="15" customHeight="1">
      <c r="A11" s="76" t="s">
        <v>192</v>
      </c>
      <c r="B11" s="79" t="s">
        <v>193</v>
      </c>
      <c r="C11" s="58"/>
      <c r="D11" s="58"/>
      <c r="E11" s="58">
        <f t="shared" si="0"/>
        <v>0</v>
      </c>
      <c r="F11" s="58">
        <v>6000</v>
      </c>
      <c r="G11" s="58"/>
      <c r="H11" s="58">
        <f t="shared" si="1"/>
        <v>6000</v>
      </c>
    </row>
    <row r="12" spans="1:8" s="110" customFormat="1" ht="15" customHeight="1">
      <c r="A12" s="80" t="s">
        <v>385</v>
      </c>
      <c r="B12" s="114" t="s">
        <v>194</v>
      </c>
      <c r="C12" s="109">
        <f>SUM(C6:C11)</f>
        <v>8482936</v>
      </c>
      <c r="D12" s="109"/>
      <c r="E12" s="109">
        <f t="shared" si="0"/>
        <v>8482936</v>
      </c>
      <c r="F12" s="109">
        <f>SUM(F6:F11)</f>
        <v>8920736</v>
      </c>
      <c r="G12" s="109">
        <f>SUM(G6:G11)</f>
        <v>0</v>
      </c>
      <c r="H12" s="109">
        <f t="shared" si="1"/>
        <v>8920736</v>
      </c>
    </row>
    <row r="13" spans="1:8" ht="15" customHeight="1">
      <c r="A13" s="76" t="s">
        <v>195</v>
      </c>
      <c r="B13" s="79" t="s">
        <v>196</v>
      </c>
      <c r="C13" s="58"/>
      <c r="D13" s="58"/>
      <c r="E13" s="58">
        <f t="shared" si="0"/>
        <v>0</v>
      </c>
      <c r="F13" s="58"/>
      <c r="G13" s="58"/>
      <c r="H13" s="58">
        <f t="shared" si="1"/>
        <v>0</v>
      </c>
    </row>
    <row r="14" spans="1:8" ht="15" customHeight="1">
      <c r="A14" s="76" t="s">
        <v>197</v>
      </c>
      <c r="B14" s="79" t="s">
        <v>198</v>
      </c>
      <c r="C14" s="58"/>
      <c r="D14" s="58"/>
      <c r="E14" s="58">
        <f t="shared" si="0"/>
        <v>0</v>
      </c>
      <c r="F14" s="58"/>
      <c r="G14" s="58"/>
      <c r="H14" s="58">
        <f t="shared" si="1"/>
        <v>0</v>
      </c>
    </row>
    <row r="15" spans="1:8" ht="15" customHeight="1">
      <c r="A15" s="76" t="s">
        <v>348</v>
      </c>
      <c r="B15" s="79" t="s">
        <v>199</v>
      </c>
      <c r="C15" s="58"/>
      <c r="D15" s="58"/>
      <c r="E15" s="58">
        <f t="shared" si="0"/>
        <v>0</v>
      </c>
      <c r="F15" s="58"/>
      <c r="G15" s="58"/>
      <c r="H15" s="58">
        <f t="shared" si="1"/>
        <v>0</v>
      </c>
    </row>
    <row r="16" spans="1:8" ht="15" customHeight="1">
      <c r="A16" s="76" t="s">
        <v>349</v>
      </c>
      <c r="B16" s="79" t="s">
        <v>200</v>
      </c>
      <c r="C16" s="58"/>
      <c r="D16" s="58"/>
      <c r="E16" s="58">
        <f t="shared" si="0"/>
        <v>0</v>
      </c>
      <c r="F16" s="58"/>
      <c r="G16" s="58"/>
      <c r="H16" s="58">
        <f t="shared" si="1"/>
        <v>0</v>
      </c>
    </row>
    <row r="17" spans="1:8" ht="15" customHeight="1">
      <c r="A17" s="76" t="s">
        <v>350</v>
      </c>
      <c r="B17" s="79" t="s">
        <v>201</v>
      </c>
      <c r="C17" s="58"/>
      <c r="D17" s="58"/>
      <c r="E17" s="58">
        <f t="shared" si="0"/>
        <v>0</v>
      </c>
      <c r="F17" s="58">
        <v>0</v>
      </c>
      <c r="G17" s="58"/>
      <c r="H17" s="58">
        <f t="shared" si="1"/>
        <v>0</v>
      </c>
    </row>
    <row r="18" spans="1:8" s="110" customFormat="1" ht="15" customHeight="1">
      <c r="A18" s="83" t="s">
        <v>386</v>
      </c>
      <c r="B18" s="92" t="s">
        <v>202</v>
      </c>
      <c r="C18" s="109">
        <f>SUM(C12:C17)</f>
        <v>8482936</v>
      </c>
      <c r="D18" s="109"/>
      <c r="E18" s="109">
        <f t="shared" si="0"/>
        <v>8482936</v>
      </c>
      <c r="F18" s="109">
        <f>F17+F12</f>
        <v>8920736</v>
      </c>
      <c r="G18" s="109">
        <f>G17+G12</f>
        <v>0</v>
      </c>
      <c r="H18" s="109">
        <f t="shared" si="1"/>
        <v>8920736</v>
      </c>
    </row>
    <row r="19" spans="1:8" ht="15" customHeight="1">
      <c r="A19" s="76" t="s">
        <v>203</v>
      </c>
      <c r="B19" s="79" t="s">
        <v>204</v>
      </c>
      <c r="C19" s="58"/>
      <c r="D19" s="58"/>
      <c r="E19" s="58">
        <f t="shared" si="0"/>
        <v>0</v>
      </c>
      <c r="F19" s="58"/>
      <c r="G19" s="58"/>
      <c r="H19" s="58">
        <f t="shared" si="1"/>
        <v>0</v>
      </c>
    </row>
    <row r="20" spans="1:8" ht="15" customHeight="1">
      <c r="A20" s="76" t="s">
        <v>205</v>
      </c>
      <c r="B20" s="79" t="s">
        <v>206</v>
      </c>
      <c r="C20" s="58"/>
      <c r="D20" s="58"/>
      <c r="E20" s="58">
        <f t="shared" si="0"/>
        <v>0</v>
      </c>
      <c r="F20" s="58"/>
      <c r="G20" s="58"/>
      <c r="H20" s="58">
        <f t="shared" si="1"/>
        <v>0</v>
      </c>
    </row>
    <row r="21" spans="1:8" ht="15" customHeight="1">
      <c r="A21" s="76" t="s">
        <v>351</v>
      </c>
      <c r="B21" s="79" t="s">
        <v>207</v>
      </c>
      <c r="C21" s="58"/>
      <c r="D21" s="58"/>
      <c r="E21" s="58">
        <f t="shared" si="0"/>
        <v>0</v>
      </c>
      <c r="F21" s="58"/>
      <c r="G21" s="58"/>
      <c r="H21" s="58">
        <f t="shared" si="1"/>
        <v>0</v>
      </c>
    </row>
    <row r="22" spans="1:8" ht="15" customHeight="1">
      <c r="A22" s="76" t="s">
        <v>352</v>
      </c>
      <c r="B22" s="79" t="s">
        <v>208</v>
      </c>
      <c r="C22" s="58"/>
      <c r="D22" s="58"/>
      <c r="E22" s="58">
        <f t="shared" si="0"/>
        <v>0</v>
      </c>
      <c r="F22" s="58">
        <v>0</v>
      </c>
      <c r="G22" s="58"/>
      <c r="H22" s="58">
        <f t="shared" si="1"/>
        <v>0</v>
      </c>
    </row>
    <row r="23" spans="1:8" ht="15" customHeight="1">
      <c r="A23" s="76" t="s">
        <v>353</v>
      </c>
      <c r="B23" s="79" t="s">
        <v>209</v>
      </c>
      <c r="C23" s="58"/>
      <c r="D23" s="58"/>
      <c r="E23" s="58">
        <f t="shared" si="0"/>
        <v>0</v>
      </c>
      <c r="F23" s="58">
        <v>2716530</v>
      </c>
      <c r="G23" s="58"/>
      <c r="H23" s="58">
        <f t="shared" si="1"/>
        <v>2716530</v>
      </c>
    </row>
    <row r="24" spans="1:8" s="110" customFormat="1" ht="15" customHeight="1">
      <c r="A24" s="83" t="s">
        <v>387</v>
      </c>
      <c r="B24" s="92" t="s">
        <v>210</v>
      </c>
      <c r="C24" s="109">
        <f>SUM(C19:C23)</f>
        <v>0</v>
      </c>
      <c r="D24" s="109"/>
      <c r="E24" s="109">
        <f t="shared" si="0"/>
        <v>0</v>
      </c>
      <c r="F24" s="109">
        <f>SUM(F19:F23)</f>
        <v>2716530</v>
      </c>
      <c r="G24" s="109">
        <f>SUM(G19:G23)</f>
        <v>0</v>
      </c>
      <c r="H24" s="109">
        <f t="shared" si="1"/>
        <v>2716530</v>
      </c>
    </row>
    <row r="25" spans="1:8" ht="15" customHeight="1">
      <c r="A25" s="76" t="s">
        <v>354</v>
      </c>
      <c r="B25" s="79" t="s">
        <v>211</v>
      </c>
      <c r="C25" s="58"/>
      <c r="D25" s="58"/>
      <c r="E25" s="58">
        <f t="shared" si="0"/>
        <v>0</v>
      </c>
      <c r="F25" s="58"/>
      <c r="G25" s="58"/>
      <c r="H25" s="58">
        <f t="shared" si="1"/>
        <v>0</v>
      </c>
    </row>
    <row r="26" spans="1:8" ht="15" customHeight="1">
      <c r="A26" s="76" t="s">
        <v>355</v>
      </c>
      <c r="B26" s="79" t="s">
        <v>212</v>
      </c>
      <c r="C26" s="58"/>
      <c r="D26" s="58"/>
      <c r="E26" s="58">
        <f t="shared" si="0"/>
        <v>0</v>
      </c>
      <c r="F26" s="58"/>
      <c r="G26" s="58"/>
      <c r="H26" s="58">
        <f t="shared" si="1"/>
        <v>0</v>
      </c>
    </row>
    <row r="27" spans="1:8" s="110" customFormat="1" ht="15" customHeight="1">
      <c r="A27" s="80" t="s">
        <v>388</v>
      </c>
      <c r="B27" s="114" t="s">
        <v>213</v>
      </c>
      <c r="C27" s="109">
        <f>SUM(C25:C26)</f>
        <v>0</v>
      </c>
      <c r="D27" s="109">
        <f>SUM(D25:D26)</f>
        <v>0</v>
      </c>
      <c r="E27" s="109">
        <f t="shared" si="0"/>
        <v>0</v>
      </c>
      <c r="F27" s="109">
        <f>SUM(F25:F26)</f>
        <v>0</v>
      </c>
      <c r="G27" s="109">
        <f>SUM(G25:G26)</f>
        <v>0</v>
      </c>
      <c r="H27" s="109">
        <f t="shared" si="1"/>
        <v>0</v>
      </c>
    </row>
    <row r="28" spans="1:8" ht="15" customHeight="1">
      <c r="A28" s="76" t="s">
        <v>356</v>
      </c>
      <c r="B28" s="79" t="s">
        <v>214</v>
      </c>
      <c r="C28" s="58"/>
      <c r="D28" s="58"/>
      <c r="E28" s="58">
        <f t="shared" si="0"/>
        <v>0</v>
      </c>
      <c r="F28" s="58"/>
      <c r="G28" s="58"/>
      <c r="H28" s="58">
        <f t="shared" si="1"/>
        <v>0</v>
      </c>
    </row>
    <row r="29" spans="1:8" ht="15" customHeight="1">
      <c r="A29" s="76" t="s">
        <v>357</v>
      </c>
      <c r="B29" s="79" t="s">
        <v>215</v>
      </c>
      <c r="C29" s="58"/>
      <c r="D29" s="58"/>
      <c r="E29" s="58">
        <f t="shared" si="0"/>
        <v>0</v>
      </c>
      <c r="F29" s="58"/>
      <c r="G29" s="58"/>
      <c r="H29" s="58">
        <f t="shared" si="1"/>
        <v>0</v>
      </c>
    </row>
    <row r="30" spans="1:8" ht="15" customHeight="1">
      <c r="A30" s="76" t="s">
        <v>358</v>
      </c>
      <c r="B30" s="79" t="s">
        <v>216</v>
      </c>
      <c r="C30" s="58">
        <v>4000000</v>
      </c>
      <c r="D30" s="58"/>
      <c r="E30" s="58">
        <f t="shared" si="0"/>
        <v>4000000</v>
      </c>
      <c r="F30" s="58">
        <v>4000000</v>
      </c>
      <c r="G30" s="58"/>
      <c r="H30" s="58">
        <f t="shared" si="1"/>
        <v>4000000</v>
      </c>
    </row>
    <row r="31" spans="1:8" ht="15" customHeight="1">
      <c r="A31" s="76" t="s">
        <v>359</v>
      </c>
      <c r="B31" s="79" t="s">
        <v>217</v>
      </c>
      <c r="C31" s="58">
        <v>12000000</v>
      </c>
      <c r="D31" s="58"/>
      <c r="E31" s="58">
        <f t="shared" si="0"/>
        <v>12000000</v>
      </c>
      <c r="F31" s="58">
        <v>23923628</v>
      </c>
      <c r="G31" s="58"/>
      <c r="H31" s="58">
        <f t="shared" si="1"/>
        <v>23923628</v>
      </c>
    </row>
    <row r="32" spans="1:8" ht="15" customHeight="1">
      <c r="A32" s="76" t="s">
        <v>360</v>
      </c>
      <c r="B32" s="79" t="s">
        <v>218</v>
      </c>
      <c r="C32" s="166"/>
      <c r="D32" s="58"/>
      <c r="E32" s="58">
        <f t="shared" si="0"/>
        <v>0</v>
      </c>
      <c r="F32" s="58"/>
      <c r="G32" s="58"/>
      <c r="H32" s="58">
        <f t="shared" si="1"/>
        <v>0</v>
      </c>
    </row>
    <row r="33" spans="1:8" ht="15" customHeight="1">
      <c r="A33" s="76" t="s">
        <v>219</v>
      </c>
      <c r="B33" s="79" t="s">
        <v>220</v>
      </c>
      <c r="C33" s="166"/>
      <c r="D33" s="58"/>
      <c r="E33" s="58">
        <f t="shared" si="0"/>
        <v>0</v>
      </c>
      <c r="F33" s="58"/>
      <c r="G33" s="58"/>
      <c r="H33" s="58">
        <f t="shared" si="1"/>
        <v>0</v>
      </c>
    </row>
    <row r="34" spans="1:8" ht="15" customHeight="1">
      <c r="A34" s="76" t="s">
        <v>361</v>
      </c>
      <c r="B34" s="79" t="s">
        <v>221</v>
      </c>
      <c r="C34" s="58">
        <v>1200000</v>
      </c>
      <c r="D34" s="58"/>
      <c r="E34" s="58">
        <f t="shared" si="0"/>
        <v>1200000</v>
      </c>
      <c r="F34" s="58">
        <v>2400000</v>
      </c>
      <c r="G34" s="58"/>
      <c r="H34" s="58">
        <f t="shared" si="1"/>
        <v>2400000</v>
      </c>
    </row>
    <row r="35" spans="1:8" ht="15" customHeight="1">
      <c r="A35" s="76" t="s">
        <v>362</v>
      </c>
      <c r="B35" s="79" t="s">
        <v>222</v>
      </c>
      <c r="C35" s="58"/>
      <c r="D35" s="58"/>
      <c r="E35" s="58">
        <f t="shared" si="0"/>
        <v>0</v>
      </c>
      <c r="F35" s="58"/>
      <c r="G35" s="58"/>
      <c r="H35" s="58">
        <f t="shared" si="1"/>
        <v>0</v>
      </c>
    </row>
    <row r="36" spans="1:8" s="110" customFormat="1" ht="15" customHeight="1">
      <c r="A36" s="80" t="s">
        <v>389</v>
      </c>
      <c r="B36" s="114" t="s">
        <v>223</v>
      </c>
      <c r="C36" s="109">
        <f>SUM(C31:C35)</f>
        <v>13200000</v>
      </c>
      <c r="D36" s="109">
        <f>SUM(D31:D35)</f>
        <v>0</v>
      </c>
      <c r="E36" s="109">
        <f t="shared" si="0"/>
        <v>13200000</v>
      </c>
      <c r="F36" s="109">
        <f>SUM(F31:F35)</f>
        <v>26323628</v>
      </c>
      <c r="G36" s="109">
        <f>SUM(G31:G35)</f>
        <v>0</v>
      </c>
      <c r="H36" s="109">
        <f t="shared" si="1"/>
        <v>26323628</v>
      </c>
    </row>
    <row r="37" spans="1:8" ht="15" customHeight="1">
      <c r="A37" s="76" t="s">
        <v>363</v>
      </c>
      <c r="B37" s="79" t="s">
        <v>224</v>
      </c>
      <c r="C37" s="58"/>
      <c r="D37" s="58"/>
      <c r="E37" s="58">
        <f t="shared" si="0"/>
        <v>0</v>
      </c>
      <c r="F37" s="58">
        <v>140000</v>
      </c>
      <c r="G37" s="58"/>
      <c r="H37" s="58">
        <f t="shared" si="1"/>
        <v>140000</v>
      </c>
    </row>
    <row r="38" spans="1:8" s="110" customFormat="1" ht="15" customHeight="1">
      <c r="A38" s="83" t="s">
        <v>390</v>
      </c>
      <c r="B38" s="92" t="s">
        <v>225</v>
      </c>
      <c r="C38" s="109">
        <f>C30+C36+C37</f>
        <v>17200000</v>
      </c>
      <c r="D38" s="109"/>
      <c r="E38" s="109">
        <f t="shared" si="0"/>
        <v>17200000</v>
      </c>
      <c r="F38" s="109">
        <f>F30+F36+F37</f>
        <v>30463628</v>
      </c>
      <c r="G38" s="109">
        <f>G30+G36+G37</f>
        <v>0</v>
      </c>
      <c r="H38" s="109">
        <f t="shared" si="1"/>
        <v>30463628</v>
      </c>
    </row>
    <row r="39" spans="1:8" ht="15" customHeight="1">
      <c r="A39" s="85" t="s">
        <v>226</v>
      </c>
      <c r="B39" s="79" t="s">
        <v>227</v>
      </c>
      <c r="C39" s="58"/>
      <c r="D39" s="58"/>
      <c r="E39" s="58">
        <f t="shared" si="0"/>
        <v>0</v>
      </c>
      <c r="F39" s="58">
        <v>240000</v>
      </c>
      <c r="G39" s="58"/>
      <c r="H39" s="58">
        <f t="shared" si="1"/>
        <v>240000</v>
      </c>
    </row>
    <row r="40" spans="1:8" ht="15" customHeight="1">
      <c r="A40" s="85" t="s">
        <v>364</v>
      </c>
      <c r="B40" s="79" t="s">
        <v>228</v>
      </c>
      <c r="C40" s="58">
        <v>60000</v>
      </c>
      <c r="D40" s="58"/>
      <c r="E40" s="58">
        <f t="shared" si="0"/>
        <v>60000</v>
      </c>
      <c r="F40" s="58">
        <v>350000</v>
      </c>
      <c r="G40" s="58"/>
      <c r="H40" s="58">
        <f t="shared" si="1"/>
        <v>350000</v>
      </c>
    </row>
    <row r="41" spans="1:8" ht="15" customHeight="1">
      <c r="A41" s="85" t="s">
        <v>365</v>
      </c>
      <c r="B41" s="79" t="s">
        <v>229</v>
      </c>
      <c r="C41" s="166"/>
      <c r="D41" s="58"/>
      <c r="E41" s="58">
        <f t="shared" si="0"/>
        <v>0</v>
      </c>
      <c r="F41" s="58"/>
      <c r="G41" s="58"/>
      <c r="H41" s="58">
        <f t="shared" si="1"/>
        <v>0</v>
      </c>
    </row>
    <row r="42" spans="1:8" ht="15" customHeight="1">
      <c r="A42" s="85" t="s">
        <v>366</v>
      </c>
      <c r="B42" s="79" t="s">
        <v>230</v>
      </c>
      <c r="C42" s="58">
        <v>4040114</v>
      </c>
      <c r="D42" s="58"/>
      <c r="E42" s="58">
        <f t="shared" si="0"/>
        <v>4040114</v>
      </c>
      <c r="F42" s="58">
        <v>4040114</v>
      </c>
      <c r="G42" s="58"/>
      <c r="H42" s="58">
        <f t="shared" si="1"/>
        <v>4040114</v>
      </c>
    </row>
    <row r="43" spans="1:8" ht="15" customHeight="1">
      <c r="A43" s="85" t="s">
        <v>231</v>
      </c>
      <c r="B43" s="79" t="s">
        <v>232</v>
      </c>
      <c r="C43" s="166"/>
      <c r="D43" s="58"/>
      <c r="E43" s="58">
        <f t="shared" si="0"/>
        <v>0</v>
      </c>
      <c r="F43" s="58"/>
      <c r="G43" s="58"/>
      <c r="H43" s="58">
        <f t="shared" si="1"/>
        <v>0</v>
      </c>
    </row>
    <row r="44" spans="1:8" ht="15" customHeight="1">
      <c r="A44" s="85" t="s">
        <v>233</v>
      </c>
      <c r="B44" s="79" t="s">
        <v>234</v>
      </c>
      <c r="C44" s="58">
        <v>1075000</v>
      </c>
      <c r="D44" s="58"/>
      <c r="E44" s="58">
        <f t="shared" si="0"/>
        <v>1075000</v>
      </c>
      <c r="F44" s="58">
        <v>1075000</v>
      </c>
      <c r="G44" s="58"/>
      <c r="H44" s="58">
        <f t="shared" si="1"/>
        <v>1075000</v>
      </c>
    </row>
    <row r="45" spans="1:8" ht="15" customHeight="1">
      <c r="A45" s="85" t="s">
        <v>235</v>
      </c>
      <c r="B45" s="79" t="s">
        <v>236</v>
      </c>
      <c r="C45" s="58"/>
      <c r="D45" s="58"/>
      <c r="E45" s="58">
        <f t="shared" si="0"/>
        <v>0</v>
      </c>
      <c r="F45" s="58"/>
      <c r="G45" s="58"/>
      <c r="H45" s="58">
        <f t="shared" si="1"/>
        <v>0</v>
      </c>
    </row>
    <row r="46" spans="1:8" ht="15" customHeight="1">
      <c r="A46" s="85" t="s">
        <v>367</v>
      </c>
      <c r="B46" s="79" t="s">
        <v>237</v>
      </c>
      <c r="C46" s="58">
        <v>100000</v>
      </c>
      <c r="D46" s="58"/>
      <c r="E46" s="58">
        <f t="shared" si="0"/>
        <v>100000</v>
      </c>
      <c r="F46" s="58">
        <v>100000</v>
      </c>
      <c r="G46" s="58"/>
      <c r="H46" s="58">
        <f t="shared" si="1"/>
        <v>100000</v>
      </c>
    </row>
    <row r="47" spans="1:8" ht="15" customHeight="1">
      <c r="A47" s="85" t="s">
        <v>368</v>
      </c>
      <c r="B47" s="79" t="s">
        <v>238</v>
      </c>
      <c r="C47" s="166"/>
      <c r="D47" s="58"/>
      <c r="E47" s="58">
        <f t="shared" si="0"/>
        <v>0</v>
      </c>
      <c r="F47" s="58"/>
      <c r="G47" s="58"/>
      <c r="H47" s="58">
        <f t="shared" si="1"/>
        <v>0</v>
      </c>
    </row>
    <row r="48" spans="1:8" ht="15" customHeight="1">
      <c r="A48" s="85" t="s">
        <v>472</v>
      </c>
      <c r="B48" s="79" t="s">
        <v>473</v>
      </c>
      <c r="C48" s="166"/>
      <c r="D48" s="58"/>
      <c r="E48" s="58"/>
      <c r="F48" s="58">
        <v>10000</v>
      </c>
      <c r="G48" s="58"/>
      <c r="H48" s="58">
        <f t="shared" si="1"/>
        <v>10000</v>
      </c>
    </row>
    <row r="49" spans="1:8" ht="15" customHeight="1">
      <c r="A49" s="85" t="s">
        <v>369</v>
      </c>
      <c r="B49" s="79" t="s">
        <v>444</v>
      </c>
      <c r="C49" s="58"/>
      <c r="D49" s="58"/>
      <c r="E49" s="58">
        <f t="shared" si="0"/>
        <v>0</v>
      </c>
      <c r="F49" s="58">
        <v>230000</v>
      </c>
      <c r="G49" s="58"/>
      <c r="H49" s="58">
        <f t="shared" si="1"/>
        <v>230000</v>
      </c>
    </row>
    <row r="50" spans="1:8" s="110" customFormat="1" ht="15" customHeight="1">
      <c r="A50" s="87" t="s">
        <v>391</v>
      </c>
      <c r="B50" s="92" t="s">
        <v>239</v>
      </c>
      <c r="C50" s="109">
        <f>SUM(C39:C49)</f>
        <v>5275114</v>
      </c>
      <c r="D50" s="109">
        <f>SUM(D39:D49)</f>
        <v>0</v>
      </c>
      <c r="E50" s="109">
        <f>SUM(E39:E49)</f>
        <v>5275114</v>
      </c>
      <c r="F50" s="109">
        <f>SUM(F39:F49)</f>
        <v>6045114</v>
      </c>
      <c r="G50" s="109"/>
      <c r="H50" s="109">
        <f t="shared" si="1"/>
        <v>6045114</v>
      </c>
    </row>
    <row r="51" spans="1:8" ht="15" customHeight="1">
      <c r="A51" s="85" t="s">
        <v>370</v>
      </c>
      <c r="B51" s="79" t="s">
        <v>240</v>
      </c>
      <c r="C51" s="58"/>
      <c r="D51" s="58"/>
      <c r="E51" s="58">
        <f t="shared" si="0"/>
        <v>0</v>
      </c>
      <c r="F51" s="58"/>
      <c r="G51" s="58"/>
      <c r="H51" s="58">
        <f t="shared" si="1"/>
        <v>0</v>
      </c>
    </row>
    <row r="52" spans="1:8" ht="15" customHeight="1">
      <c r="A52" s="85" t="s">
        <v>371</v>
      </c>
      <c r="B52" s="79" t="s">
        <v>241</v>
      </c>
      <c r="C52" s="58"/>
      <c r="D52" s="58"/>
      <c r="E52" s="58">
        <f t="shared" si="0"/>
        <v>0</v>
      </c>
      <c r="F52" s="58">
        <v>0</v>
      </c>
      <c r="G52" s="58"/>
      <c r="H52" s="58">
        <f t="shared" si="1"/>
        <v>0</v>
      </c>
    </row>
    <row r="53" spans="1:8" ht="15" customHeight="1">
      <c r="A53" s="85" t="s">
        <v>242</v>
      </c>
      <c r="B53" s="79" t="s">
        <v>243</v>
      </c>
      <c r="C53" s="58"/>
      <c r="D53" s="58"/>
      <c r="E53" s="58">
        <f t="shared" si="0"/>
        <v>0</v>
      </c>
      <c r="F53" s="58"/>
      <c r="G53" s="58"/>
      <c r="H53" s="58">
        <f t="shared" si="1"/>
        <v>0</v>
      </c>
    </row>
    <row r="54" spans="1:8" ht="15" customHeight="1">
      <c r="A54" s="85" t="s">
        <v>372</v>
      </c>
      <c r="B54" s="79" t="s">
        <v>244</v>
      </c>
      <c r="C54" s="58"/>
      <c r="D54" s="58"/>
      <c r="E54" s="58">
        <f t="shared" si="0"/>
        <v>0</v>
      </c>
      <c r="F54" s="58"/>
      <c r="G54" s="58"/>
      <c r="H54" s="58">
        <f t="shared" si="1"/>
        <v>0</v>
      </c>
    </row>
    <row r="55" spans="1:8" ht="15" customHeight="1">
      <c r="A55" s="85" t="s">
        <v>245</v>
      </c>
      <c r="B55" s="79" t="s">
        <v>246</v>
      </c>
      <c r="C55" s="58"/>
      <c r="D55" s="58"/>
      <c r="E55" s="58">
        <f t="shared" si="0"/>
        <v>0</v>
      </c>
      <c r="F55" s="58"/>
      <c r="G55" s="58"/>
      <c r="H55" s="58">
        <f t="shared" si="1"/>
        <v>0</v>
      </c>
    </row>
    <row r="56" spans="1:8" s="110" customFormat="1" ht="15" customHeight="1">
      <c r="A56" s="83" t="s">
        <v>392</v>
      </c>
      <c r="B56" s="92" t="s">
        <v>247</v>
      </c>
      <c r="C56" s="109">
        <f>SUM(C51:C55)</f>
        <v>0</v>
      </c>
      <c r="D56" s="109"/>
      <c r="E56" s="109">
        <f t="shared" si="0"/>
        <v>0</v>
      </c>
      <c r="F56" s="109">
        <f>SUM(F51:F55)</f>
        <v>0</v>
      </c>
      <c r="G56" s="109"/>
      <c r="H56" s="109">
        <f>SUM(F56:G56)</f>
        <v>0</v>
      </c>
    </row>
    <row r="57" spans="1:8" ht="15" customHeight="1">
      <c r="A57" s="85" t="s">
        <v>248</v>
      </c>
      <c r="B57" s="79" t="s">
        <v>249</v>
      </c>
      <c r="C57" s="58"/>
      <c r="D57" s="58"/>
      <c r="E57" s="58">
        <f t="shared" si="0"/>
        <v>0</v>
      </c>
      <c r="F57" s="58"/>
      <c r="G57" s="58"/>
      <c r="H57" s="58">
        <f t="shared" si="1"/>
        <v>0</v>
      </c>
    </row>
    <row r="58" spans="1:8" ht="15" customHeight="1">
      <c r="A58" s="76" t="s">
        <v>373</v>
      </c>
      <c r="B58" s="79" t="s">
        <v>445</v>
      </c>
      <c r="C58" s="58"/>
      <c r="D58" s="58"/>
      <c r="E58" s="58">
        <f t="shared" si="0"/>
        <v>0</v>
      </c>
      <c r="F58" s="58"/>
      <c r="G58" s="58"/>
      <c r="H58" s="58">
        <f t="shared" si="1"/>
        <v>0</v>
      </c>
    </row>
    <row r="59" spans="1:8" ht="15" customHeight="1">
      <c r="A59" s="85" t="s">
        <v>374</v>
      </c>
      <c r="B59" s="79" t="s">
        <v>446</v>
      </c>
      <c r="C59" s="58"/>
      <c r="D59" s="58"/>
      <c r="E59" s="58">
        <f t="shared" si="0"/>
        <v>0</v>
      </c>
      <c r="F59" s="58">
        <v>1500000</v>
      </c>
      <c r="G59" s="58"/>
      <c r="H59" s="58">
        <f t="shared" si="1"/>
        <v>1500000</v>
      </c>
    </row>
    <row r="60" spans="1:8" s="110" customFormat="1" ht="15" customHeight="1">
      <c r="A60" s="83" t="s">
        <v>393</v>
      </c>
      <c r="B60" s="92" t="s">
        <v>250</v>
      </c>
      <c r="C60" s="109">
        <f aca="true" t="shared" si="2" ref="C60:H60">SUM(C57:C59)</f>
        <v>0</v>
      </c>
      <c r="D60" s="109">
        <f t="shared" si="2"/>
        <v>0</v>
      </c>
      <c r="E60" s="109">
        <f t="shared" si="2"/>
        <v>0</v>
      </c>
      <c r="F60" s="109">
        <f t="shared" si="2"/>
        <v>1500000</v>
      </c>
      <c r="G60" s="109">
        <f t="shared" si="2"/>
        <v>0</v>
      </c>
      <c r="H60" s="109">
        <f t="shared" si="2"/>
        <v>1500000</v>
      </c>
    </row>
    <row r="61" spans="1:8" ht="15" customHeight="1">
      <c r="A61" s="85" t="s">
        <v>251</v>
      </c>
      <c r="B61" s="79" t="s">
        <v>252</v>
      </c>
      <c r="C61" s="58"/>
      <c r="D61" s="58"/>
      <c r="E61" s="58">
        <f t="shared" si="0"/>
        <v>0</v>
      </c>
      <c r="F61" s="58"/>
      <c r="G61" s="58"/>
      <c r="H61" s="58">
        <f t="shared" si="1"/>
        <v>0</v>
      </c>
    </row>
    <row r="62" spans="1:8" ht="15" customHeight="1">
      <c r="A62" s="76" t="s">
        <v>375</v>
      </c>
      <c r="B62" s="79" t="s">
        <v>253</v>
      </c>
      <c r="C62" s="58"/>
      <c r="D62" s="58"/>
      <c r="E62" s="58">
        <f t="shared" si="0"/>
        <v>0</v>
      </c>
      <c r="F62" s="58"/>
      <c r="G62" s="58"/>
      <c r="H62" s="58">
        <f t="shared" si="1"/>
        <v>0</v>
      </c>
    </row>
    <row r="63" spans="1:8" ht="15" customHeight="1">
      <c r="A63" s="85" t="s">
        <v>376</v>
      </c>
      <c r="B63" s="79" t="s">
        <v>254</v>
      </c>
      <c r="C63" s="58"/>
      <c r="D63" s="58"/>
      <c r="E63" s="58">
        <f t="shared" si="0"/>
        <v>0</v>
      </c>
      <c r="F63" s="58">
        <v>0</v>
      </c>
      <c r="G63" s="58"/>
      <c r="H63" s="58">
        <f t="shared" si="1"/>
        <v>0</v>
      </c>
    </row>
    <row r="64" spans="1:8" s="110" customFormat="1" ht="15" customHeight="1">
      <c r="A64" s="83" t="s">
        <v>395</v>
      </c>
      <c r="B64" s="92" t="s">
        <v>255</v>
      </c>
      <c r="C64" s="109">
        <f>SUM(C61:C63)</f>
        <v>0</v>
      </c>
      <c r="D64" s="109">
        <f>SUM(D61:D63)</f>
        <v>0</v>
      </c>
      <c r="E64" s="109">
        <f>SUM(E61:E63)</f>
        <v>0</v>
      </c>
      <c r="F64" s="109">
        <f>SUM(F62:F63)</f>
        <v>0</v>
      </c>
      <c r="G64" s="109"/>
      <c r="H64" s="109">
        <f t="shared" si="1"/>
        <v>0</v>
      </c>
    </row>
    <row r="65" spans="1:8" s="110" customFormat="1" ht="15">
      <c r="A65" s="115" t="s">
        <v>394</v>
      </c>
      <c r="B65" s="93" t="s">
        <v>256</v>
      </c>
      <c r="C65" s="109">
        <f>C18+C38+C50+C64+C24+C60+C56</f>
        <v>30958050</v>
      </c>
      <c r="D65" s="109"/>
      <c r="E65" s="109">
        <f t="shared" si="0"/>
        <v>30958050</v>
      </c>
      <c r="F65" s="109">
        <f>F18+F24+F38+F50+F56+F64+F60</f>
        <v>49646008</v>
      </c>
      <c r="G65" s="109"/>
      <c r="H65" s="109">
        <f t="shared" si="1"/>
        <v>49646008</v>
      </c>
    </row>
    <row r="66" spans="1:8" s="110" customFormat="1" ht="15">
      <c r="A66" s="116" t="s">
        <v>424</v>
      </c>
      <c r="B66" s="117"/>
      <c r="C66" s="109"/>
      <c r="D66" s="109"/>
      <c r="E66" s="109">
        <f t="shared" si="0"/>
        <v>0</v>
      </c>
      <c r="F66" s="109"/>
      <c r="G66" s="109"/>
      <c r="H66" s="109">
        <f t="shared" si="1"/>
        <v>0</v>
      </c>
    </row>
    <row r="67" spans="1:8" s="110" customFormat="1" ht="15">
      <c r="A67" s="116" t="s">
        <v>425</v>
      </c>
      <c r="B67" s="117"/>
      <c r="C67" s="109"/>
      <c r="D67" s="109"/>
      <c r="E67" s="109">
        <f t="shared" si="0"/>
        <v>0</v>
      </c>
      <c r="F67" s="109"/>
      <c r="G67" s="109"/>
      <c r="H67" s="109">
        <f t="shared" si="1"/>
        <v>0</v>
      </c>
    </row>
    <row r="68" spans="1:8" ht="13.5">
      <c r="A68" s="99" t="s">
        <v>377</v>
      </c>
      <c r="B68" s="76" t="s">
        <v>257</v>
      </c>
      <c r="C68" s="58"/>
      <c r="D68" s="58"/>
      <c r="E68" s="58">
        <f t="shared" si="0"/>
        <v>0</v>
      </c>
      <c r="F68" s="58"/>
      <c r="G68" s="58"/>
      <c r="H68" s="58">
        <f t="shared" si="1"/>
        <v>0</v>
      </c>
    </row>
    <row r="69" spans="1:8" ht="13.5">
      <c r="A69" s="85" t="s">
        <v>258</v>
      </c>
      <c r="B69" s="76" t="s">
        <v>259</v>
      </c>
      <c r="C69" s="58"/>
      <c r="D69" s="58"/>
      <c r="E69" s="58">
        <f t="shared" si="0"/>
        <v>0</v>
      </c>
      <c r="F69" s="58"/>
      <c r="G69" s="58"/>
      <c r="H69" s="58">
        <f t="shared" si="1"/>
        <v>0</v>
      </c>
    </row>
    <row r="70" spans="1:8" ht="13.5">
      <c r="A70" s="99" t="s">
        <v>378</v>
      </c>
      <c r="B70" s="76" t="s">
        <v>260</v>
      </c>
      <c r="C70" s="58"/>
      <c r="D70" s="58"/>
      <c r="E70" s="58">
        <f t="shared" si="0"/>
        <v>0</v>
      </c>
      <c r="F70" s="58"/>
      <c r="G70" s="58"/>
      <c r="H70" s="58">
        <f t="shared" si="1"/>
        <v>0</v>
      </c>
    </row>
    <row r="71" spans="1:8" s="110" customFormat="1" ht="13.5">
      <c r="A71" s="97" t="s">
        <v>396</v>
      </c>
      <c r="B71" s="80" t="s">
        <v>261</v>
      </c>
      <c r="C71" s="109"/>
      <c r="D71" s="109"/>
      <c r="E71" s="109">
        <f t="shared" si="0"/>
        <v>0</v>
      </c>
      <c r="F71" s="109"/>
      <c r="G71" s="109"/>
      <c r="H71" s="109">
        <f t="shared" si="1"/>
        <v>0</v>
      </c>
    </row>
    <row r="72" spans="1:8" ht="13.5">
      <c r="A72" s="85" t="s">
        <v>379</v>
      </c>
      <c r="B72" s="76" t="s">
        <v>262</v>
      </c>
      <c r="C72" s="58"/>
      <c r="D72" s="58"/>
      <c r="E72" s="58">
        <f aca="true" t="shared" si="3" ref="E72:E95">SUM(C72:D72)</f>
        <v>0</v>
      </c>
      <c r="F72" s="58"/>
      <c r="G72" s="58"/>
      <c r="H72" s="58">
        <f aca="true" t="shared" si="4" ref="H72:H95">F72+G72</f>
        <v>0</v>
      </c>
    </row>
    <row r="73" spans="1:8" ht="13.5">
      <c r="A73" s="99" t="s">
        <v>263</v>
      </c>
      <c r="B73" s="76" t="s">
        <v>264</v>
      </c>
      <c r="C73" s="58"/>
      <c r="D73" s="58"/>
      <c r="E73" s="58">
        <f t="shared" si="3"/>
        <v>0</v>
      </c>
      <c r="F73" s="58"/>
      <c r="G73" s="58"/>
      <c r="H73" s="58">
        <f t="shared" si="4"/>
        <v>0</v>
      </c>
    </row>
    <row r="74" spans="1:8" ht="13.5">
      <c r="A74" s="85" t="s">
        <v>380</v>
      </c>
      <c r="B74" s="76" t="s">
        <v>265</v>
      </c>
      <c r="C74" s="58"/>
      <c r="D74" s="58"/>
      <c r="E74" s="58">
        <f t="shared" si="3"/>
        <v>0</v>
      </c>
      <c r="F74" s="58"/>
      <c r="G74" s="58"/>
      <c r="H74" s="58">
        <f t="shared" si="4"/>
        <v>0</v>
      </c>
    </row>
    <row r="75" spans="1:8" ht="13.5">
      <c r="A75" s="99" t="s">
        <v>266</v>
      </c>
      <c r="B75" s="76" t="s">
        <v>267</v>
      </c>
      <c r="C75" s="58"/>
      <c r="D75" s="58"/>
      <c r="E75" s="58">
        <f t="shared" si="3"/>
        <v>0</v>
      </c>
      <c r="F75" s="58"/>
      <c r="G75" s="58"/>
      <c r="H75" s="58">
        <f t="shared" si="4"/>
        <v>0</v>
      </c>
    </row>
    <row r="76" spans="1:8" s="110" customFormat="1" ht="13.5">
      <c r="A76" s="101" t="s">
        <v>397</v>
      </c>
      <c r="B76" s="80" t="s">
        <v>268</v>
      </c>
      <c r="C76" s="109">
        <f>SUM(C72:C75)</f>
        <v>0</v>
      </c>
      <c r="D76" s="109"/>
      <c r="E76" s="109">
        <f t="shared" si="3"/>
        <v>0</v>
      </c>
      <c r="F76" s="109"/>
      <c r="G76" s="109"/>
      <c r="H76" s="109">
        <f t="shared" si="4"/>
        <v>0</v>
      </c>
    </row>
    <row r="77" spans="1:8" ht="13.5">
      <c r="A77" s="76" t="s">
        <v>404</v>
      </c>
      <c r="B77" s="76" t="s">
        <v>269</v>
      </c>
      <c r="C77" s="58">
        <v>31041950</v>
      </c>
      <c r="D77" s="58"/>
      <c r="E77" s="58">
        <f t="shared" si="3"/>
        <v>31041950</v>
      </c>
      <c r="F77" s="58">
        <v>33353992</v>
      </c>
      <c r="G77" s="58"/>
      <c r="H77" s="58">
        <f t="shared" si="4"/>
        <v>33353992</v>
      </c>
    </row>
    <row r="78" spans="1:8" ht="13.5">
      <c r="A78" s="76" t="s">
        <v>405</v>
      </c>
      <c r="B78" s="76" t="s">
        <v>269</v>
      </c>
      <c r="C78" s="58"/>
      <c r="D78" s="58"/>
      <c r="E78" s="58">
        <f t="shared" si="3"/>
        <v>0</v>
      </c>
      <c r="F78" s="58"/>
      <c r="G78" s="58"/>
      <c r="H78" s="58">
        <f t="shared" si="4"/>
        <v>0</v>
      </c>
    </row>
    <row r="79" spans="1:8" ht="13.5">
      <c r="A79" s="76" t="s">
        <v>402</v>
      </c>
      <c r="B79" s="76" t="s">
        <v>270</v>
      </c>
      <c r="C79" s="58"/>
      <c r="D79" s="58"/>
      <c r="E79" s="58">
        <f t="shared" si="3"/>
        <v>0</v>
      </c>
      <c r="F79" s="58"/>
      <c r="G79" s="58"/>
      <c r="H79" s="58">
        <f t="shared" si="4"/>
        <v>0</v>
      </c>
    </row>
    <row r="80" spans="1:8" ht="13.5">
      <c r="A80" s="76" t="s">
        <v>403</v>
      </c>
      <c r="B80" s="76" t="s">
        <v>270</v>
      </c>
      <c r="C80" s="58"/>
      <c r="D80" s="58"/>
      <c r="E80" s="58">
        <f t="shared" si="3"/>
        <v>0</v>
      </c>
      <c r="F80" s="58"/>
      <c r="G80" s="58"/>
      <c r="H80" s="58">
        <f t="shared" si="4"/>
        <v>0</v>
      </c>
    </row>
    <row r="81" spans="1:8" s="110" customFormat="1" ht="13.5">
      <c r="A81" s="80" t="s">
        <v>398</v>
      </c>
      <c r="B81" s="80" t="s">
        <v>271</v>
      </c>
      <c r="C81" s="109">
        <f>SUM(C77:C80)</f>
        <v>31041950</v>
      </c>
      <c r="D81" s="109"/>
      <c r="E81" s="109">
        <f t="shared" si="3"/>
        <v>31041950</v>
      </c>
      <c r="F81" s="109">
        <f>SUM(F77:F80)</f>
        <v>33353992</v>
      </c>
      <c r="G81" s="109"/>
      <c r="H81" s="109">
        <f t="shared" si="4"/>
        <v>33353992</v>
      </c>
    </row>
    <row r="82" spans="1:8" ht="13.5">
      <c r="A82" s="99" t="s">
        <v>272</v>
      </c>
      <c r="B82" s="76" t="s">
        <v>273</v>
      </c>
      <c r="C82" s="58"/>
      <c r="D82" s="58"/>
      <c r="E82" s="58">
        <f t="shared" si="3"/>
        <v>0</v>
      </c>
      <c r="F82" s="58"/>
      <c r="G82" s="58"/>
      <c r="H82" s="58">
        <f t="shared" si="4"/>
        <v>0</v>
      </c>
    </row>
    <row r="83" spans="1:8" ht="13.5">
      <c r="A83" s="99" t="s">
        <v>274</v>
      </c>
      <c r="B83" s="76" t="s">
        <v>275</v>
      </c>
      <c r="C83" s="58"/>
      <c r="D83" s="58"/>
      <c r="E83" s="58">
        <f t="shared" si="3"/>
        <v>0</v>
      </c>
      <c r="F83" s="58"/>
      <c r="G83" s="58"/>
      <c r="H83" s="58">
        <f t="shared" si="4"/>
        <v>0</v>
      </c>
    </row>
    <row r="84" spans="1:8" ht="13.5">
      <c r="A84" s="99" t="s">
        <v>276</v>
      </c>
      <c r="B84" s="76" t="s">
        <v>277</v>
      </c>
      <c r="C84" s="58"/>
      <c r="D84" s="58"/>
      <c r="E84" s="58">
        <f t="shared" si="3"/>
        <v>0</v>
      </c>
      <c r="F84" s="58"/>
      <c r="G84" s="58"/>
      <c r="H84" s="58">
        <f t="shared" si="4"/>
        <v>0</v>
      </c>
    </row>
    <row r="85" spans="1:8" ht="13.5">
      <c r="A85" s="99" t="s">
        <v>278</v>
      </c>
      <c r="B85" s="76" t="s">
        <v>279</v>
      </c>
      <c r="C85" s="58"/>
      <c r="D85" s="58"/>
      <c r="E85" s="58">
        <f t="shared" si="3"/>
        <v>0</v>
      </c>
      <c r="F85" s="58"/>
      <c r="G85" s="58"/>
      <c r="H85" s="58">
        <f t="shared" si="4"/>
        <v>0</v>
      </c>
    </row>
    <row r="86" spans="1:8" ht="13.5">
      <c r="A86" s="85" t="s">
        <v>381</v>
      </c>
      <c r="B86" s="76" t="s">
        <v>280</v>
      </c>
      <c r="C86" s="58"/>
      <c r="D86" s="58"/>
      <c r="E86" s="58">
        <f t="shared" si="3"/>
        <v>0</v>
      </c>
      <c r="F86" s="58"/>
      <c r="G86" s="58"/>
      <c r="H86" s="58">
        <f t="shared" si="4"/>
        <v>0</v>
      </c>
    </row>
    <row r="87" spans="1:8" s="110" customFormat="1" ht="13.5">
      <c r="A87" s="97" t="s">
        <v>399</v>
      </c>
      <c r="B87" s="80" t="s">
        <v>281</v>
      </c>
      <c r="C87" s="109"/>
      <c r="D87" s="109"/>
      <c r="E87" s="109">
        <f t="shared" si="3"/>
        <v>0</v>
      </c>
      <c r="F87" s="109"/>
      <c r="G87" s="109"/>
      <c r="H87" s="109">
        <f t="shared" si="4"/>
        <v>0</v>
      </c>
    </row>
    <row r="88" spans="1:8" ht="13.5">
      <c r="A88" s="85" t="s">
        <v>282</v>
      </c>
      <c r="B88" s="76" t="s">
        <v>283</v>
      </c>
      <c r="C88" s="58"/>
      <c r="D88" s="58"/>
      <c r="E88" s="58">
        <f t="shared" si="3"/>
        <v>0</v>
      </c>
      <c r="F88" s="58"/>
      <c r="G88" s="58"/>
      <c r="H88" s="58">
        <f t="shared" si="4"/>
        <v>0</v>
      </c>
    </row>
    <row r="89" spans="1:8" ht="13.5">
      <c r="A89" s="85" t="s">
        <v>284</v>
      </c>
      <c r="B89" s="76" t="s">
        <v>285</v>
      </c>
      <c r="C89" s="58"/>
      <c r="D89" s="58"/>
      <c r="E89" s="58">
        <f t="shared" si="3"/>
        <v>0</v>
      </c>
      <c r="F89" s="58"/>
      <c r="G89" s="58"/>
      <c r="H89" s="58">
        <f t="shared" si="4"/>
        <v>0</v>
      </c>
    </row>
    <row r="90" spans="1:8" ht="13.5">
      <c r="A90" s="99" t="s">
        <v>286</v>
      </c>
      <c r="B90" s="76" t="s">
        <v>287</v>
      </c>
      <c r="C90" s="58"/>
      <c r="D90" s="58"/>
      <c r="E90" s="58">
        <f t="shared" si="3"/>
        <v>0</v>
      </c>
      <c r="F90" s="58"/>
      <c r="G90" s="58"/>
      <c r="H90" s="58">
        <f t="shared" si="4"/>
        <v>0</v>
      </c>
    </row>
    <row r="91" spans="1:8" ht="13.5">
      <c r="A91" s="99" t="s">
        <v>382</v>
      </c>
      <c r="B91" s="76" t="s">
        <v>288</v>
      </c>
      <c r="C91" s="58"/>
      <c r="D91" s="58"/>
      <c r="E91" s="58">
        <f t="shared" si="3"/>
        <v>0</v>
      </c>
      <c r="F91" s="58"/>
      <c r="G91" s="58"/>
      <c r="H91" s="58">
        <f t="shared" si="4"/>
        <v>0</v>
      </c>
    </row>
    <row r="92" spans="1:8" s="110" customFormat="1" ht="13.5">
      <c r="A92" s="101" t="s">
        <v>400</v>
      </c>
      <c r="B92" s="80" t="s">
        <v>289</v>
      </c>
      <c r="C92" s="109"/>
      <c r="D92" s="109"/>
      <c r="E92" s="109">
        <f t="shared" si="3"/>
        <v>0</v>
      </c>
      <c r="F92" s="109"/>
      <c r="G92" s="109"/>
      <c r="H92" s="109">
        <f t="shared" si="4"/>
        <v>0</v>
      </c>
    </row>
    <row r="93" spans="1:8" s="110" customFormat="1" ht="13.5">
      <c r="A93" s="97" t="s">
        <v>290</v>
      </c>
      <c r="B93" s="80" t="s">
        <v>291</v>
      </c>
      <c r="C93" s="109"/>
      <c r="D93" s="109"/>
      <c r="E93" s="109">
        <f t="shared" si="3"/>
        <v>0</v>
      </c>
      <c r="F93" s="109"/>
      <c r="G93" s="109"/>
      <c r="H93" s="109">
        <f t="shared" si="4"/>
        <v>0</v>
      </c>
    </row>
    <row r="94" spans="1:8" s="110" customFormat="1" ht="15">
      <c r="A94" s="104" t="s">
        <v>401</v>
      </c>
      <c r="B94" s="105" t="s">
        <v>292</v>
      </c>
      <c r="C94" s="109">
        <f>C71+C76+C81+C87+C92+C93</f>
        <v>31041950</v>
      </c>
      <c r="D94" s="109"/>
      <c r="E94" s="109">
        <f t="shared" si="3"/>
        <v>31041950</v>
      </c>
      <c r="F94" s="109">
        <f>SUM(F81:F93)</f>
        <v>33353992</v>
      </c>
      <c r="G94" s="109"/>
      <c r="H94" s="109">
        <f>SUM(H81:H93)</f>
        <v>33353992</v>
      </c>
    </row>
    <row r="95" spans="1:8" s="110" customFormat="1" ht="15">
      <c r="A95" s="106" t="s">
        <v>384</v>
      </c>
      <c r="B95" s="106"/>
      <c r="C95" s="109">
        <f>C65+C94</f>
        <v>62000000</v>
      </c>
      <c r="D95" s="109"/>
      <c r="E95" s="109">
        <f t="shared" si="3"/>
        <v>62000000</v>
      </c>
      <c r="F95" s="109">
        <f>F94+F65</f>
        <v>83000000</v>
      </c>
      <c r="G95" s="109"/>
      <c r="H95" s="109">
        <f t="shared" si="4"/>
        <v>83000000</v>
      </c>
    </row>
  </sheetData>
  <sheetProtection/>
  <mergeCells count="4">
    <mergeCell ref="A1:E1"/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1"/>
  <sheetViews>
    <sheetView zoomScalePageLayoutView="0" workbookViewId="0" topLeftCell="A37">
      <selection activeCell="F72" sqref="F72"/>
    </sheetView>
  </sheetViews>
  <sheetFormatPr defaultColWidth="9.140625" defaultRowHeight="15"/>
  <cols>
    <col min="1" max="1" width="59.8515625" style="64" customWidth="1"/>
    <col min="2" max="2" width="9.140625" style="64" customWidth="1"/>
    <col min="3" max="3" width="17.28125" style="64" customWidth="1"/>
    <col min="4" max="4" width="16.28125" style="64" customWidth="1"/>
    <col min="5" max="5" width="19.28125" style="64" customWidth="1"/>
    <col min="6" max="6" width="19.00390625" style="64" customWidth="1"/>
    <col min="7" max="7" width="14.28125" style="64" customWidth="1"/>
    <col min="8" max="8" width="18.7109375" style="64" customWidth="1"/>
    <col min="9" max="16384" width="9.140625" style="64" customWidth="1"/>
  </cols>
  <sheetData>
    <row r="1" spans="1:5" ht="21" customHeight="1">
      <c r="A1" s="171" t="s">
        <v>474</v>
      </c>
      <c r="B1" s="172"/>
      <c r="C1" s="172"/>
      <c r="D1" s="172"/>
      <c r="E1" s="173"/>
    </row>
    <row r="2" spans="1:5" ht="18.75" customHeight="1">
      <c r="A2" s="170" t="s">
        <v>468</v>
      </c>
      <c r="B2" s="172"/>
      <c r="C2" s="172"/>
      <c r="D2" s="172"/>
      <c r="E2" s="173"/>
    </row>
    <row r="3" spans="1:8" ht="18">
      <c r="A3" s="65"/>
      <c r="H3" s="66" t="s">
        <v>440</v>
      </c>
    </row>
    <row r="4" spans="1:8" ht="13.5">
      <c r="A4" s="67" t="s">
        <v>0</v>
      </c>
      <c r="C4" s="174" t="s">
        <v>437</v>
      </c>
      <c r="D4" s="174"/>
      <c r="E4" s="174"/>
      <c r="F4" s="174" t="s">
        <v>436</v>
      </c>
      <c r="G4" s="174"/>
      <c r="H4" s="174"/>
    </row>
    <row r="5" spans="1:8" ht="26.25">
      <c r="A5" s="68" t="s">
        <v>11</v>
      </c>
      <c r="B5" s="69" t="s">
        <v>12</v>
      </c>
      <c r="C5" s="70" t="s">
        <v>421</v>
      </c>
      <c r="D5" s="70" t="s">
        <v>422</v>
      </c>
      <c r="E5" s="71" t="s">
        <v>423</v>
      </c>
      <c r="F5" s="70" t="s">
        <v>421</v>
      </c>
      <c r="G5" s="70" t="s">
        <v>422</v>
      </c>
      <c r="H5" s="71" t="s">
        <v>423</v>
      </c>
    </row>
    <row r="6" spans="1:8" ht="13.5">
      <c r="A6" s="72" t="s">
        <v>13</v>
      </c>
      <c r="B6" s="73" t="s">
        <v>14</v>
      </c>
      <c r="C6" s="58">
        <v>4100000</v>
      </c>
      <c r="D6" s="57"/>
      <c r="E6" s="58">
        <f>SUM(C6:D6)</f>
        <v>4100000</v>
      </c>
      <c r="F6" s="58">
        <v>4100000</v>
      </c>
      <c r="G6" s="58"/>
      <c r="H6" s="58">
        <f>F6+G6</f>
        <v>4100000</v>
      </c>
    </row>
    <row r="7" spans="1:8" ht="13.5">
      <c r="A7" s="72" t="s">
        <v>15</v>
      </c>
      <c r="B7" s="74" t="s">
        <v>16</v>
      </c>
      <c r="C7" s="57"/>
      <c r="D7" s="57"/>
      <c r="E7" s="58">
        <f aca="true" t="shared" si="0" ref="E7:E70">SUM(C7:D7)</f>
        <v>0</v>
      </c>
      <c r="F7" s="58"/>
      <c r="G7" s="58"/>
      <c r="H7" s="58">
        <f aca="true" t="shared" si="1" ref="H7:H71">F7+G7</f>
        <v>0</v>
      </c>
    </row>
    <row r="8" spans="1:8" ht="13.5">
      <c r="A8" s="72" t="s">
        <v>17</v>
      </c>
      <c r="B8" s="74" t="s">
        <v>18</v>
      </c>
      <c r="C8" s="57"/>
      <c r="D8" s="57"/>
      <c r="E8" s="58">
        <f t="shared" si="0"/>
        <v>0</v>
      </c>
      <c r="F8" s="58"/>
      <c r="G8" s="58"/>
      <c r="H8" s="58">
        <f t="shared" si="1"/>
        <v>0</v>
      </c>
    </row>
    <row r="9" spans="1:8" ht="13.5">
      <c r="A9" s="75" t="s">
        <v>19</v>
      </c>
      <c r="B9" s="74" t="s">
        <v>20</v>
      </c>
      <c r="C9" s="57"/>
      <c r="D9" s="57"/>
      <c r="E9" s="58">
        <f t="shared" si="0"/>
        <v>0</v>
      </c>
      <c r="F9" s="58"/>
      <c r="G9" s="58"/>
      <c r="H9" s="58">
        <f t="shared" si="1"/>
        <v>0</v>
      </c>
    </row>
    <row r="10" spans="1:8" ht="13.5">
      <c r="A10" s="75" t="s">
        <v>21</v>
      </c>
      <c r="B10" s="74" t="s">
        <v>22</v>
      </c>
      <c r="C10" s="57"/>
      <c r="D10" s="57"/>
      <c r="E10" s="58">
        <f t="shared" si="0"/>
        <v>0</v>
      </c>
      <c r="F10" s="58"/>
      <c r="G10" s="58"/>
      <c r="H10" s="58">
        <f t="shared" si="1"/>
        <v>0</v>
      </c>
    </row>
    <row r="11" spans="1:8" ht="13.5">
      <c r="A11" s="75" t="s">
        <v>23</v>
      </c>
      <c r="B11" s="74" t="s">
        <v>24</v>
      </c>
      <c r="C11" s="57"/>
      <c r="D11" s="57"/>
      <c r="E11" s="58">
        <f t="shared" si="0"/>
        <v>0</v>
      </c>
      <c r="F11" s="58"/>
      <c r="G11" s="58"/>
      <c r="H11" s="58">
        <f t="shared" si="1"/>
        <v>0</v>
      </c>
    </row>
    <row r="12" spans="1:8" ht="13.5">
      <c r="A12" s="75" t="s">
        <v>25</v>
      </c>
      <c r="B12" s="74" t="s">
        <v>26</v>
      </c>
      <c r="C12" s="58"/>
      <c r="D12" s="57">
        <v>720000</v>
      </c>
      <c r="E12" s="58">
        <f t="shared" si="0"/>
        <v>720000</v>
      </c>
      <c r="F12" s="58">
        <v>0</v>
      </c>
      <c r="G12" s="58">
        <v>720000</v>
      </c>
      <c r="H12" s="58">
        <f t="shared" si="1"/>
        <v>720000</v>
      </c>
    </row>
    <row r="13" spans="1:8" ht="13.5">
      <c r="A13" s="75" t="s">
        <v>27</v>
      </c>
      <c r="B13" s="74" t="s">
        <v>28</v>
      </c>
      <c r="C13" s="57"/>
      <c r="D13" s="57"/>
      <c r="E13" s="58">
        <f t="shared" si="0"/>
        <v>0</v>
      </c>
      <c r="F13" s="58"/>
      <c r="G13" s="58"/>
      <c r="H13" s="58">
        <f t="shared" si="1"/>
        <v>0</v>
      </c>
    </row>
    <row r="14" spans="1:8" ht="13.5">
      <c r="A14" s="76" t="s">
        <v>29</v>
      </c>
      <c r="B14" s="74" t="s">
        <v>30</v>
      </c>
      <c r="C14" s="57"/>
      <c r="D14" s="57"/>
      <c r="E14" s="58">
        <f t="shared" si="0"/>
        <v>0</v>
      </c>
      <c r="F14" s="58"/>
      <c r="G14" s="58"/>
      <c r="H14" s="58">
        <f t="shared" si="1"/>
        <v>0</v>
      </c>
    </row>
    <row r="15" spans="1:8" ht="13.5">
      <c r="A15" s="76" t="s">
        <v>31</v>
      </c>
      <c r="B15" s="74" t="s">
        <v>32</v>
      </c>
      <c r="C15" s="57"/>
      <c r="D15" s="57"/>
      <c r="E15" s="58">
        <f t="shared" si="0"/>
        <v>0</v>
      </c>
      <c r="F15" s="58"/>
      <c r="G15" s="58"/>
      <c r="H15" s="58">
        <f t="shared" si="1"/>
        <v>0</v>
      </c>
    </row>
    <row r="16" spans="1:8" ht="13.5">
      <c r="A16" s="76" t="s">
        <v>33</v>
      </c>
      <c r="B16" s="74" t="s">
        <v>34</v>
      </c>
      <c r="C16" s="57"/>
      <c r="D16" s="57"/>
      <c r="E16" s="58">
        <f t="shared" si="0"/>
        <v>0</v>
      </c>
      <c r="F16" s="58"/>
      <c r="G16" s="58"/>
      <c r="H16" s="58">
        <f t="shared" si="1"/>
        <v>0</v>
      </c>
    </row>
    <row r="17" spans="1:8" ht="13.5">
      <c r="A17" s="76" t="s">
        <v>35</v>
      </c>
      <c r="B17" s="74" t="s">
        <v>36</v>
      </c>
      <c r="C17" s="57"/>
      <c r="D17" s="57"/>
      <c r="E17" s="58">
        <f t="shared" si="0"/>
        <v>0</v>
      </c>
      <c r="F17" s="58"/>
      <c r="G17" s="58"/>
      <c r="H17" s="58">
        <f t="shared" si="1"/>
        <v>0</v>
      </c>
    </row>
    <row r="18" spans="1:8" ht="13.5">
      <c r="A18" s="76" t="s">
        <v>314</v>
      </c>
      <c r="B18" s="74" t="s">
        <v>37</v>
      </c>
      <c r="C18" s="57"/>
      <c r="D18" s="57"/>
      <c r="E18" s="58">
        <f t="shared" si="0"/>
        <v>0</v>
      </c>
      <c r="F18" s="58">
        <v>300000</v>
      </c>
      <c r="G18" s="58"/>
      <c r="H18" s="58">
        <f t="shared" si="1"/>
        <v>300000</v>
      </c>
    </row>
    <row r="19" spans="1:8" s="110" customFormat="1" ht="13.5">
      <c r="A19" s="77" t="s">
        <v>293</v>
      </c>
      <c r="B19" s="78" t="s">
        <v>38</v>
      </c>
      <c r="C19" s="108">
        <f>SUM(C6:C18)</f>
        <v>4100000</v>
      </c>
      <c r="D19" s="108">
        <f>SUM(D6:D18)</f>
        <v>720000</v>
      </c>
      <c r="E19" s="109">
        <f t="shared" si="0"/>
        <v>4820000</v>
      </c>
      <c r="F19" s="109">
        <f>SUM(F6:F18)</f>
        <v>4400000</v>
      </c>
      <c r="G19" s="109">
        <f>SUM(G6:G18)</f>
        <v>720000</v>
      </c>
      <c r="H19" s="109">
        <f>F19+G19</f>
        <v>5120000</v>
      </c>
    </row>
    <row r="20" spans="1:8" ht="13.5">
      <c r="A20" s="76" t="s">
        <v>39</v>
      </c>
      <c r="B20" s="74" t="s">
        <v>40</v>
      </c>
      <c r="C20" s="58">
        <v>2900000</v>
      </c>
      <c r="D20" s="57"/>
      <c r="E20" s="58">
        <f t="shared" si="0"/>
        <v>2900000</v>
      </c>
      <c r="F20" s="58">
        <v>2900000</v>
      </c>
      <c r="G20" s="58"/>
      <c r="H20" s="58">
        <f t="shared" si="1"/>
        <v>2900000</v>
      </c>
    </row>
    <row r="21" spans="1:8" ht="26.25">
      <c r="A21" s="76" t="s">
        <v>41</v>
      </c>
      <c r="B21" s="74" t="s">
        <v>42</v>
      </c>
      <c r="C21" s="58"/>
      <c r="D21" s="57"/>
      <c r="E21" s="58">
        <f t="shared" si="0"/>
        <v>0</v>
      </c>
      <c r="F21" s="58"/>
      <c r="G21" s="58"/>
      <c r="H21" s="58">
        <f t="shared" si="1"/>
        <v>0</v>
      </c>
    </row>
    <row r="22" spans="1:8" ht="13.5">
      <c r="A22" s="79" t="s">
        <v>43</v>
      </c>
      <c r="B22" s="74" t="s">
        <v>44</v>
      </c>
      <c r="C22" s="58">
        <v>0</v>
      </c>
      <c r="D22" s="57"/>
      <c r="E22" s="58">
        <f t="shared" si="0"/>
        <v>0</v>
      </c>
      <c r="F22" s="58">
        <v>0</v>
      </c>
      <c r="G22" s="58"/>
      <c r="H22" s="58">
        <f t="shared" si="1"/>
        <v>0</v>
      </c>
    </row>
    <row r="23" spans="1:8" s="110" customFormat="1" ht="13.5">
      <c r="A23" s="80" t="s">
        <v>294</v>
      </c>
      <c r="B23" s="78" t="s">
        <v>45</v>
      </c>
      <c r="C23" s="108">
        <f>SUM(C20:C22)</f>
        <v>2900000</v>
      </c>
      <c r="D23" s="108">
        <f>SUM(D20:D22)</f>
        <v>0</v>
      </c>
      <c r="E23" s="109">
        <f t="shared" si="0"/>
        <v>2900000</v>
      </c>
      <c r="F23" s="109">
        <f>SUM(F20:F22)</f>
        <v>2900000</v>
      </c>
      <c r="G23" s="109"/>
      <c r="H23" s="109">
        <f t="shared" si="1"/>
        <v>2900000</v>
      </c>
    </row>
    <row r="24" spans="1:8" s="110" customFormat="1" ht="13.5">
      <c r="A24" s="81" t="s">
        <v>344</v>
      </c>
      <c r="B24" s="82" t="s">
        <v>46</v>
      </c>
      <c r="C24" s="108">
        <f>C19+C23</f>
        <v>7000000</v>
      </c>
      <c r="D24" s="108">
        <f>D19+D23</f>
        <v>720000</v>
      </c>
      <c r="E24" s="109">
        <f t="shared" si="0"/>
        <v>7720000</v>
      </c>
      <c r="F24" s="109">
        <f>F19+F23</f>
        <v>7300000</v>
      </c>
      <c r="G24" s="109">
        <f>G19+G23</f>
        <v>720000</v>
      </c>
      <c r="H24" s="109">
        <f t="shared" si="1"/>
        <v>8020000</v>
      </c>
    </row>
    <row r="25" spans="1:8" s="110" customFormat="1" ht="13.5">
      <c r="A25" s="83" t="s">
        <v>315</v>
      </c>
      <c r="B25" s="82" t="s">
        <v>47</v>
      </c>
      <c r="C25" s="58">
        <v>1460000</v>
      </c>
      <c r="D25" s="108">
        <v>180000</v>
      </c>
      <c r="E25" s="109">
        <f t="shared" si="0"/>
        <v>1640000</v>
      </c>
      <c r="F25" s="109">
        <v>1460000</v>
      </c>
      <c r="G25" s="109">
        <v>180000</v>
      </c>
      <c r="H25" s="109">
        <f t="shared" si="1"/>
        <v>1640000</v>
      </c>
    </row>
    <row r="26" spans="1:8" ht="13.5">
      <c r="A26" s="76" t="s">
        <v>48</v>
      </c>
      <c r="B26" s="74" t="s">
        <v>49</v>
      </c>
      <c r="C26" s="58">
        <v>150000</v>
      </c>
      <c r="D26" s="57"/>
      <c r="E26" s="58">
        <f t="shared" si="0"/>
        <v>150000</v>
      </c>
      <c r="F26" s="58">
        <v>150000</v>
      </c>
      <c r="G26" s="58"/>
      <c r="H26" s="58">
        <f t="shared" si="1"/>
        <v>150000</v>
      </c>
    </row>
    <row r="27" spans="1:8" ht="13.5">
      <c r="A27" s="76" t="s">
        <v>50</v>
      </c>
      <c r="B27" s="74" t="s">
        <v>51</v>
      </c>
      <c r="C27" s="58">
        <v>1080000</v>
      </c>
      <c r="D27" s="57"/>
      <c r="E27" s="58">
        <f t="shared" si="0"/>
        <v>1080000</v>
      </c>
      <c r="F27" s="58">
        <v>1380000</v>
      </c>
      <c r="G27" s="58"/>
      <c r="H27" s="58">
        <f t="shared" si="1"/>
        <v>1380000</v>
      </c>
    </row>
    <row r="28" spans="1:8" ht="13.5">
      <c r="A28" s="76" t="s">
        <v>52</v>
      </c>
      <c r="B28" s="74" t="s">
        <v>53</v>
      </c>
      <c r="C28" s="57"/>
      <c r="D28" s="57"/>
      <c r="E28" s="58">
        <f t="shared" si="0"/>
        <v>0</v>
      </c>
      <c r="F28" s="58"/>
      <c r="G28" s="58"/>
      <c r="H28" s="58">
        <f t="shared" si="1"/>
        <v>0</v>
      </c>
    </row>
    <row r="29" spans="1:8" s="110" customFormat="1" ht="13.5">
      <c r="A29" s="80" t="s">
        <v>295</v>
      </c>
      <c r="B29" s="78" t="s">
        <v>54</v>
      </c>
      <c r="C29" s="108">
        <f>SUM(C26:C28)</f>
        <v>1230000</v>
      </c>
      <c r="D29" s="108"/>
      <c r="E29" s="109">
        <f>SUM(C29:D29)</f>
        <v>1230000</v>
      </c>
      <c r="F29" s="108">
        <f>SUM(F26:F28)</f>
        <v>1530000</v>
      </c>
      <c r="G29" s="109"/>
      <c r="H29" s="109">
        <f t="shared" si="1"/>
        <v>1530000</v>
      </c>
    </row>
    <row r="30" spans="1:8" ht="13.5">
      <c r="A30" s="76" t="s">
        <v>55</v>
      </c>
      <c r="B30" s="74" t="s">
        <v>56</v>
      </c>
      <c r="C30" s="58">
        <v>50000</v>
      </c>
      <c r="D30" s="57"/>
      <c r="E30" s="58">
        <f t="shared" si="0"/>
        <v>50000</v>
      </c>
      <c r="F30" s="58">
        <v>50000</v>
      </c>
      <c r="G30" s="58"/>
      <c r="H30" s="58">
        <f t="shared" si="1"/>
        <v>50000</v>
      </c>
    </row>
    <row r="31" spans="1:8" ht="13.5">
      <c r="A31" s="76" t="s">
        <v>57</v>
      </c>
      <c r="B31" s="74" t="s">
        <v>58</v>
      </c>
      <c r="C31" s="58">
        <v>250000</v>
      </c>
      <c r="D31" s="57"/>
      <c r="E31" s="58">
        <f t="shared" si="0"/>
        <v>250000</v>
      </c>
      <c r="F31" s="58">
        <v>250000</v>
      </c>
      <c r="G31" s="58"/>
      <c r="H31" s="58">
        <f t="shared" si="1"/>
        <v>250000</v>
      </c>
    </row>
    <row r="32" spans="1:8" s="110" customFormat="1" ht="15" customHeight="1">
      <c r="A32" s="80" t="s">
        <v>345</v>
      </c>
      <c r="B32" s="78" t="s">
        <v>59</v>
      </c>
      <c r="C32" s="108">
        <f>SUM(C30:C31)</f>
        <v>300000</v>
      </c>
      <c r="D32" s="108"/>
      <c r="E32" s="109">
        <f t="shared" si="0"/>
        <v>300000</v>
      </c>
      <c r="F32" s="109">
        <f>SUM(F30:F31)</f>
        <v>300000</v>
      </c>
      <c r="G32" s="109"/>
      <c r="H32" s="109">
        <f t="shared" si="1"/>
        <v>300000</v>
      </c>
    </row>
    <row r="33" spans="1:8" ht="13.5">
      <c r="A33" s="76" t="s">
        <v>60</v>
      </c>
      <c r="B33" s="74" t="s">
        <v>61</v>
      </c>
      <c r="C33" s="58">
        <v>1860000</v>
      </c>
      <c r="D33" s="57"/>
      <c r="E33" s="58">
        <f t="shared" si="0"/>
        <v>1860000</v>
      </c>
      <c r="F33" s="58">
        <v>1860000</v>
      </c>
      <c r="G33" s="58"/>
      <c r="H33" s="58">
        <f t="shared" si="1"/>
        <v>1860000</v>
      </c>
    </row>
    <row r="34" spans="1:8" ht="13.5">
      <c r="A34" s="76" t="s">
        <v>62</v>
      </c>
      <c r="B34" s="74" t="s">
        <v>63</v>
      </c>
      <c r="C34" s="58"/>
      <c r="D34" s="57"/>
      <c r="E34" s="58">
        <f t="shared" si="0"/>
        <v>0</v>
      </c>
      <c r="F34" s="58"/>
      <c r="G34" s="58"/>
      <c r="H34" s="58">
        <f t="shared" si="1"/>
        <v>0</v>
      </c>
    </row>
    <row r="35" spans="1:8" ht="13.5">
      <c r="A35" s="76" t="s">
        <v>316</v>
      </c>
      <c r="B35" s="74" t="s">
        <v>64</v>
      </c>
      <c r="C35" s="58">
        <v>200000</v>
      </c>
      <c r="D35" s="57"/>
      <c r="E35" s="58">
        <f t="shared" si="0"/>
        <v>200000</v>
      </c>
      <c r="F35" s="58">
        <v>200000</v>
      </c>
      <c r="G35" s="58"/>
      <c r="H35" s="58">
        <f t="shared" si="1"/>
        <v>200000</v>
      </c>
    </row>
    <row r="36" spans="1:8" ht="13.5">
      <c r="A36" s="76" t="s">
        <v>65</v>
      </c>
      <c r="B36" s="74" t="s">
        <v>66</v>
      </c>
      <c r="C36" s="58">
        <v>1582000</v>
      </c>
      <c r="D36" s="57"/>
      <c r="E36" s="58">
        <f t="shared" si="0"/>
        <v>1582000</v>
      </c>
      <c r="F36" s="58">
        <v>1582000</v>
      </c>
      <c r="G36" s="58"/>
      <c r="H36" s="58">
        <f t="shared" si="1"/>
        <v>1582000</v>
      </c>
    </row>
    <row r="37" spans="1:8" ht="13.5">
      <c r="A37" s="84" t="s">
        <v>317</v>
      </c>
      <c r="B37" s="74" t="s">
        <v>67</v>
      </c>
      <c r="C37" s="58"/>
      <c r="D37" s="57"/>
      <c r="E37" s="58">
        <f t="shared" si="0"/>
        <v>0</v>
      </c>
      <c r="F37" s="58"/>
      <c r="G37" s="58"/>
      <c r="H37" s="58">
        <f t="shared" si="1"/>
        <v>0</v>
      </c>
    </row>
    <row r="38" spans="1:8" ht="13.5">
      <c r="A38" s="79" t="s">
        <v>68</v>
      </c>
      <c r="B38" s="74" t="s">
        <v>69</v>
      </c>
      <c r="C38" s="58">
        <v>1300000</v>
      </c>
      <c r="D38" s="57"/>
      <c r="E38" s="58">
        <f t="shared" si="0"/>
        <v>1300000</v>
      </c>
      <c r="F38" s="58">
        <v>1800000</v>
      </c>
      <c r="G38" s="58"/>
      <c r="H38" s="58">
        <f t="shared" si="1"/>
        <v>1800000</v>
      </c>
    </row>
    <row r="39" spans="1:8" ht="13.5">
      <c r="A39" s="76" t="s">
        <v>318</v>
      </c>
      <c r="B39" s="74" t="s">
        <v>70</v>
      </c>
      <c r="C39" s="58">
        <v>1720000</v>
      </c>
      <c r="D39" s="57"/>
      <c r="E39" s="58">
        <f t="shared" si="0"/>
        <v>1720000</v>
      </c>
      <c r="F39" s="58">
        <v>2020000</v>
      </c>
      <c r="G39" s="58"/>
      <c r="H39" s="58">
        <f t="shared" si="1"/>
        <v>2020000</v>
      </c>
    </row>
    <row r="40" spans="1:8" s="110" customFormat="1" ht="13.5">
      <c r="A40" s="80" t="s">
        <v>296</v>
      </c>
      <c r="B40" s="78" t="s">
        <v>71</v>
      </c>
      <c r="C40" s="108">
        <f>SUM(C33:C39)</f>
        <v>6662000</v>
      </c>
      <c r="D40" s="108"/>
      <c r="E40" s="109">
        <f t="shared" si="0"/>
        <v>6662000</v>
      </c>
      <c r="F40" s="109">
        <f>SUM(F33:F39)</f>
        <v>7462000</v>
      </c>
      <c r="G40" s="109"/>
      <c r="H40" s="109">
        <f t="shared" si="1"/>
        <v>7462000</v>
      </c>
    </row>
    <row r="41" spans="1:8" ht="13.5">
      <c r="A41" s="76" t="s">
        <v>72</v>
      </c>
      <c r="B41" s="74" t="s">
        <v>73</v>
      </c>
      <c r="C41" s="58">
        <v>70000</v>
      </c>
      <c r="D41" s="57"/>
      <c r="E41" s="58">
        <f t="shared" si="0"/>
        <v>70000</v>
      </c>
      <c r="F41" s="58">
        <v>70000</v>
      </c>
      <c r="G41" s="58"/>
      <c r="H41" s="58">
        <f t="shared" si="1"/>
        <v>70000</v>
      </c>
    </row>
    <row r="42" spans="1:8" ht="13.5">
      <c r="A42" s="76" t="s">
        <v>74</v>
      </c>
      <c r="B42" s="74" t="s">
        <v>75</v>
      </c>
      <c r="C42" s="57"/>
      <c r="D42" s="57"/>
      <c r="E42" s="58">
        <f t="shared" si="0"/>
        <v>0</v>
      </c>
      <c r="F42" s="58"/>
      <c r="G42" s="58"/>
      <c r="H42" s="58">
        <f t="shared" si="1"/>
        <v>0</v>
      </c>
    </row>
    <row r="43" spans="1:8" s="110" customFormat="1" ht="13.5">
      <c r="A43" s="80" t="s">
        <v>297</v>
      </c>
      <c r="B43" s="78" t="s">
        <v>76</v>
      </c>
      <c r="C43" s="108">
        <f>SUM(C41:C42)</f>
        <v>70000</v>
      </c>
      <c r="D43" s="108"/>
      <c r="E43" s="109">
        <f t="shared" si="0"/>
        <v>70000</v>
      </c>
      <c r="F43" s="109">
        <f>SUM(F41:F42)</f>
        <v>70000</v>
      </c>
      <c r="G43" s="109"/>
      <c r="H43" s="109">
        <f t="shared" si="1"/>
        <v>70000</v>
      </c>
    </row>
    <row r="44" spans="1:8" ht="13.5">
      <c r="A44" s="76" t="s">
        <v>77</v>
      </c>
      <c r="B44" s="74" t="s">
        <v>78</v>
      </c>
      <c r="C44" s="58">
        <v>2263000</v>
      </c>
      <c r="D44" s="57"/>
      <c r="E44" s="58">
        <f t="shared" si="0"/>
        <v>2263000</v>
      </c>
      <c r="F44" s="58">
        <v>2263000</v>
      </c>
      <c r="G44" s="58"/>
      <c r="H44" s="58">
        <f t="shared" si="1"/>
        <v>2263000</v>
      </c>
    </row>
    <row r="45" spans="1:8" ht="13.5">
      <c r="A45" s="76" t="s">
        <v>79</v>
      </c>
      <c r="B45" s="74" t="s">
        <v>80</v>
      </c>
      <c r="C45" s="58">
        <v>2000000</v>
      </c>
      <c r="D45" s="57"/>
      <c r="E45" s="58">
        <f t="shared" si="0"/>
        <v>2000000</v>
      </c>
      <c r="F45" s="58">
        <v>2000000</v>
      </c>
      <c r="G45" s="58"/>
      <c r="H45" s="58">
        <f t="shared" si="1"/>
        <v>2000000</v>
      </c>
    </row>
    <row r="46" spans="1:8" ht="13.5">
      <c r="A46" s="76" t="s">
        <v>319</v>
      </c>
      <c r="B46" s="74" t="s">
        <v>81</v>
      </c>
      <c r="C46" s="58"/>
      <c r="D46" s="57"/>
      <c r="E46" s="58">
        <f t="shared" si="0"/>
        <v>0</v>
      </c>
      <c r="F46" s="58"/>
      <c r="G46" s="58"/>
      <c r="H46" s="58">
        <f t="shared" si="1"/>
        <v>0</v>
      </c>
    </row>
    <row r="47" spans="1:8" ht="13.5">
      <c r="A47" s="76" t="s">
        <v>320</v>
      </c>
      <c r="B47" s="74" t="s">
        <v>82</v>
      </c>
      <c r="C47" s="58"/>
      <c r="D47" s="57"/>
      <c r="E47" s="58">
        <f t="shared" si="0"/>
        <v>0</v>
      </c>
      <c r="F47" s="59"/>
      <c r="G47" s="58"/>
      <c r="H47" s="58">
        <f t="shared" si="1"/>
        <v>0</v>
      </c>
    </row>
    <row r="48" spans="1:8" ht="13.5">
      <c r="A48" s="76" t="s">
        <v>83</v>
      </c>
      <c r="B48" s="74" t="s">
        <v>84</v>
      </c>
      <c r="C48" s="58">
        <v>50000</v>
      </c>
      <c r="D48" s="57"/>
      <c r="E48" s="58">
        <f t="shared" si="0"/>
        <v>50000</v>
      </c>
      <c r="F48" s="58">
        <v>50000</v>
      </c>
      <c r="G48" s="58"/>
      <c r="H48" s="58">
        <f t="shared" si="1"/>
        <v>50000</v>
      </c>
    </row>
    <row r="49" spans="1:8" s="110" customFormat="1" ht="13.5">
      <c r="A49" s="80" t="s">
        <v>298</v>
      </c>
      <c r="B49" s="78" t="s">
        <v>85</v>
      </c>
      <c r="C49" s="108">
        <f>SUM(C44:C48)</f>
        <v>4313000</v>
      </c>
      <c r="D49" s="108"/>
      <c r="E49" s="109">
        <f t="shared" si="0"/>
        <v>4313000</v>
      </c>
      <c r="F49" s="109">
        <f>SUM(F44:F48)</f>
        <v>4313000</v>
      </c>
      <c r="G49" s="109"/>
      <c r="H49" s="109">
        <f t="shared" si="1"/>
        <v>4313000</v>
      </c>
    </row>
    <row r="50" spans="1:8" s="110" customFormat="1" ht="13.5">
      <c r="A50" s="83" t="s">
        <v>299</v>
      </c>
      <c r="B50" s="82" t="s">
        <v>86</v>
      </c>
      <c r="C50" s="108">
        <f>C32+C40+C43+C49+C29</f>
        <v>12575000</v>
      </c>
      <c r="D50" s="108"/>
      <c r="E50" s="109">
        <f t="shared" si="0"/>
        <v>12575000</v>
      </c>
      <c r="F50" s="109">
        <f>F29+F32+F40+F43+F49</f>
        <v>13675000</v>
      </c>
      <c r="G50" s="109"/>
      <c r="H50" s="109">
        <f t="shared" si="1"/>
        <v>13675000</v>
      </c>
    </row>
    <row r="51" spans="1:8" ht="13.5">
      <c r="A51" s="85" t="s">
        <v>87</v>
      </c>
      <c r="B51" s="74" t="s">
        <v>88</v>
      </c>
      <c r="C51" s="57"/>
      <c r="D51" s="57"/>
      <c r="E51" s="58">
        <f t="shared" si="0"/>
        <v>0</v>
      </c>
      <c r="F51" s="58"/>
      <c r="G51" s="58"/>
      <c r="H51" s="58">
        <f t="shared" si="1"/>
        <v>0</v>
      </c>
    </row>
    <row r="52" spans="1:8" ht="13.5">
      <c r="A52" s="85" t="s">
        <v>300</v>
      </c>
      <c r="B52" s="74" t="s">
        <v>89</v>
      </c>
      <c r="C52" s="57"/>
      <c r="D52" s="57"/>
      <c r="E52" s="58">
        <f t="shared" si="0"/>
        <v>0</v>
      </c>
      <c r="F52" s="58"/>
      <c r="G52" s="58"/>
      <c r="H52" s="58">
        <f t="shared" si="1"/>
        <v>0</v>
      </c>
    </row>
    <row r="53" spans="1:8" ht="13.5">
      <c r="A53" s="86" t="s">
        <v>321</v>
      </c>
      <c r="B53" s="74" t="s">
        <v>90</v>
      </c>
      <c r="C53" s="57"/>
      <c r="D53" s="57"/>
      <c r="E53" s="58">
        <f t="shared" si="0"/>
        <v>0</v>
      </c>
      <c r="F53" s="58"/>
      <c r="G53" s="58"/>
      <c r="H53" s="58">
        <f t="shared" si="1"/>
        <v>0</v>
      </c>
    </row>
    <row r="54" spans="1:8" ht="13.5">
      <c r="A54" s="86" t="s">
        <v>322</v>
      </c>
      <c r="B54" s="74" t="s">
        <v>91</v>
      </c>
      <c r="C54" s="57"/>
      <c r="D54" s="57"/>
      <c r="E54" s="58">
        <f t="shared" si="0"/>
        <v>0</v>
      </c>
      <c r="F54" s="58"/>
      <c r="G54" s="58"/>
      <c r="H54" s="58">
        <f t="shared" si="1"/>
        <v>0</v>
      </c>
    </row>
    <row r="55" spans="1:8" ht="13.5">
      <c r="A55" s="86" t="s">
        <v>323</v>
      </c>
      <c r="B55" s="74" t="s">
        <v>92</v>
      </c>
      <c r="C55" s="57"/>
      <c r="D55" s="57"/>
      <c r="E55" s="58">
        <f t="shared" si="0"/>
        <v>0</v>
      </c>
      <c r="F55" s="58"/>
      <c r="G55" s="58"/>
      <c r="H55" s="58">
        <f t="shared" si="1"/>
        <v>0</v>
      </c>
    </row>
    <row r="56" spans="1:8" ht="13.5">
      <c r="A56" s="85" t="s">
        <v>324</v>
      </c>
      <c r="B56" s="74" t="s">
        <v>93</v>
      </c>
      <c r="C56" s="57"/>
      <c r="D56" s="57"/>
      <c r="E56" s="58">
        <f t="shared" si="0"/>
        <v>0</v>
      </c>
      <c r="F56" s="58"/>
      <c r="G56" s="58"/>
      <c r="H56" s="58">
        <f t="shared" si="1"/>
        <v>0</v>
      </c>
    </row>
    <row r="57" spans="1:8" ht="13.5">
      <c r="A57" s="85" t="s">
        <v>325</v>
      </c>
      <c r="B57" s="74" t="s">
        <v>94</v>
      </c>
      <c r="C57" s="59">
        <v>0</v>
      </c>
      <c r="D57" s="57"/>
      <c r="E57" s="58">
        <f t="shared" si="0"/>
        <v>0</v>
      </c>
      <c r="F57" s="59">
        <v>0</v>
      </c>
      <c r="G57" s="58"/>
      <c r="H57" s="58">
        <f t="shared" si="1"/>
        <v>0</v>
      </c>
    </row>
    <row r="58" spans="1:8" ht="13.5">
      <c r="A58" s="85" t="s">
        <v>326</v>
      </c>
      <c r="B58" s="74" t="s">
        <v>95</v>
      </c>
      <c r="C58" s="58">
        <v>1000000</v>
      </c>
      <c r="D58" s="57"/>
      <c r="E58" s="58">
        <f t="shared" si="0"/>
        <v>1000000</v>
      </c>
      <c r="F58" s="58">
        <v>1500000</v>
      </c>
      <c r="G58" s="58"/>
      <c r="H58" s="58">
        <f t="shared" si="1"/>
        <v>1500000</v>
      </c>
    </row>
    <row r="59" spans="1:8" s="110" customFormat="1" ht="13.5">
      <c r="A59" s="87" t="s">
        <v>301</v>
      </c>
      <c r="B59" s="82" t="s">
        <v>96</v>
      </c>
      <c r="C59" s="108">
        <f>SUM(C51:C58)</f>
        <v>1000000</v>
      </c>
      <c r="D59" s="108"/>
      <c r="E59" s="109">
        <f t="shared" si="0"/>
        <v>1000000</v>
      </c>
      <c r="F59" s="109">
        <f>SUM(F51:F58)</f>
        <v>1500000</v>
      </c>
      <c r="G59" s="109"/>
      <c r="H59" s="109">
        <f t="shared" si="1"/>
        <v>1500000</v>
      </c>
    </row>
    <row r="60" spans="1:8" ht="13.5">
      <c r="A60" s="88" t="s">
        <v>327</v>
      </c>
      <c r="B60" s="74" t="s">
        <v>97</v>
      </c>
      <c r="C60" s="57"/>
      <c r="D60" s="57"/>
      <c r="E60" s="58">
        <f t="shared" si="0"/>
        <v>0</v>
      </c>
      <c r="F60" s="58"/>
      <c r="G60" s="58"/>
      <c r="H60" s="58">
        <f t="shared" si="1"/>
        <v>0</v>
      </c>
    </row>
    <row r="61" spans="1:8" ht="13.5">
      <c r="A61" s="88" t="s">
        <v>98</v>
      </c>
      <c r="B61" s="74" t="s">
        <v>99</v>
      </c>
      <c r="C61" s="57"/>
      <c r="D61" s="57"/>
      <c r="E61" s="58">
        <f t="shared" si="0"/>
        <v>0</v>
      </c>
      <c r="F61" s="58">
        <v>0</v>
      </c>
      <c r="G61" s="58"/>
      <c r="H61" s="58">
        <f t="shared" si="1"/>
        <v>0</v>
      </c>
    </row>
    <row r="62" spans="1:8" ht="26.25">
      <c r="A62" s="88" t="s">
        <v>100</v>
      </c>
      <c r="B62" s="74" t="s">
        <v>101</v>
      </c>
      <c r="C62" s="57"/>
      <c r="D62" s="57"/>
      <c r="E62" s="58">
        <f t="shared" si="0"/>
        <v>0</v>
      </c>
      <c r="F62" s="58"/>
      <c r="G62" s="58"/>
      <c r="H62" s="58">
        <f t="shared" si="1"/>
        <v>0</v>
      </c>
    </row>
    <row r="63" spans="1:8" ht="26.25">
      <c r="A63" s="88" t="s">
        <v>302</v>
      </c>
      <c r="B63" s="74" t="s">
        <v>102</v>
      </c>
      <c r="C63" s="57"/>
      <c r="D63" s="57"/>
      <c r="E63" s="58">
        <f t="shared" si="0"/>
        <v>0</v>
      </c>
      <c r="F63" s="58"/>
      <c r="G63" s="58"/>
      <c r="H63" s="58">
        <f t="shared" si="1"/>
        <v>0</v>
      </c>
    </row>
    <row r="64" spans="1:8" ht="26.25">
      <c r="A64" s="88" t="s">
        <v>328</v>
      </c>
      <c r="B64" s="74" t="s">
        <v>103</v>
      </c>
      <c r="C64" s="57"/>
      <c r="D64" s="57"/>
      <c r="E64" s="58">
        <f t="shared" si="0"/>
        <v>0</v>
      </c>
      <c r="F64" s="58"/>
      <c r="G64" s="58"/>
      <c r="H64" s="58">
        <f t="shared" si="1"/>
        <v>0</v>
      </c>
    </row>
    <row r="65" spans="1:8" ht="13.5">
      <c r="A65" s="88" t="s">
        <v>303</v>
      </c>
      <c r="B65" s="74" t="s">
        <v>104</v>
      </c>
      <c r="C65" s="58">
        <v>2899000</v>
      </c>
      <c r="D65" s="57"/>
      <c r="E65" s="58">
        <f t="shared" si="0"/>
        <v>2899000</v>
      </c>
      <c r="F65" s="58">
        <v>3500000</v>
      </c>
      <c r="G65" s="58"/>
      <c r="H65" s="58">
        <f t="shared" si="1"/>
        <v>3500000</v>
      </c>
    </row>
    <row r="66" spans="1:8" ht="26.25">
      <c r="A66" s="88" t="s">
        <v>329</v>
      </c>
      <c r="B66" s="74" t="s">
        <v>105</v>
      </c>
      <c r="C66" s="57"/>
      <c r="D66" s="57"/>
      <c r="E66" s="58">
        <f t="shared" si="0"/>
        <v>0</v>
      </c>
      <c r="F66" s="58"/>
      <c r="G66" s="58"/>
      <c r="H66" s="58">
        <f t="shared" si="1"/>
        <v>0</v>
      </c>
    </row>
    <row r="67" spans="1:8" ht="26.25">
      <c r="A67" s="88" t="s">
        <v>330</v>
      </c>
      <c r="B67" s="74" t="s">
        <v>106</v>
      </c>
      <c r="C67" s="57"/>
      <c r="D67" s="57"/>
      <c r="E67" s="58">
        <f t="shared" si="0"/>
        <v>0</v>
      </c>
      <c r="F67" s="58"/>
      <c r="G67" s="58"/>
      <c r="H67" s="58">
        <f t="shared" si="1"/>
        <v>0</v>
      </c>
    </row>
    <row r="68" spans="1:8" ht="13.5">
      <c r="A68" s="88" t="s">
        <v>107</v>
      </c>
      <c r="B68" s="74" t="s">
        <v>108</v>
      </c>
      <c r="C68" s="57"/>
      <c r="D68" s="57"/>
      <c r="E68" s="58">
        <f t="shared" si="0"/>
        <v>0</v>
      </c>
      <c r="F68" s="58"/>
      <c r="G68" s="58"/>
      <c r="H68" s="58">
        <f t="shared" si="1"/>
        <v>0</v>
      </c>
    </row>
    <row r="69" spans="1:8" ht="13.5">
      <c r="A69" s="89" t="s">
        <v>109</v>
      </c>
      <c r="B69" s="74" t="s">
        <v>110</v>
      </c>
      <c r="C69" s="57"/>
      <c r="D69" s="57"/>
      <c r="E69" s="58">
        <f t="shared" si="0"/>
        <v>0</v>
      </c>
      <c r="F69" s="58"/>
      <c r="G69" s="58"/>
      <c r="H69" s="58">
        <f t="shared" si="1"/>
        <v>0</v>
      </c>
    </row>
    <row r="70" spans="1:8" ht="14.25">
      <c r="A70" s="88" t="s">
        <v>331</v>
      </c>
      <c r="B70" s="74" t="s">
        <v>111</v>
      </c>
      <c r="C70" s="165"/>
      <c r="D70" s="57">
        <v>714000</v>
      </c>
      <c r="E70" s="58">
        <f t="shared" si="0"/>
        <v>714000</v>
      </c>
      <c r="F70" s="167"/>
      <c r="G70" s="58">
        <v>1205800</v>
      </c>
      <c r="H70" s="58">
        <f t="shared" si="1"/>
        <v>1205800</v>
      </c>
    </row>
    <row r="71" spans="1:8" ht="13.5">
      <c r="A71" s="89" t="s">
        <v>406</v>
      </c>
      <c r="B71" s="74" t="s">
        <v>456</v>
      </c>
      <c r="C71" s="58">
        <v>7743683</v>
      </c>
      <c r="D71" s="57"/>
      <c r="E71" s="58">
        <f aca="true" t="shared" si="2" ref="E71:E122">SUM(C71:D71)</f>
        <v>7743683</v>
      </c>
      <c r="F71" s="58">
        <v>22454409</v>
      </c>
      <c r="G71" s="58"/>
      <c r="H71" s="58">
        <f t="shared" si="1"/>
        <v>22454409</v>
      </c>
    </row>
    <row r="72" spans="1:8" ht="13.5">
      <c r="A72" s="89" t="s">
        <v>407</v>
      </c>
      <c r="B72" s="74" t="s">
        <v>456</v>
      </c>
      <c r="C72" s="57"/>
      <c r="D72" s="57"/>
      <c r="E72" s="58">
        <f t="shared" si="2"/>
        <v>0</v>
      </c>
      <c r="F72" s="58"/>
      <c r="G72" s="58"/>
      <c r="H72" s="58">
        <f aca="true" t="shared" si="3" ref="H72:H121">F72+G72</f>
        <v>0</v>
      </c>
    </row>
    <row r="73" spans="1:8" s="110" customFormat="1" ht="13.5">
      <c r="A73" s="87" t="s">
        <v>304</v>
      </c>
      <c r="B73" s="82" t="s">
        <v>112</v>
      </c>
      <c r="C73" s="108">
        <f>SUM(C60:C72)</f>
        <v>10642683</v>
      </c>
      <c r="D73" s="108">
        <f>SUM(D60:D72)</f>
        <v>714000</v>
      </c>
      <c r="E73" s="109">
        <f t="shared" si="2"/>
        <v>11356683</v>
      </c>
      <c r="F73" s="109">
        <f>SUM(F60:F72)</f>
        <v>25954409</v>
      </c>
      <c r="G73" s="109">
        <f>SUM(G60:G72)</f>
        <v>1205800</v>
      </c>
      <c r="H73" s="109">
        <f>F73+G73</f>
        <v>27160209</v>
      </c>
    </row>
    <row r="74" spans="1:8" s="110" customFormat="1" ht="15.75">
      <c r="A74" s="90" t="s">
        <v>426</v>
      </c>
      <c r="B74" s="82"/>
      <c r="C74" s="108">
        <f>C24+C50+C59+C73+C25</f>
        <v>32677683</v>
      </c>
      <c r="D74" s="108">
        <f>D24+D50+D59+D73+D25</f>
        <v>1614000</v>
      </c>
      <c r="E74" s="109">
        <f t="shared" si="2"/>
        <v>34291683</v>
      </c>
      <c r="F74" s="109">
        <f>F24+F25+F50+F59+F73</f>
        <v>49889409</v>
      </c>
      <c r="G74" s="109">
        <f>G24+G25+G50+G59+G73</f>
        <v>2105800</v>
      </c>
      <c r="H74" s="109">
        <f t="shared" si="3"/>
        <v>51995209</v>
      </c>
    </row>
    <row r="75" spans="1:8" ht="13.5">
      <c r="A75" s="91" t="s">
        <v>113</v>
      </c>
      <c r="B75" s="74" t="s">
        <v>114</v>
      </c>
      <c r="C75" s="57"/>
      <c r="D75" s="57"/>
      <c r="E75" s="58">
        <f t="shared" si="2"/>
        <v>0</v>
      </c>
      <c r="F75" s="58"/>
      <c r="G75" s="58"/>
      <c r="H75" s="58">
        <f t="shared" si="3"/>
        <v>0</v>
      </c>
    </row>
    <row r="76" spans="1:8" ht="13.5">
      <c r="A76" s="91" t="s">
        <v>332</v>
      </c>
      <c r="B76" s="74" t="s">
        <v>115</v>
      </c>
      <c r="C76" s="57"/>
      <c r="D76" s="57"/>
      <c r="E76" s="58">
        <f t="shared" si="2"/>
        <v>0</v>
      </c>
      <c r="F76" s="58">
        <v>217740</v>
      </c>
      <c r="G76" s="58"/>
      <c r="H76" s="58">
        <f t="shared" si="3"/>
        <v>217740</v>
      </c>
    </row>
    <row r="77" spans="1:8" ht="13.5">
      <c r="A77" s="91" t="s">
        <v>116</v>
      </c>
      <c r="B77" s="74" t="s">
        <v>117</v>
      </c>
      <c r="C77" s="57"/>
      <c r="D77" s="57"/>
      <c r="E77" s="58">
        <f t="shared" si="2"/>
        <v>0</v>
      </c>
      <c r="F77" s="58">
        <v>0</v>
      </c>
      <c r="G77" s="58"/>
      <c r="H77" s="58">
        <f t="shared" si="3"/>
        <v>0</v>
      </c>
    </row>
    <row r="78" spans="1:8" ht="13.5">
      <c r="A78" s="91" t="s">
        <v>118</v>
      </c>
      <c r="B78" s="74" t="s">
        <v>119</v>
      </c>
      <c r="C78" s="58">
        <v>10700000</v>
      </c>
      <c r="D78" s="57"/>
      <c r="E78" s="58">
        <f t="shared" si="2"/>
        <v>10700000</v>
      </c>
      <c r="F78" s="58">
        <v>10700000</v>
      </c>
      <c r="G78" s="58"/>
      <c r="H78" s="58">
        <f t="shared" si="3"/>
        <v>10700000</v>
      </c>
    </row>
    <row r="79" spans="1:8" ht="13.5">
      <c r="A79" s="79" t="s">
        <v>120</v>
      </c>
      <c r="B79" s="74" t="s">
        <v>121</v>
      </c>
      <c r="C79" s="57"/>
      <c r="D79" s="57"/>
      <c r="E79" s="58">
        <f t="shared" si="2"/>
        <v>0</v>
      </c>
      <c r="F79" s="58"/>
      <c r="G79" s="58"/>
      <c r="H79" s="58">
        <f t="shared" si="3"/>
        <v>0</v>
      </c>
    </row>
    <row r="80" spans="1:8" ht="13.5">
      <c r="A80" s="79" t="s">
        <v>122</v>
      </c>
      <c r="B80" s="74" t="s">
        <v>123</v>
      </c>
      <c r="C80" s="57"/>
      <c r="D80" s="57"/>
      <c r="E80" s="58">
        <f t="shared" si="2"/>
        <v>0</v>
      </c>
      <c r="F80" s="58"/>
      <c r="G80" s="58"/>
      <c r="H80" s="58">
        <f t="shared" si="3"/>
        <v>0</v>
      </c>
    </row>
    <row r="81" spans="1:8" ht="13.5">
      <c r="A81" s="79" t="s">
        <v>124</v>
      </c>
      <c r="B81" s="74" t="s">
        <v>125</v>
      </c>
      <c r="C81" s="58">
        <v>2889000</v>
      </c>
      <c r="D81" s="57"/>
      <c r="E81" s="58">
        <f t="shared" si="2"/>
        <v>2889000</v>
      </c>
      <c r="F81" s="58">
        <v>2889000</v>
      </c>
      <c r="G81" s="58"/>
      <c r="H81" s="58">
        <f t="shared" si="3"/>
        <v>2889000</v>
      </c>
    </row>
    <row r="82" spans="1:8" s="110" customFormat="1" ht="13.5">
      <c r="A82" s="92" t="s">
        <v>305</v>
      </c>
      <c r="B82" s="82" t="s">
        <v>126</v>
      </c>
      <c r="C82" s="108">
        <f>SUM(C75:C81)</f>
        <v>13589000</v>
      </c>
      <c r="D82" s="108"/>
      <c r="E82" s="109">
        <f t="shared" si="2"/>
        <v>13589000</v>
      </c>
      <c r="F82" s="109">
        <f>SUM(F75:F81)</f>
        <v>13806740</v>
      </c>
      <c r="G82" s="109"/>
      <c r="H82" s="109">
        <f t="shared" si="3"/>
        <v>13806740</v>
      </c>
    </row>
    <row r="83" spans="1:8" ht="13.5">
      <c r="A83" s="85" t="s">
        <v>127</v>
      </c>
      <c r="B83" s="74" t="s">
        <v>128</v>
      </c>
      <c r="C83" s="58">
        <v>10850000</v>
      </c>
      <c r="D83" s="57"/>
      <c r="E83" s="58">
        <f t="shared" si="2"/>
        <v>10850000</v>
      </c>
      <c r="F83" s="58">
        <v>10850000</v>
      </c>
      <c r="G83" s="58"/>
      <c r="H83" s="58">
        <f t="shared" si="3"/>
        <v>10850000</v>
      </c>
    </row>
    <row r="84" spans="1:8" ht="13.5">
      <c r="A84" s="85" t="s">
        <v>129</v>
      </c>
      <c r="B84" s="74" t="s">
        <v>130</v>
      </c>
      <c r="C84" s="57"/>
      <c r="D84" s="57"/>
      <c r="E84" s="58">
        <f t="shared" si="2"/>
        <v>0</v>
      </c>
      <c r="F84" s="58"/>
      <c r="G84" s="58"/>
      <c r="H84" s="58">
        <f t="shared" si="3"/>
        <v>0</v>
      </c>
    </row>
    <row r="85" spans="1:8" ht="13.5">
      <c r="A85" s="85" t="s">
        <v>131</v>
      </c>
      <c r="B85" s="74" t="s">
        <v>132</v>
      </c>
      <c r="C85" s="57"/>
      <c r="D85" s="57"/>
      <c r="E85" s="58">
        <f t="shared" si="2"/>
        <v>0</v>
      </c>
      <c r="F85" s="58"/>
      <c r="G85" s="58"/>
      <c r="H85" s="58">
        <f t="shared" si="3"/>
        <v>0</v>
      </c>
    </row>
    <row r="86" spans="1:8" ht="13.5">
      <c r="A86" s="85" t="s">
        <v>133</v>
      </c>
      <c r="B86" s="74" t="s">
        <v>134</v>
      </c>
      <c r="C86" s="58">
        <v>2930000</v>
      </c>
      <c r="D86" s="57"/>
      <c r="E86" s="58">
        <f t="shared" si="2"/>
        <v>2930000</v>
      </c>
      <c r="F86" s="58">
        <v>2930000</v>
      </c>
      <c r="G86" s="58"/>
      <c r="H86" s="58">
        <f t="shared" si="3"/>
        <v>2930000</v>
      </c>
    </row>
    <row r="87" spans="1:8" s="110" customFormat="1" ht="13.5">
      <c r="A87" s="87" t="s">
        <v>306</v>
      </c>
      <c r="B87" s="82" t="s">
        <v>135</v>
      </c>
      <c r="C87" s="108">
        <f>SUM(C83:C86)</f>
        <v>13780000</v>
      </c>
      <c r="D87" s="108"/>
      <c r="E87" s="109">
        <f t="shared" si="2"/>
        <v>13780000</v>
      </c>
      <c r="F87" s="109">
        <f>SUM(F83:F86)</f>
        <v>13780000</v>
      </c>
      <c r="G87" s="109"/>
      <c r="H87" s="109">
        <f t="shared" si="3"/>
        <v>13780000</v>
      </c>
    </row>
    <row r="88" spans="1:8" ht="26.25">
      <c r="A88" s="85" t="s">
        <v>136</v>
      </c>
      <c r="B88" s="74" t="s">
        <v>137</v>
      </c>
      <c r="C88" s="57"/>
      <c r="D88" s="57"/>
      <c r="E88" s="58">
        <f t="shared" si="2"/>
        <v>0</v>
      </c>
      <c r="F88" s="58"/>
      <c r="G88" s="58"/>
      <c r="H88" s="58">
        <f t="shared" si="3"/>
        <v>0</v>
      </c>
    </row>
    <row r="89" spans="1:8" ht="26.25">
      <c r="A89" s="85" t="s">
        <v>333</v>
      </c>
      <c r="B89" s="74" t="s">
        <v>138</v>
      </c>
      <c r="C89" s="57"/>
      <c r="D89" s="57"/>
      <c r="E89" s="58">
        <f t="shared" si="2"/>
        <v>0</v>
      </c>
      <c r="F89" s="58"/>
      <c r="G89" s="58"/>
      <c r="H89" s="58">
        <f t="shared" si="3"/>
        <v>0</v>
      </c>
    </row>
    <row r="90" spans="1:8" ht="26.25">
      <c r="A90" s="85" t="s">
        <v>334</v>
      </c>
      <c r="B90" s="74" t="s">
        <v>139</v>
      </c>
      <c r="C90" s="57"/>
      <c r="D90" s="57"/>
      <c r="E90" s="58">
        <f t="shared" si="2"/>
        <v>0</v>
      </c>
      <c r="F90" s="58">
        <v>3078734</v>
      </c>
      <c r="G90" s="58"/>
      <c r="H90" s="58">
        <f t="shared" si="3"/>
        <v>3078734</v>
      </c>
    </row>
    <row r="91" spans="1:8" ht="13.5">
      <c r="A91" s="85" t="s">
        <v>335</v>
      </c>
      <c r="B91" s="74" t="s">
        <v>140</v>
      </c>
      <c r="C91" s="57"/>
      <c r="D91" s="57"/>
      <c r="E91" s="58">
        <f t="shared" si="2"/>
        <v>0</v>
      </c>
      <c r="F91" s="58"/>
      <c r="G91" s="58"/>
      <c r="H91" s="58">
        <f t="shared" si="3"/>
        <v>0</v>
      </c>
    </row>
    <row r="92" spans="1:8" ht="26.25">
      <c r="A92" s="85" t="s">
        <v>336</v>
      </c>
      <c r="B92" s="74" t="s">
        <v>141</v>
      </c>
      <c r="C92" s="57"/>
      <c r="D92" s="57"/>
      <c r="E92" s="58">
        <f t="shared" si="2"/>
        <v>0</v>
      </c>
      <c r="F92" s="58"/>
      <c r="G92" s="58"/>
      <c r="H92" s="58">
        <f t="shared" si="3"/>
        <v>0</v>
      </c>
    </row>
    <row r="93" spans="1:8" ht="26.25">
      <c r="A93" s="85" t="s">
        <v>337</v>
      </c>
      <c r="B93" s="74" t="s">
        <v>142</v>
      </c>
      <c r="C93" s="57"/>
      <c r="D93" s="57"/>
      <c r="E93" s="58">
        <f t="shared" si="2"/>
        <v>0</v>
      </c>
      <c r="F93" s="58"/>
      <c r="G93" s="58"/>
      <c r="H93" s="58">
        <f t="shared" si="3"/>
        <v>0</v>
      </c>
    </row>
    <row r="94" spans="1:8" ht="13.5">
      <c r="A94" s="85" t="s">
        <v>143</v>
      </c>
      <c r="B94" s="74" t="s">
        <v>144</v>
      </c>
      <c r="C94" s="57"/>
      <c r="D94" s="57"/>
      <c r="E94" s="58">
        <f t="shared" si="2"/>
        <v>0</v>
      </c>
      <c r="F94" s="58"/>
      <c r="G94" s="58"/>
      <c r="H94" s="58">
        <f t="shared" si="3"/>
        <v>0</v>
      </c>
    </row>
    <row r="95" spans="1:8" ht="13.5">
      <c r="A95" s="85" t="s">
        <v>338</v>
      </c>
      <c r="B95" s="74" t="s">
        <v>145</v>
      </c>
      <c r="C95" s="57"/>
      <c r="D95" s="57"/>
      <c r="E95" s="58">
        <f t="shared" si="2"/>
        <v>0</v>
      </c>
      <c r="F95" s="58">
        <v>0</v>
      </c>
      <c r="G95" s="58"/>
      <c r="H95" s="58">
        <f t="shared" si="3"/>
        <v>0</v>
      </c>
    </row>
    <row r="96" spans="1:8" s="110" customFormat="1" ht="13.5">
      <c r="A96" s="87" t="s">
        <v>307</v>
      </c>
      <c r="B96" s="82" t="s">
        <v>146</v>
      </c>
      <c r="C96" s="108">
        <f>SUM(C88:C95)</f>
        <v>0</v>
      </c>
      <c r="D96" s="108"/>
      <c r="E96" s="109">
        <f t="shared" si="2"/>
        <v>0</v>
      </c>
      <c r="F96" s="109">
        <f>SUM(F88:F95)</f>
        <v>3078734</v>
      </c>
      <c r="G96" s="109"/>
      <c r="H96" s="109">
        <f t="shared" si="3"/>
        <v>3078734</v>
      </c>
    </row>
    <row r="97" spans="1:8" s="110" customFormat="1" ht="15.75">
      <c r="A97" s="90" t="s">
        <v>427</v>
      </c>
      <c r="B97" s="82"/>
      <c r="C97" s="108">
        <f>C87+C96+C82</f>
        <v>27369000</v>
      </c>
      <c r="D97" s="108"/>
      <c r="E97" s="109">
        <f t="shared" si="2"/>
        <v>27369000</v>
      </c>
      <c r="F97" s="109">
        <f>F82+F87+F96</f>
        <v>30665474</v>
      </c>
      <c r="G97" s="109">
        <f>G82+G87+G96</f>
        <v>0</v>
      </c>
      <c r="H97" s="109">
        <f>H82+H87+H96</f>
        <v>30665474</v>
      </c>
    </row>
    <row r="98" spans="1:8" s="110" customFormat="1" ht="15">
      <c r="A98" s="93" t="s">
        <v>346</v>
      </c>
      <c r="B98" s="94" t="s">
        <v>147</v>
      </c>
      <c r="C98" s="108">
        <f>C97+C74</f>
        <v>60046683</v>
      </c>
      <c r="D98" s="108">
        <f>D97+D74</f>
        <v>1614000</v>
      </c>
      <c r="E98" s="109">
        <f t="shared" si="2"/>
        <v>61660683</v>
      </c>
      <c r="F98" s="109">
        <f>F97+F74</f>
        <v>80554883</v>
      </c>
      <c r="G98" s="109">
        <f>G97+G74</f>
        <v>2105800</v>
      </c>
      <c r="H98" s="109">
        <f>H97+H74</f>
        <v>82660683</v>
      </c>
    </row>
    <row r="99" spans="1:14" ht="13.5">
      <c r="A99" s="85" t="s">
        <v>339</v>
      </c>
      <c r="B99" s="76" t="s">
        <v>148</v>
      </c>
      <c r="C99" s="60"/>
      <c r="D99" s="60"/>
      <c r="E99" s="58">
        <f t="shared" si="2"/>
        <v>0</v>
      </c>
      <c r="F99" s="60"/>
      <c r="G99" s="60"/>
      <c r="H99" s="58">
        <f t="shared" si="3"/>
        <v>0</v>
      </c>
      <c r="I99" s="95"/>
      <c r="J99" s="95"/>
      <c r="K99" s="95"/>
      <c r="L99" s="95"/>
      <c r="M99" s="96"/>
      <c r="N99" s="96"/>
    </row>
    <row r="100" spans="1:14" ht="13.5">
      <c r="A100" s="85" t="s">
        <v>149</v>
      </c>
      <c r="B100" s="76" t="s">
        <v>150</v>
      </c>
      <c r="C100" s="60"/>
      <c r="D100" s="60"/>
      <c r="E100" s="58">
        <f t="shared" si="2"/>
        <v>0</v>
      </c>
      <c r="F100" s="60"/>
      <c r="G100" s="60"/>
      <c r="H100" s="58">
        <f t="shared" si="3"/>
        <v>0</v>
      </c>
      <c r="I100" s="95"/>
      <c r="J100" s="95"/>
      <c r="K100" s="95"/>
      <c r="L100" s="95"/>
      <c r="M100" s="96"/>
      <c r="N100" s="96"/>
    </row>
    <row r="101" spans="1:14" ht="13.5">
      <c r="A101" s="85" t="s">
        <v>340</v>
      </c>
      <c r="B101" s="76" t="s">
        <v>151</v>
      </c>
      <c r="C101" s="60"/>
      <c r="D101" s="60"/>
      <c r="E101" s="58">
        <f t="shared" si="2"/>
        <v>0</v>
      </c>
      <c r="F101" s="60"/>
      <c r="G101" s="60"/>
      <c r="H101" s="58">
        <f t="shared" si="3"/>
        <v>0</v>
      </c>
      <c r="I101" s="95"/>
      <c r="J101" s="95"/>
      <c r="K101" s="95"/>
      <c r="L101" s="95"/>
      <c r="M101" s="96"/>
      <c r="N101" s="96"/>
    </row>
    <row r="102" spans="1:14" s="110" customFormat="1" ht="13.5">
      <c r="A102" s="97" t="s">
        <v>308</v>
      </c>
      <c r="B102" s="80" t="s">
        <v>152</v>
      </c>
      <c r="C102" s="61">
        <f>SUM(C99:C101)</f>
        <v>0</v>
      </c>
      <c r="D102" s="61"/>
      <c r="E102" s="109">
        <f t="shared" si="2"/>
        <v>0</v>
      </c>
      <c r="F102" s="61"/>
      <c r="G102" s="61"/>
      <c r="H102" s="109">
        <f t="shared" si="3"/>
        <v>0</v>
      </c>
      <c r="I102" s="98"/>
      <c r="J102" s="98"/>
      <c r="K102" s="98"/>
      <c r="L102" s="98"/>
      <c r="M102" s="111"/>
      <c r="N102" s="111"/>
    </row>
    <row r="103" spans="1:14" ht="13.5">
      <c r="A103" s="99" t="s">
        <v>341</v>
      </c>
      <c r="B103" s="76" t="s">
        <v>153</v>
      </c>
      <c r="C103" s="62"/>
      <c r="D103" s="62"/>
      <c r="E103" s="58">
        <f t="shared" si="2"/>
        <v>0</v>
      </c>
      <c r="F103" s="62"/>
      <c r="G103" s="62"/>
      <c r="H103" s="58">
        <f t="shared" si="3"/>
        <v>0</v>
      </c>
      <c r="I103" s="100"/>
      <c r="J103" s="100"/>
      <c r="K103" s="100"/>
      <c r="L103" s="100"/>
      <c r="M103" s="96"/>
      <c r="N103" s="96"/>
    </row>
    <row r="104" spans="1:14" ht="13.5">
      <c r="A104" s="99" t="s">
        <v>311</v>
      </c>
      <c r="B104" s="76" t="s">
        <v>154</v>
      </c>
      <c r="C104" s="62"/>
      <c r="D104" s="62"/>
      <c r="E104" s="58">
        <f t="shared" si="2"/>
        <v>0</v>
      </c>
      <c r="F104" s="62"/>
      <c r="G104" s="62"/>
      <c r="H104" s="58">
        <f t="shared" si="3"/>
        <v>0</v>
      </c>
      <c r="I104" s="100"/>
      <c r="J104" s="100"/>
      <c r="K104" s="100"/>
      <c r="L104" s="100"/>
      <c r="M104" s="96"/>
      <c r="N104" s="96"/>
    </row>
    <row r="105" spans="1:14" ht="13.5">
      <c r="A105" s="85" t="s">
        <v>155</v>
      </c>
      <c r="B105" s="76" t="s">
        <v>156</v>
      </c>
      <c r="C105" s="60"/>
      <c r="D105" s="60"/>
      <c r="E105" s="58">
        <f t="shared" si="2"/>
        <v>0</v>
      </c>
      <c r="F105" s="60"/>
      <c r="G105" s="60"/>
      <c r="H105" s="58">
        <f t="shared" si="3"/>
        <v>0</v>
      </c>
      <c r="I105" s="95"/>
      <c r="J105" s="95"/>
      <c r="K105" s="95"/>
      <c r="L105" s="95"/>
      <c r="M105" s="96"/>
      <c r="N105" s="96"/>
    </row>
    <row r="106" spans="1:14" ht="13.5">
      <c r="A106" s="85" t="s">
        <v>342</v>
      </c>
      <c r="B106" s="76" t="s">
        <v>157</v>
      </c>
      <c r="C106" s="60"/>
      <c r="D106" s="60"/>
      <c r="E106" s="58">
        <f t="shared" si="2"/>
        <v>0</v>
      </c>
      <c r="F106" s="60"/>
      <c r="G106" s="60"/>
      <c r="H106" s="58">
        <f t="shared" si="3"/>
        <v>0</v>
      </c>
      <c r="I106" s="95"/>
      <c r="J106" s="95"/>
      <c r="K106" s="95"/>
      <c r="L106" s="95"/>
      <c r="M106" s="96"/>
      <c r="N106" s="96"/>
    </row>
    <row r="107" spans="1:14" s="110" customFormat="1" ht="13.5">
      <c r="A107" s="101" t="s">
        <v>309</v>
      </c>
      <c r="B107" s="80" t="s">
        <v>158</v>
      </c>
      <c r="C107" s="63"/>
      <c r="D107" s="63"/>
      <c r="E107" s="109">
        <f t="shared" si="2"/>
        <v>0</v>
      </c>
      <c r="F107" s="63">
        <f>SUM(F103:F106)</f>
        <v>0</v>
      </c>
      <c r="G107" s="63"/>
      <c r="H107" s="109">
        <f t="shared" si="3"/>
        <v>0</v>
      </c>
      <c r="I107" s="102"/>
      <c r="J107" s="102"/>
      <c r="K107" s="102"/>
      <c r="L107" s="102"/>
      <c r="M107" s="111"/>
      <c r="N107" s="111"/>
    </row>
    <row r="108" spans="1:14" ht="13.5">
      <c r="A108" s="99" t="s">
        <v>159</v>
      </c>
      <c r="B108" s="76" t="s">
        <v>160</v>
      </c>
      <c r="C108" s="62"/>
      <c r="D108" s="62"/>
      <c r="E108" s="58">
        <f t="shared" si="2"/>
        <v>0</v>
      </c>
      <c r="F108" s="62"/>
      <c r="G108" s="62"/>
      <c r="H108" s="58">
        <f t="shared" si="3"/>
        <v>0</v>
      </c>
      <c r="I108" s="100"/>
      <c r="J108" s="100"/>
      <c r="K108" s="100"/>
      <c r="L108" s="100"/>
      <c r="M108" s="96"/>
      <c r="N108" s="96"/>
    </row>
    <row r="109" spans="1:14" ht="13.5">
      <c r="A109" s="99" t="s">
        <v>161</v>
      </c>
      <c r="B109" s="76" t="s">
        <v>162</v>
      </c>
      <c r="C109" s="58">
        <v>339317</v>
      </c>
      <c r="D109" s="62"/>
      <c r="E109" s="58">
        <f t="shared" si="2"/>
        <v>339317</v>
      </c>
      <c r="F109" s="58">
        <v>339317</v>
      </c>
      <c r="G109" s="62"/>
      <c r="H109" s="58">
        <f t="shared" si="3"/>
        <v>339317</v>
      </c>
      <c r="I109" s="100"/>
      <c r="J109" s="100"/>
      <c r="K109" s="100"/>
      <c r="L109" s="100"/>
      <c r="M109" s="96"/>
      <c r="N109" s="96"/>
    </row>
    <row r="110" spans="1:14" s="110" customFormat="1" ht="13.5">
      <c r="A110" s="101" t="s">
        <v>163</v>
      </c>
      <c r="B110" s="80" t="s">
        <v>164</v>
      </c>
      <c r="C110" s="63"/>
      <c r="D110" s="63"/>
      <c r="E110" s="109">
        <f t="shared" si="2"/>
        <v>0</v>
      </c>
      <c r="F110" s="63"/>
      <c r="G110" s="63"/>
      <c r="H110" s="109">
        <f t="shared" si="3"/>
        <v>0</v>
      </c>
      <c r="I110" s="102"/>
      <c r="J110" s="102"/>
      <c r="K110" s="102"/>
      <c r="L110" s="102"/>
      <c r="M110" s="111"/>
      <c r="N110" s="111"/>
    </row>
    <row r="111" spans="1:14" ht="13.5">
      <c r="A111" s="99" t="s">
        <v>165</v>
      </c>
      <c r="B111" s="76" t="s">
        <v>166</v>
      </c>
      <c r="C111" s="62"/>
      <c r="D111" s="62"/>
      <c r="E111" s="58">
        <f t="shared" si="2"/>
        <v>0</v>
      </c>
      <c r="F111" s="62"/>
      <c r="G111" s="62"/>
      <c r="H111" s="58">
        <f t="shared" si="3"/>
        <v>0</v>
      </c>
      <c r="I111" s="100"/>
      <c r="J111" s="100"/>
      <c r="K111" s="100"/>
      <c r="L111" s="100"/>
      <c r="M111" s="96"/>
      <c r="N111" s="96"/>
    </row>
    <row r="112" spans="1:14" ht="13.5">
      <c r="A112" s="99" t="s">
        <v>167</v>
      </c>
      <c r="B112" s="76" t="s">
        <v>168</v>
      </c>
      <c r="C112" s="62"/>
      <c r="D112" s="62"/>
      <c r="E112" s="58">
        <f t="shared" si="2"/>
        <v>0</v>
      </c>
      <c r="F112" s="62"/>
      <c r="G112" s="62"/>
      <c r="H112" s="58">
        <f t="shared" si="3"/>
        <v>0</v>
      </c>
      <c r="I112" s="100"/>
      <c r="J112" s="100"/>
      <c r="K112" s="100"/>
      <c r="L112" s="100"/>
      <c r="M112" s="96"/>
      <c r="N112" s="96"/>
    </row>
    <row r="113" spans="1:14" ht="13.5">
      <c r="A113" s="99" t="s">
        <v>169</v>
      </c>
      <c r="B113" s="76" t="s">
        <v>170</v>
      </c>
      <c r="C113" s="62"/>
      <c r="D113" s="62"/>
      <c r="E113" s="58">
        <f t="shared" si="2"/>
        <v>0</v>
      </c>
      <c r="F113" s="62"/>
      <c r="G113" s="62"/>
      <c r="H113" s="58">
        <f t="shared" si="3"/>
        <v>0</v>
      </c>
      <c r="I113" s="100"/>
      <c r="J113" s="100"/>
      <c r="K113" s="100"/>
      <c r="L113" s="100"/>
      <c r="M113" s="96"/>
      <c r="N113" s="96"/>
    </row>
    <row r="114" spans="1:14" s="110" customFormat="1" ht="13.5">
      <c r="A114" s="103" t="s">
        <v>310</v>
      </c>
      <c r="B114" s="83" t="s">
        <v>171</v>
      </c>
      <c r="C114" s="63">
        <f>SUM(C109:C113)</f>
        <v>339317</v>
      </c>
      <c r="D114" s="63"/>
      <c r="E114" s="109">
        <f t="shared" si="2"/>
        <v>339317</v>
      </c>
      <c r="F114" s="63">
        <f>SUM(F107:F113)</f>
        <v>339317</v>
      </c>
      <c r="G114" s="63"/>
      <c r="H114" s="109">
        <f t="shared" si="3"/>
        <v>339317</v>
      </c>
      <c r="I114" s="102"/>
      <c r="J114" s="102"/>
      <c r="K114" s="102"/>
      <c r="L114" s="102"/>
      <c r="M114" s="111"/>
      <c r="N114" s="111"/>
    </row>
    <row r="115" spans="1:14" ht="13.5">
      <c r="A115" s="99" t="s">
        <v>172</v>
      </c>
      <c r="B115" s="76" t="s">
        <v>173</v>
      </c>
      <c r="C115" s="62"/>
      <c r="D115" s="62"/>
      <c r="E115" s="58">
        <f t="shared" si="2"/>
        <v>0</v>
      </c>
      <c r="F115" s="62"/>
      <c r="G115" s="62"/>
      <c r="H115" s="58">
        <f t="shared" si="3"/>
        <v>0</v>
      </c>
      <c r="I115" s="100"/>
      <c r="J115" s="100"/>
      <c r="K115" s="100"/>
      <c r="L115" s="100"/>
      <c r="M115" s="96"/>
      <c r="N115" s="96"/>
    </row>
    <row r="116" spans="1:14" ht="13.5">
      <c r="A116" s="85" t="s">
        <v>174</v>
      </c>
      <c r="B116" s="76" t="s">
        <v>175</v>
      </c>
      <c r="C116" s="60"/>
      <c r="D116" s="60"/>
      <c r="E116" s="58">
        <f t="shared" si="2"/>
        <v>0</v>
      </c>
      <c r="F116" s="60"/>
      <c r="G116" s="60"/>
      <c r="H116" s="58">
        <f t="shared" si="3"/>
        <v>0</v>
      </c>
      <c r="I116" s="95"/>
      <c r="J116" s="95"/>
      <c r="K116" s="95"/>
      <c r="L116" s="95"/>
      <c r="M116" s="96"/>
      <c r="N116" s="96"/>
    </row>
    <row r="117" spans="1:14" ht="13.5">
      <c r="A117" s="99" t="s">
        <v>343</v>
      </c>
      <c r="B117" s="76" t="s">
        <v>176</v>
      </c>
      <c r="C117" s="62"/>
      <c r="D117" s="62"/>
      <c r="E117" s="58">
        <f t="shared" si="2"/>
        <v>0</v>
      </c>
      <c r="F117" s="62"/>
      <c r="G117" s="62"/>
      <c r="H117" s="58">
        <f t="shared" si="3"/>
        <v>0</v>
      </c>
      <c r="I117" s="100"/>
      <c r="J117" s="100"/>
      <c r="K117" s="100"/>
      <c r="L117" s="100"/>
      <c r="M117" s="96"/>
      <c r="N117" s="96"/>
    </row>
    <row r="118" spans="1:14" ht="13.5">
      <c r="A118" s="99" t="s">
        <v>312</v>
      </c>
      <c r="B118" s="76" t="s">
        <v>177</v>
      </c>
      <c r="C118" s="62"/>
      <c r="D118" s="62"/>
      <c r="E118" s="58">
        <f t="shared" si="2"/>
        <v>0</v>
      </c>
      <c r="F118" s="62"/>
      <c r="G118" s="62"/>
      <c r="H118" s="58">
        <f t="shared" si="3"/>
        <v>0</v>
      </c>
      <c r="I118" s="100"/>
      <c r="J118" s="100"/>
      <c r="K118" s="100"/>
      <c r="L118" s="100"/>
      <c r="M118" s="96"/>
      <c r="N118" s="96"/>
    </row>
    <row r="119" spans="1:14" s="110" customFormat="1" ht="13.5">
      <c r="A119" s="103" t="s">
        <v>313</v>
      </c>
      <c r="B119" s="83" t="s">
        <v>178</v>
      </c>
      <c r="C119" s="63"/>
      <c r="D119" s="63"/>
      <c r="E119" s="109">
        <f t="shared" si="2"/>
        <v>0</v>
      </c>
      <c r="F119" s="63"/>
      <c r="G119" s="63"/>
      <c r="H119" s="109">
        <f t="shared" si="3"/>
        <v>0</v>
      </c>
      <c r="I119" s="102"/>
      <c r="J119" s="102"/>
      <c r="K119" s="102"/>
      <c r="L119" s="102"/>
      <c r="M119" s="111"/>
      <c r="N119" s="111"/>
    </row>
    <row r="120" spans="1:14" ht="13.5">
      <c r="A120" s="85" t="s">
        <v>179</v>
      </c>
      <c r="B120" s="76" t="s">
        <v>180</v>
      </c>
      <c r="C120" s="60"/>
      <c r="D120" s="60"/>
      <c r="E120" s="58">
        <f t="shared" si="2"/>
        <v>0</v>
      </c>
      <c r="F120" s="60"/>
      <c r="G120" s="60"/>
      <c r="H120" s="58">
        <f t="shared" si="3"/>
        <v>0</v>
      </c>
      <c r="I120" s="95"/>
      <c r="J120" s="95"/>
      <c r="K120" s="95"/>
      <c r="L120" s="95"/>
      <c r="M120" s="96"/>
      <c r="N120" s="96"/>
    </row>
    <row r="121" spans="1:14" s="110" customFormat="1" ht="15">
      <c r="A121" s="104" t="s">
        <v>347</v>
      </c>
      <c r="B121" s="105" t="s">
        <v>181</v>
      </c>
      <c r="C121" s="63">
        <f>C114+C119+C120</f>
        <v>339317</v>
      </c>
      <c r="D121" s="63"/>
      <c r="E121" s="109">
        <f t="shared" si="2"/>
        <v>339317</v>
      </c>
      <c r="F121" s="63">
        <f>SUM(F114,F119)</f>
        <v>339317</v>
      </c>
      <c r="G121" s="63"/>
      <c r="H121" s="109">
        <f t="shared" si="3"/>
        <v>339317</v>
      </c>
      <c r="I121" s="102"/>
      <c r="J121" s="102"/>
      <c r="K121" s="102"/>
      <c r="L121" s="102"/>
      <c r="M121" s="111"/>
      <c r="N121" s="111"/>
    </row>
    <row r="122" spans="1:14" s="110" customFormat="1" ht="15">
      <c r="A122" s="106" t="s">
        <v>383</v>
      </c>
      <c r="B122" s="106"/>
      <c r="C122" s="108">
        <f>C98+C121</f>
        <v>60386000</v>
      </c>
      <c r="D122" s="108">
        <f>D98+D121</f>
        <v>1614000</v>
      </c>
      <c r="E122" s="109">
        <f t="shared" si="2"/>
        <v>62000000</v>
      </c>
      <c r="F122" s="109">
        <f>F121+F98</f>
        <v>80894200</v>
      </c>
      <c r="G122" s="109">
        <f>G121+G98</f>
        <v>2105800</v>
      </c>
      <c r="H122" s="109">
        <f>F122+G122</f>
        <v>83000000</v>
      </c>
      <c r="I122" s="111"/>
      <c r="J122" s="111"/>
      <c r="K122" s="111"/>
      <c r="L122" s="111"/>
      <c r="M122" s="111"/>
      <c r="N122" s="111"/>
    </row>
    <row r="123" spans="2:14" ht="13.5">
      <c r="B123" s="96"/>
      <c r="C123" s="96"/>
      <c r="D123" s="96"/>
      <c r="E123" s="107"/>
      <c r="F123" s="96"/>
      <c r="G123" s="96"/>
      <c r="H123" s="96"/>
      <c r="I123" s="96"/>
      <c r="J123" s="96"/>
      <c r="K123" s="96"/>
      <c r="L123" s="96"/>
      <c r="M123" s="96"/>
      <c r="N123" s="96"/>
    </row>
    <row r="124" spans="2:14" ht="13.5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</row>
    <row r="125" spans="2:14" ht="13.5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</row>
    <row r="126" spans="2:14" ht="13.5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</row>
    <row r="127" spans="2:14" ht="13.5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</row>
    <row r="128" spans="2:14" ht="13.5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</row>
    <row r="129" spans="2:14" ht="13.5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</row>
    <row r="130" spans="2:14" ht="13.5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</row>
    <row r="131" spans="2:14" ht="13.5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</row>
    <row r="132" spans="2:14" ht="13.5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</row>
    <row r="133" spans="2:14" ht="13.5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</row>
    <row r="134" spans="2:14" ht="13.5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</row>
    <row r="135" spans="2:14" ht="13.5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</row>
    <row r="136" spans="2:14" ht="13.5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</row>
    <row r="137" spans="2:14" ht="13.5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</row>
    <row r="138" spans="2:14" ht="13.5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</row>
    <row r="139" spans="2:14" ht="13.5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</row>
    <row r="140" spans="2:14" ht="13.5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</row>
    <row r="141" spans="2:14" ht="13.5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</row>
    <row r="142" spans="2:14" ht="13.5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</row>
    <row r="143" spans="2:14" ht="13.5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</row>
    <row r="144" spans="2:14" ht="13.5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</row>
    <row r="145" spans="2:14" ht="13.5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</row>
    <row r="146" spans="2:14" ht="13.5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</row>
    <row r="147" spans="2:14" ht="13.5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</row>
    <row r="148" spans="2:14" ht="13.5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</row>
    <row r="149" spans="2:14" ht="13.5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</row>
    <row r="150" spans="2:14" ht="13.5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</row>
    <row r="151" spans="2:14" ht="13.5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</row>
    <row r="152" spans="2:14" ht="13.5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</row>
    <row r="153" spans="2:14" ht="13.5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</row>
    <row r="154" spans="2:14" ht="13.5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</row>
    <row r="155" spans="2:14" ht="13.5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</row>
    <row r="156" spans="2:14" ht="13.5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</row>
    <row r="157" spans="2:14" ht="13.5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</row>
    <row r="158" spans="2:14" ht="13.5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</row>
    <row r="159" spans="2:14" ht="13.5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</row>
    <row r="160" spans="2:14" ht="13.5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</row>
    <row r="161" spans="2:14" ht="13.5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</row>
    <row r="162" spans="2:14" ht="13.5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</row>
    <row r="163" spans="2:14" ht="13.5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</row>
    <row r="164" spans="2:14" ht="13.5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</row>
    <row r="165" spans="2:14" ht="13.5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</row>
    <row r="166" spans="2:14" ht="13.5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</row>
    <row r="167" spans="2:14" ht="13.5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</row>
    <row r="168" spans="2:14" ht="13.5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</row>
    <row r="169" spans="2:14" ht="13.5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</row>
    <row r="170" spans="2:14" ht="13.5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</row>
    <row r="171" spans="2:14" ht="13.5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</row>
  </sheetData>
  <sheetProtection/>
  <mergeCells count="4">
    <mergeCell ref="A1:E1"/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PageLayoutView="0" workbookViewId="0" topLeftCell="A1">
      <selection activeCell="A14" sqref="A13:A14"/>
    </sheetView>
  </sheetViews>
  <sheetFormatPr defaultColWidth="9.140625" defaultRowHeight="15"/>
  <cols>
    <col min="1" max="1" width="64.7109375" style="137" customWidth="1"/>
    <col min="2" max="2" width="9.421875" style="137" customWidth="1"/>
    <col min="3" max="3" width="22.421875" style="137" customWidth="1"/>
    <col min="4" max="4" width="18.8515625" style="137" customWidth="1"/>
    <col min="5" max="16384" width="9.140625" style="137" customWidth="1"/>
  </cols>
  <sheetData>
    <row r="1" spans="1:4" ht="21.75" customHeight="1">
      <c r="A1" s="177" t="s">
        <v>443</v>
      </c>
      <c r="B1" s="177"/>
      <c r="C1" s="177"/>
      <c r="D1" s="177"/>
    </row>
    <row r="2" spans="1:4" ht="26.25" customHeight="1">
      <c r="A2" s="175" t="s">
        <v>470</v>
      </c>
      <c r="B2" s="176"/>
      <c r="C2" s="176"/>
      <c r="D2" s="176"/>
    </row>
    <row r="3" ht="15">
      <c r="D3" s="141" t="s">
        <v>441</v>
      </c>
    </row>
    <row r="4" spans="1:4" ht="30.75">
      <c r="A4" s="142" t="s">
        <v>11</v>
      </c>
      <c r="B4" s="143" t="s">
        <v>12</v>
      </c>
      <c r="C4" s="144" t="s">
        <v>437</v>
      </c>
      <c r="D4" s="144" t="s">
        <v>436</v>
      </c>
    </row>
    <row r="5" spans="1:4" ht="15">
      <c r="A5" s="145"/>
      <c r="B5" s="145"/>
      <c r="C5" s="146"/>
      <c r="D5" s="146"/>
    </row>
    <row r="6" spans="1:4" ht="15">
      <c r="A6" s="147" t="s">
        <v>113</v>
      </c>
      <c r="B6" s="148" t="s">
        <v>114</v>
      </c>
      <c r="C6" s="146"/>
      <c r="D6" s="146"/>
    </row>
    <row r="7" spans="1:4" ht="15">
      <c r="A7" s="147" t="s">
        <v>447</v>
      </c>
      <c r="B7" s="148" t="s">
        <v>115</v>
      </c>
      <c r="C7" s="149"/>
      <c r="D7" s="149"/>
    </row>
    <row r="8" spans="1:4" ht="15">
      <c r="A8" s="147" t="s">
        <v>448</v>
      </c>
      <c r="B8" s="148" t="s">
        <v>115</v>
      </c>
      <c r="C8" s="149"/>
      <c r="D8" s="149">
        <f>Kiadások!H76</f>
        <v>217740</v>
      </c>
    </row>
    <row r="9" spans="1:4" ht="15">
      <c r="A9" s="147" t="s">
        <v>116</v>
      </c>
      <c r="B9" s="148" t="s">
        <v>117</v>
      </c>
      <c r="C9" s="149"/>
      <c r="D9" s="149">
        <f>Kiadások!H77</f>
        <v>0</v>
      </c>
    </row>
    <row r="10" spans="1:4" ht="15">
      <c r="A10" s="147" t="s">
        <v>450</v>
      </c>
      <c r="B10" s="148"/>
      <c r="C10" s="149"/>
      <c r="D10" s="149"/>
    </row>
    <row r="11" spans="1:4" ht="15">
      <c r="A11" s="147" t="s">
        <v>118</v>
      </c>
      <c r="B11" s="148" t="s">
        <v>119</v>
      </c>
      <c r="C11" s="149">
        <f>Kiadások!C78</f>
        <v>10700000</v>
      </c>
      <c r="D11" s="149">
        <f>Kiadások!H78</f>
        <v>10700000</v>
      </c>
    </row>
    <row r="12" spans="1:4" ht="15">
      <c r="A12" s="147" t="s">
        <v>451</v>
      </c>
      <c r="B12" s="148"/>
      <c r="C12" s="149"/>
      <c r="D12" s="149"/>
    </row>
    <row r="13" spans="1:4" ht="15">
      <c r="A13" s="147" t="s">
        <v>449</v>
      </c>
      <c r="B13" s="148"/>
      <c r="C13" s="149"/>
      <c r="D13" s="149"/>
    </row>
    <row r="14" spans="1:4" ht="15">
      <c r="A14" s="147" t="s">
        <v>120</v>
      </c>
      <c r="B14" s="148" t="s">
        <v>121</v>
      </c>
      <c r="C14" s="149"/>
      <c r="D14" s="149"/>
    </row>
    <row r="15" spans="1:4" ht="15">
      <c r="A15" s="147" t="s">
        <v>122</v>
      </c>
      <c r="B15" s="148" t="s">
        <v>123</v>
      </c>
      <c r="C15" s="149"/>
      <c r="D15" s="149"/>
    </row>
    <row r="16" spans="1:4" ht="15">
      <c r="A16" s="147" t="s">
        <v>124</v>
      </c>
      <c r="B16" s="148" t="s">
        <v>125</v>
      </c>
      <c r="C16" s="149">
        <f>Kiadások!C81</f>
        <v>2889000</v>
      </c>
      <c r="D16" s="149">
        <f>Kiadások!H81</f>
        <v>2889000</v>
      </c>
    </row>
    <row r="17" spans="1:4" s="164" customFormat="1" ht="15">
      <c r="A17" s="138" t="s">
        <v>305</v>
      </c>
      <c r="B17" s="150" t="s">
        <v>126</v>
      </c>
      <c r="C17" s="163">
        <f>SUM(C6:C16)</f>
        <v>13589000</v>
      </c>
      <c r="D17" s="163">
        <f>SUM(D6:D9,D11,D14:D15,D16)</f>
        <v>13806740</v>
      </c>
    </row>
    <row r="18" spans="1:4" ht="15">
      <c r="A18" s="151"/>
      <c r="B18" s="152"/>
      <c r="C18" s="149"/>
      <c r="D18" s="149"/>
    </row>
    <row r="19" spans="1:4" ht="15">
      <c r="A19" s="151"/>
      <c r="B19" s="152"/>
      <c r="C19" s="149"/>
      <c r="D19" s="149"/>
    </row>
    <row r="20" spans="1:4" ht="15">
      <c r="A20" s="151" t="s">
        <v>127</v>
      </c>
      <c r="B20" s="153" t="s">
        <v>128</v>
      </c>
      <c r="C20" s="149">
        <f>Kiadások!C83</f>
        <v>10850000</v>
      </c>
      <c r="D20" s="149">
        <f>Kiadások!H83</f>
        <v>10850000</v>
      </c>
    </row>
    <row r="21" spans="1:4" ht="15">
      <c r="A21" s="154" t="s">
        <v>434</v>
      </c>
      <c r="B21" s="153"/>
      <c r="C21" s="149"/>
      <c r="D21" s="149"/>
    </row>
    <row r="22" spans="1:4" ht="15">
      <c r="A22" s="151" t="s">
        <v>129</v>
      </c>
      <c r="B22" s="153" t="s">
        <v>130</v>
      </c>
      <c r="C22" s="149"/>
      <c r="D22" s="149"/>
    </row>
    <row r="23" spans="1:4" ht="15">
      <c r="A23" s="151"/>
      <c r="B23" s="153"/>
      <c r="C23" s="149"/>
      <c r="D23" s="149"/>
    </row>
    <row r="24" spans="1:4" ht="15">
      <c r="A24" s="151" t="s">
        <v>131</v>
      </c>
      <c r="B24" s="153" t="s">
        <v>132</v>
      </c>
      <c r="C24" s="149"/>
      <c r="D24" s="149"/>
    </row>
    <row r="25" spans="1:4" ht="15">
      <c r="A25" s="151" t="s">
        <v>133</v>
      </c>
      <c r="B25" s="153" t="s">
        <v>134</v>
      </c>
      <c r="C25" s="149">
        <f>Kiadások!C86</f>
        <v>2930000</v>
      </c>
      <c r="D25" s="149">
        <f>Kiadások!H86</f>
        <v>2930000</v>
      </c>
    </row>
    <row r="26" spans="1:4" s="164" customFormat="1" ht="15">
      <c r="A26" s="138" t="s">
        <v>306</v>
      </c>
      <c r="B26" s="150" t="s">
        <v>135</v>
      </c>
      <c r="C26" s="163">
        <f>SUM(C20:C25)</f>
        <v>13780000</v>
      </c>
      <c r="D26" s="163">
        <f>SUM(D20:D25)</f>
        <v>13780000</v>
      </c>
    </row>
    <row r="29" spans="1:4" ht="15">
      <c r="A29" s="155"/>
      <c r="B29" s="155"/>
      <c r="C29" s="155"/>
      <c r="D29" s="155"/>
    </row>
    <row r="30" spans="1:4" ht="15">
      <c r="A30" s="156"/>
      <c r="B30" s="156"/>
      <c r="C30" s="156"/>
      <c r="D30" s="156"/>
    </row>
    <row r="31" spans="1:4" ht="15">
      <c r="A31" s="156"/>
      <c r="B31" s="156"/>
      <c r="C31" s="156"/>
      <c r="D31" s="156"/>
    </row>
    <row r="32" spans="1:4" ht="15">
      <c r="A32" s="156"/>
      <c r="B32" s="156"/>
      <c r="C32" s="156"/>
      <c r="D32" s="156"/>
    </row>
    <row r="33" spans="1:4" ht="15">
      <c r="A33" s="156"/>
      <c r="B33" s="156"/>
      <c r="C33" s="156"/>
      <c r="D33" s="156"/>
    </row>
    <row r="34" spans="1:4" ht="15">
      <c r="A34" s="157"/>
      <c r="B34" s="158"/>
      <c r="C34" s="156"/>
      <c r="D34" s="156"/>
    </row>
    <row r="35" spans="1:4" ht="15">
      <c r="A35" s="157"/>
      <c r="B35" s="158"/>
      <c r="C35" s="156"/>
      <c r="D35" s="156"/>
    </row>
    <row r="36" spans="1:4" ht="15">
      <c r="A36" s="157"/>
      <c r="B36" s="158"/>
      <c r="C36" s="156"/>
      <c r="D36" s="156"/>
    </row>
    <row r="37" spans="1:4" ht="15">
      <c r="A37" s="157"/>
      <c r="B37" s="158"/>
      <c r="C37" s="156"/>
      <c r="D37" s="156"/>
    </row>
    <row r="38" spans="1:4" ht="15">
      <c r="A38" s="157"/>
      <c r="B38" s="158"/>
      <c r="C38" s="156"/>
      <c r="D38" s="156"/>
    </row>
    <row r="39" spans="1:4" ht="15">
      <c r="A39" s="157"/>
      <c r="B39" s="158"/>
      <c r="C39" s="156"/>
      <c r="D39" s="156"/>
    </row>
    <row r="40" spans="1:4" ht="15">
      <c r="A40" s="157"/>
      <c r="B40" s="158"/>
      <c r="C40" s="156"/>
      <c r="D40" s="156"/>
    </row>
    <row r="41" spans="1:4" ht="15">
      <c r="A41" s="157"/>
      <c r="B41" s="158"/>
      <c r="C41" s="156"/>
      <c r="D41" s="156"/>
    </row>
    <row r="42" spans="1:4" ht="15">
      <c r="A42" s="157"/>
      <c r="B42" s="158"/>
      <c r="C42" s="156"/>
      <c r="D42" s="156"/>
    </row>
    <row r="43" spans="1:4" ht="15">
      <c r="A43" s="157"/>
      <c r="B43" s="158"/>
      <c r="C43" s="156"/>
      <c r="D43" s="156"/>
    </row>
    <row r="44" spans="1:4" ht="15">
      <c r="A44" s="159"/>
      <c r="B44" s="158"/>
      <c r="C44" s="156"/>
      <c r="D44" s="156"/>
    </row>
    <row r="45" spans="1:4" ht="15">
      <c r="A45" s="159"/>
      <c r="B45" s="158"/>
      <c r="C45" s="156"/>
      <c r="D45" s="156"/>
    </row>
    <row r="46" spans="1:4" ht="15">
      <c r="A46" s="159"/>
      <c r="B46" s="158"/>
      <c r="C46" s="156"/>
      <c r="D46" s="156"/>
    </row>
    <row r="47" spans="1:4" ht="15">
      <c r="A47" s="157"/>
      <c r="B47" s="158"/>
      <c r="C47" s="156"/>
      <c r="D47" s="156"/>
    </row>
    <row r="48" spans="1:4" ht="15">
      <c r="A48" s="139"/>
      <c r="B48" s="160"/>
      <c r="C48" s="156"/>
      <c r="D48" s="156"/>
    </row>
    <row r="49" spans="1:4" ht="15">
      <c r="A49" s="140"/>
      <c r="B49" s="161"/>
      <c r="C49" s="156"/>
      <c r="D49" s="156"/>
    </row>
    <row r="50" spans="1:4" ht="15">
      <c r="A50" s="140"/>
      <c r="B50" s="161"/>
      <c r="C50" s="156"/>
      <c r="D50" s="156"/>
    </row>
    <row r="51" spans="1:4" ht="15">
      <c r="A51" s="140"/>
      <c r="B51" s="161"/>
      <c r="C51" s="156"/>
      <c r="D51" s="156"/>
    </row>
    <row r="52" spans="1:4" ht="15">
      <c r="A52" s="140"/>
      <c r="B52" s="161"/>
      <c r="C52" s="156"/>
      <c r="D52" s="156"/>
    </row>
    <row r="53" spans="1:4" ht="15">
      <c r="A53" s="157"/>
      <c r="B53" s="158"/>
      <c r="C53" s="156"/>
      <c r="D53" s="156"/>
    </row>
    <row r="54" spans="1:4" ht="15">
      <c r="A54" s="157"/>
      <c r="B54" s="158"/>
      <c r="C54" s="156"/>
      <c r="D54" s="156"/>
    </row>
    <row r="55" spans="1:4" ht="15">
      <c r="A55" s="157"/>
      <c r="B55" s="158"/>
      <c r="C55" s="156"/>
      <c r="D55" s="156"/>
    </row>
    <row r="56" spans="1:4" ht="15">
      <c r="A56" s="157"/>
      <c r="B56" s="158"/>
      <c r="C56" s="156"/>
      <c r="D56" s="156"/>
    </row>
    <row r="57" spans="1:4" ht="15">
      <c r="A57" s="157"/>
      <c r="B57" s="158"/>
      <c r="C57" s="156"/>
      <c r="D57" s="156"/>
    </row>
    <row r="58" spans="1:4" ht="15">
      <c r="A58" s="157"/>
      <c r="B58" s="158"/>
      <c r="C58" s="156"/>
      <c r="D58" s="156"/>
    </row>
    <row r="59" spans="1:4" ht="15">
      <c r="A59" s="157"/>
      <c r="B59" s="158"/>
      <c r="C59" s="156"/>
      <c r="D59" s="156"/>
    </row>
    <row r="60" spans="1:4" ht="15">
      <c r="A60" s="157"/>
      <c r="B60" s="158"/>
      <c r="C60" s="156"/>
      <c r="D60" s="156"/>
    </row>
    <row r="61" spans="1:4" ht="15">
      <c r="A61" s="157"/>
      <c r="B61" s="158"/>
      <c r="C61" s="156"/>
      <c r="D61" s="156"/>
    </row>
    <row r="62" spans="1:4" ht="15">
      <c r="A62" s="157"/>
      <c r="B62" s="158"/>
      <c r="C62" s="156"/>
      <c r="D62" s="156"/>
    </row>
    <row r="63" spans="1:4" ht="15">
      <c r="A63" s="157"/>
      <c r="B63" s="158"/>
      <c r="C63" s="156"/>
      <c r="D63" s="156"/>
    </row>
    <row r="64" spans="1:4" ht="15">
      <c r="A64" s="139"/>
      <c r="B64" s="160"/>
      <c r="C64" s="156"/>
      <c r="D64" s="156"/>
    </row>
    <row r="65" spans="1:4" ht="15">
      <c r="A65" s="162"/>
      <c r="B65" s="162"/>
      <c r="C65" s="162"/>
      <c r="D65" s="162"/>
    </row>
    <row r="66" spans="1:4" ht="15">
      <c r="A66" s="162"/>
      <c r="B66" s="162"/>
      <c r="C66" s="162"/>
      <c r="D66" s="162"/>
    </row>
    <row r="67" spans="1:4" ht="15">
      <c r="A67" s="162"/>
      <c r="B67" s="162"/>
      <c r="C67" s="162"/>
      <c r="D67" s="162"/>
    </row>
    <row r="68" spans="1:4" ht="15">
      <c r="A68" s="162"/>
      <c r="B68" s="162"/>
      <c r="C68" s="162"/>
      <c r="D68" s="162"/>
    </row>
    <row r="69" spans="1:4" ht="15">
      <c r="A69" s="162"/>
      <c r="B69" s="162"/>
      <c r="C69" s="162"/>
      <c r="D69" s="162"/>
    </row>
    <row r="70" spans="1:4" ht="15">
      <c r="A70" s="162"/>
      <c r="B70" s="162"/>
      <c r="C70" s="162"/>
      <c r="D70" s="162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J24"/>
  <sheetViews>
    <sheetView zoomScale="110" zoomScaleNormal="110" workbookViewId="0" topLeftCell="A1">
      <selection activeCell="G24" sqref="G24"/>
    </sheetView>
  </sheetViews>
  <sheetFormatPr defaultColWidth="9.140625" defaultRowHeight="15"/>
  <cols>
    <col min="1" max="1" width="56.28125" style="9" customWidth="1"/>
    <col min="2" max="2" width="21.7109375" style="3" customWidth="1"/>
    <col min="3" max="3" width="14.28125" style="3" hidden="1" customWidth="1"/>
    <col min="4" max="4" width="12.421875" style="3" hidden="1" customWidth="1"/>
    <col min="5" max="5" width="22.28125" style="3" customWidth="1"/>
    <col min="6" max="6" width="11.00390625" style="3" customWidth="1"/>
    <col min="7" max="7" width="11.8515625" style="3" customWidth="1"/>
    <col min="8" max="16384" width="9.140625" style="3" customWidth="1"/>
  </cols>
  <sheetData>
    <row r="1" spans="1:7" ht="24.75" customHeight="1">
      <c r="A1" s="180" t="s">
        <v>452</v>
      </c>
      <c r="B1" s="180"/>
      <c r="C1" s="180"/>
      <c r="D1" s="180"/>
      <c r="E1" s="180"/>
      <c r="F1" s="1"/>
      <c r="G1" s="2"/>
    </row>
    <row r="2" spans="1:7" ht="24.75" customHeight="1">
      <c r="A2" s="178" t="s">
        <v>453</v>
      </c>
      <c r="B2" s="178"/>
      <c r="C2" s="178"/>
      <c r="D2" s="178"/>
      <c r="E2" s="178"/>
      <c r="F2" s="178"/>
      <c r="G2" s="178"/>
    </row>
    <row r="3" spans="1:4" ht="24.75" customHeight="1">
      <c r="A3" s="4"/>
      <c r="B3" s="11"/>
      <c r="C3" s="4"/>
      <c r="D3" s="4"/>
    </row>
    <row r="4" spans="1:5" ht="23.25" customHeight="1" thickBot="1">
      <c r="A4" s="3"/>
      <c r="B4" s="179" t="s">
        <v>465</v>
      </c>
      <c r="C4" s="179"/>
      <c r="D4" s="179"/>
      <c r="E4" s="46" t="s">
        <v>442</v>
      </c>
    </row>
    <row r="5" spans="1:5" s="5" customFormat="1" ht="48.75" customHeight="1" thickBot="1">
      <c r="A5" s="12" t="s">
        <v>408</v>
      </c>
      <c r="B5" s="13" t="s">
        <v>454</v>
      </c>
      <c r="C5" s="13" t="s">
        <v>428</v>
      </c>
      <c r="D5" s="24" t="s">
        <v>429</v>
      </c>
      <c r="E5" s="47" t="s">
        <v>455</v>
      </c>
    </row>
    <row r="6" spans="1:5" s="6" customFormat="1" ht="15" customHeight="1" thickBot="1">
      <c r="A6" s="14">
        <v>1</v>
      </c>
      <c r="B6" s="15">
        <v>2</v>
      </c>
      <c r="C6" s="16">
        <v>3</v>
      </c>
      <c r="D6" s="16">
        <v>4</v>
      </c>
      <c r="E6" s="27"/>
    </row>
    <row r="7" spans="1:10" ht="18" customHeight="1" thickBot="1">
      <c r="A7" s="17" t="s">
        <v>303</v>
      </c>
      <c r="B7" s="18">
        <f>Kiadások!C65</f>
        <v>2899000</v>
      </c>
      <c r="C7" s="18">
        <f>SUM(C8:C9)</f>
        <v>409</v>
      </c>
      <c r="D7" s="25">
        <f>C7/B7*100</f>
        <v>0.014108313211452225</v>
      </c>
      <c r="E7" s="51">
        <v>2300000</v>
      </c>
      <c r="J7" s="28"/>
    </row>
    <row r="8" spans="1:5" ht="18" customHeight="1">
      <c r="A8" s="19" t="s">
        <v>461</v>
      </c>
      <c r="B8" s="20"/>
      <c r="C8" s="21">
        <v>198</v>
      </c>
      <c r="D8" s="26"/>
      <c r="E8" s="52">
        <v>750000</v>
      </c>
    </row>
    <row r="9" spans="1:5" ht="18" customHeight="1">
      <c r="A9" s="19" t="s">
        <v>460</v>
      </c>
      <c r="B9" s="22"/>
      <c r="C9" s="21">
        <v>211</v>
      </c>
      <c r="D9" s="26"/>
      <c r="E9" s="52">
        <v>171360</v>
      </c>
    </row>
    <row r="10" spans="1:5" ht="18" customHeight="1">
      <c r="A10" s="19" t="s">
        <v>462</v>
      </c>
      <c r="B10" s="22"/>
      <c r="C10" s="21"/>
      <c r="D10" s="26"/>
      <c r="E10" s="52">
        <v>976000</v>
      </c>
    </row>
    <row r="11" spans="1:5" ht="18" customHeight="1">
      <c r="A11" s="23" t="s">
        <v>463</v>
      </c>
      <c r="B11" s="29"/>
      <c r="C11" s="30"/>
      <c r="D11" s="31"/>
      <c r="E11" s="52">
        <v>32040</v>
      </c>
    </row>
    <row r="12" spans="1:5" ht="18" customHeight="1">
      <c r="A12" s="42" t="s">
        <v>464</v>
      </c>
      <c r="B12" s="48"/>
      <c r="C12" s="49"/>
      <c r="D12" s="45"/>
      <c r="E12" s="54">
        <v>7120</v>
      </c>
    </row>
    <row r="13" spans="1:5" ht="18" customHeight="1">
      <c r="A13" s="42" t="s">
        <v>466</v>
      </c>
      <c r="B13" s="48"/>
      <c r="C13" s="49"/>
      <c r="D13" s="45"/>
      <c r="E13" s="54">
        <v>200000</v>
      </c>
    </row>
    <row r="14" spans="1:5" ht="18" customHeight="1" thickBot="1">
      <c r="A14" s="42" t="s">
        <v>467</v>
      </c>
      <c r="B14" s="48"/>
      <c r="C14" s="49"/>
      <c r="D14" s="45"/>
      <c r="E14" s="54">
        <v>50000</v>
      </c>
    </row>
    <row r="15" spans="1:5" s="7" customFormat="1" ht="18" customHeight="1" thickBot="1">
      <c r="A15" s="36" t="s">
        <v>430</v>
      </c>
      <c r="B15" s="37">
        <f>Kiadások!E70</f>
        <v>714000</v>
      </c>
      <c r="C15" s="37" t="e">
        <f>C16+#REF!+#REF!+C17+#REF!+#REF!+#REF!+#REF!+#REF!+#REF!+#REF!</f>
        <v>#REF!</v>
      </c>
      <c r="D15" s="38" t="e">
        <f>C15/B15*100</f>
        <v>#REF!</v>
      </c>
      <c r="E15" s="39">
        <f>Kiadások!H70</f>
        <v>1205800</v>
      </c>
    </row>
    <row r="16" spans="1:5" ht="18" customHeight="1">
      <c r="A16" s="32" t="s">
        <v>435</v>
      </c>
      <c r="B16" s="33"/>
      <c r="C16" s="34">
        <v>50</v>
      </c>
      <c r="D16" s="35"/>
      <c r="E16" s="55">
        <v>100000</v>
      </c>
    </row>
    <row r="17" spans="1:5" ht="18" customHeight="1">
      <c r="A17" s="41" t="s">
        <v>457</v>
      </c>
      <c r="B17" s="29"/>
      <c r="C17" s="30">
        <v>1100</v>
      </c>
      <c r="D17" s="31"/>
      <c r="E17" s="53">
        <v>544000</v>
      </c>
    </row>
    <row r="18" spans="1:5" ht="18" customHeight="1" thickBot="1">
      <c r="A18" s="50" t="s">
        <v>458</v>
      </c>
      <c r="B18" s="48"/>
      <c r="C18" s="49"/>
      <c r="D18" s="45"/>
      <c r="E18" s="54">
        <v>100000</v>
      </c>
    </row>
    <row r="19" spans="1:5" ht="18" customHeight="1" thickBot="1">
      <c r="A19" s="36" t="s">
        <v>431</v>
      </c>
      <c r="B19" s="37">
        <f>Kiadások!E59</f>
        <v>1000000</v>
      </c>
      <c r="C19" s="37">
        <f>SUM(C20:C20)</f>
        <v>184</v>
      </c>
      <c r="D19" s="37">
        <f>C19/B19*100</f>
        <v>0.0184</v>
      </c>
      <c r="E19" s="56">
        <f>Kiadások!H59</f>
        <v>1500000</v>
      </c>
    </row>
    <row r="20" spans="1:5" ht="18" customHeight="1">
      <c r="A20" s="42" t="s">
        <v>432</v>
      </c>
      <c r="B20" s="43"/>
      <c r="C20" s="44">
        <v>184</v>
      </c>
      <c r="D20" s="45"/>
      <c r="E20" s="54">
        <v>260000</v>
      </c>
    </row>
    <row r="21" spans="1:5" ht="18" customHeight="1" thickBot="1">
      <c r="A21" s="42" t="s">
        <v>459</v>
      </c>
      <c r="B21" s="43"/>
      <c r="C21" s="44"/>
      <c r="D21" s="45"/>
      <c r="E21" s="54">
        <v>260000</v>
      </c>
    </row>
    <row r="22" spans="1:5" s="8" customFormat="1" ht="18" customHeight="1" thickBot="1">
      <c r="A22" s="40" t="s">
        <v>1</v>
      </c>
      <c r="B22" s="37">
        <f>B7+B15+B19</f>
        <v>4613000</v>
      </c>
      <c r="C22" s="37" t="e">
        <f>C7+C15+C19</f>
        <v>#REF!</v>
      </c>
      <c r="D22" s="37" t="e">
        <f>D7+D15+D19</f>
        <v>#REF!</v>
      </c>
      <c r="E22" s="56">
        <f>E7+E15+E19</f>
        <v>5005800</v>
      </c>
    </row>
    <row r="24" ht="15">
      <c r="B24" s="10"/>
    </row>
  </sheetData>
  <sheetProtection/>
  <mergeCells count="3">
    <mergeCell ref="A2:G2"/>
    <mergeCell ref="B4:D4"/>
    <mergeCell ref="A1:E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HP</cp:lastModifiedBy>
  <cp:lastPrinted>2019-10-04T08:51:01Z</cp:lastPrinted>
  <dcterms:created xsi:type="dcterms:W3CDTF">2014-01-03T21:48:14Z</dcterms:created>
  <dcterms:modified xsi:type="dcterms:W3CDTF">2019-10-04T08:58:22Z</dcterms:modified>
  <cp:category/>
  <cp:version/>
  <cp:contentType/>
  <cp:contentStatus/>
</cp:coreProperties>
</file>