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firstSheet="3" activeTab="4"/>
  </bookViews>
  <sheets>
    <sheet name="kiemelt ei" sheetId="58" r:id="rId1"/>
    <sheet name="kiadások Önkormányzat" sheetId="55" r:id="rId2"/>
    <sheet name="kiadások Óvoda" sheetId="2" r:id="rId3"/>
    <sheet name="kiadások összesen" sheetId="38" r:id="rId4"/>
    <sheet name="Bevételek Önkormányzat" sheetId="56" r:id="rId5"/>
    <sheet name="bevételek Óvoda" sheetId="41" r:id="rId6"/>
    <sheet name="bevételek összesen" sheetId="42" r:id="rId7"/>
    <sheet name="létszám" sheetId="8" r:id="rId8"/>
    <sheet name="beruházások felújítások" sheetId="11" r:id="rId9"/>
    <sheet name="tartalékok" sheetId="12" r:id="rId10"/>
    <sheet name="stabilitási 1" sheetId="13" r:id="rId11"/>
    <sheet name="stabilitási 2" sheetId="14" r:id="rId12"/>
    <sheet name="EU projektek" sheetId="18" r:id="rId13"/>
    <sheet name="hitelek" sheetId="28" r:id="rId14"/>
    <sheet name="finanszírozás" sheetId="27" r:id="rId15"/>
    <sheet name="szociális kiadások" sheetId="29" r:id="rId16"/>
    <sheet name="átadott" sheetId="30" r:id="rId17"/>
    <sheet name="átvett" sheetId="31" r:id="rId18"/>
    <sheet name="helyi adók" sheetId="32" r:id="rId19"/>
    <sheet name="pénzmaradvány kimutatás" sheetId="48" r:id="rId20"/>
    <sheet name="eredménykimutatás önkorm" sheetId="49" r:id="rId21"/>
    <sheet name="eredménykimutatás kv szerv" sheetId="52" r:id="rId22"/>
    <sheet name="mérleg önkorm." sheetId="51" r:id="rId23"/>
    <sheet name="mérleg intézm." sheetId="50" r:id="rId24"/>
    <sheet name="19.vagyonkimutatás-önk." sheetId="59" r:id="rId25"/>
    <sheet name="19. vagyonkimutatás-ovi" sheetId="60" r:id="rId26"/>
  </sheets>
  <definedNames>
    <definedName name="foot_4_place" localSheetId="11">'stabilitási 2'!$A$18</definedName>
    <definedName name="foot_5_place" localSheetId="11">'stabilitási 2'!#REF!</definedName>
    <definedName name="foot_53_place" localSheetId="11">'stabilitási 2'!$A$63</definedName>
    <definedName name="_xlnm.Print_Area" localSheetId="24">'19.vagyonkimutatás-önk.'!$A$1:$F$61</definedName>
    <definedName name="_xlnm.Print_Area" localSheetId="17">átvett!$A$1:$E$116</definedName>
    <definedName name="_xlnm.Print_Area" localSheetId="5">'bevételek Óvoda'!$A$1:$K$98</definedName>
    <definedName name="_xlnm.Print_Area" localSheetId="4">'Bevételek Önkormányzat'!$A$1:$K$97</definedName>
    <definedName name="_xlnm.Print_Area" localSheetId="6">'bevételek összesen'!$A$1:$K$97</definedName>
    <definedName name="_xlnm.Print_Area" localSheetId="21">'eredménykimutatás kv szerv'!$A$1:$E$49</definedName>
    <definedName name="_xlnm.Print_Area" localSheetId="20">'eredménykimutatás önkorm'!$A$1:$E$50</definedName>
    <definedName name="_xlnm.Print_Area" localSheetId="12">'EU projektek'!$A$1:$D$43</definedName>
    <definedName name="_xlnm.Print_Area" localSheetId="14">finanszírozás!$A$1:$E$13</definedName>
    <definedName name="_xlnm.Print_Area" localSheetId="18">'helyi adók'!$A$1:$E$33</definedName>
    <definedName name="_xlnm.Print_Area" localSheetId="13">hitelek!$A$1:$H$70</definedName>
    <definedName name="_xlnm.Print_Area" localSheetId="2">'kiadások Óvoda'!$A$2:$K$125</definedName>
    <definedName name="_xlnm.Print_Area" localSheetId="1">'kiadások Önkormányzat'!$A$1:$K$124</definedName>
    <definedName name="_xlnm.Print_Area" localSheetId="3">'kiadások összesen'!$A$1:$K$124</definedName>
    <definedName name="_xlnm.Print_Area" localSheetId="0">'kiemelt ei'!$A$1:$J$27</definedName>
    <definedName name="_xlnm.Print_Area" localSheetId="7">létszám!$A$1:$D$33</definedName>
    <definedName name="_xlnm.Print_Area" localSheetId="22">'mérleg önkorm.'!$A$1:$E$77</definedName>
    <definedName name="_xlnm.Print_Area" localSheetId="10">'stabilitási 1'!$A$1:$M$49</definedName>
    <definedName name="_xlnm.Print_Area" localSheetId="11">'stabilitási 2'!$A$1:$H$38</definedName>
    <definedName name="_xlnm.Print_Area" localSheetId="15">'szociális kiadások'!$A$1:$E$47</definedName>
    <definedName name="_xlnm.Print_Area" localSheetId="9">tartalékok!$A$1:$H$17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1"/>
  <c r="K17"/>
  <c r="K18"/>
  <c r="J17"/>
  <c r="J18"/>
  <c r="K25"/>
  <c r="K26"/>
  <c r="K27"/>
  <c r="K28"/>
  <c r="K29"/>
  <c r="E34"/>
  <c r="E20"/>
  <c r="E11"/>
  <c r="D11"/>
  <c r="D20"/>
  <c r="J27"/>
  <c r="J26"/>
  <c r="J15"/>
  <c r="J45"/>
  <c r="J44"/>
  <c r="C20"/>
  <c r="C11"/>
  <c r="I26"/>
  <c r="I27"/>
  <c r="I15"/>
  <c r="I45"/>
  <c r="I44"/>
  <c r="I43"/>
  <c r="J23" i="2"/>
  <c r="J25" s="1"/>
  <c r="K23"/>
  <c r="K25" s="1"/>
  <c r="I23"/>
  <c r="C24" i="55" l="1"/>
  <c r="D24"/>
  <c r="E24"/>
  <c r="F24"/>
  <c r="G24"/>
  <c r="H24"/>
  <c r="F61" i="60"/>
  <c r="F60"/>
  <c r="E59"/>
  <c r="D59"/>
  <c r="C59"/>
  <c r="B59"/>
  <c r="F58"/>
  <c r="F57"/>
  <c r="F56"/>
  <c r="F55"/>
  <c r="F54"/>
  <c r="E52"/>
  <c r="D52"/>
  <c r="C52"/>
  <c r="B52"/>
  <c r="F51"/>
  <c r="F50"/>
  <c r="E49"/>
  <c r="D49"/>
  <c r="C49"/>
  <c r="C53" s="1"/>
  <c r="B49"/>
  <c r="F48"/>
  <c r="F47"/>
  <c r="E46"/>
  <c r="D46"/>
  <c r="C46"/>
  <c r="B46"/>
  <c r="F45"/>
  <c r="F44"/>
  <c r="F43"/>
  <c r="E42"/>
  <c r="D42"/>
  <c r="C42"/>
  <c r="B42"/>
  <c r="F41"/>
  <c r="F40"/>
  <c r="E38"/>
  <c r="D38"/>
  <c r="C38"/>
  <c r="B38"/>
  <c r="F37"/>
  <c r="F36"/>
  <c r="F35"/>
  <c r="F34"/>
  <c r="F33"/>
  <c r="F32"/>
  <c r="F31"/>
  <c r="E30"/>
  <c r="D30"/>
  <c r="C30"/>
  <c r="B30"/>
  <c r="F29"/>
  <c r="F28"/>
  <c r="F27"/>
  <c r="F26"/>
  <c r="F25"/>
  <c r="E23"/>
  <c r="D23"/>
  <c r="C23"/>
  <c r="B23"/>
  <c r="F22"/>
  <c r="F21"/>
  <c r="E20"/>
  <c r="D20"/>
  <c r="C20"/>
  <c r="B20"/>
  <c r="F19"/>
  <c r="F18"/>
  <c r="F17"/>
  <c r="E16"/>
  <c r="D16"/>
  <c r="C16"/>
  <c r="B16"/>
  <c r="F15"/>
  <c r="F14"/>
  <c r="F13"/>
  <c r="F12"/>
  <c r="F11"/>
  <c r="E10"/>
  <c r="D10"/>
  <c r="C10"/>
  <c r="B10"/>
  <c r="F9"/>
  <c r="F8"/>
  <c r="F7"/>
  <c r="F61" i="59"/>
  <c r="F60"/>
  <c r="E59"/>
  <c r="D59"/>
  <c r="C59"/>
  <c r="B59"/>
  <c r="F58"/>
  <c r="F57"/>
  <c r="F56"/>
  <c r="F55"/>
  <c r="F54"/>
  <c r="E52"/>
  <c r="D52"/>
  <c r="C52"/>
  <c r="B52"/>
  <c r="F51"/>
  <c r="F50"/>
  <c r="E49"/>
  <c r="D49"/>
  <c r="C49"/>
  <c r="B49"/>
  <c r="F48"/>
  <c r="F47"/>
  <c r="E46"/>
  <c r="D46"/>
  <c r="C46"/>
  <c r="B46"/>
  <c r="F45"/>
  <c r="F44"/>
  <c r="F43"/>
  <c r="E42"/>
  <c r="D42"/>
  <c r="C42"/>
  <c r="B42"/>
  <c r="F41"/>
  <c r="F40"/>
  <c r="E38"/>
  <c r="D38"/>
  <c r="C38"/>
  <c r="B38"/>
  <c r="F37"/>
  <c r="F36"/>
  <c r="F35"/>
  <c r="F34"/>
  <c r="F33"/>
  <c r="F32"/>
  <c r="F31"/>
  <c r="E30"/>
  <c r="D30"/>
  <c r="C30"/>
  <c r="B30"/>
  <c r="F29"/>
  <c r="F28"/>
  <c r="F27"/>
  <c r="F26"/>
  <c r="F25"/>
  <c r="E23"/>
  <c r="D23"/>
  <c r="C23"/>
  <c r="B23"/>
  <c r="F22"/>
  <c r="F21"/>
  <c r="E20"/>
  <c r="D20"/>
  <c r="C20"/>
  <c r="B20"/>
  <c r="F19"/>
  <c r="F18"/>
  <c r="F17"/>
  <c r="E16"/>
  <c r="D16"/>
  <c r="C16"/>
  <c r="B16"/>
  <c r="F15"/>
  <c r="F14"/>
  <c r="F13"/>
  <c r="F12"/>
  <c r="F11"/>
  <c r="E10"/>
  <c r="D10"/>
  <c r="C10"/>
  <c r="B10"/>
  <c r="F9"/>
  <c r="F8"/>
  <c r="F7"/>
  <c r="E39" l="1"/>
  <c r="D53"/>
  <c r="D39"/>
  <c r="F10" i="60"/>
  <c r="B24"/>
  <c r="C39"/>
  <c r="F39" s="1"/>
  <c r="D39"/>
  <c r="E39"/>
  <c r="C39" i="59"/>
  <c r="F52"/>
  <c r="B39" i="60"/>
  <c r="C24" i="59"/>
  <c r="B24"/>
  <c r="F38"/>
  <c r="B39"/>
  <c r="F42"/>
  <c r="C53"/>
  <c r="F16" i="60"/>
  <c r="E24"/>
  <c r="F46"/>
  <c r="F52"/>
  <c r="F30" i="59"/>
  <c r="B53"/>
  <c r="F59"/>
  <c r="D24" i="60"/>
  <c r="F23"/>
  <c r="F42"/>
  <c r="F59"/>
  <c r="F10" i="59"/>
  <c r="F20"/>
  <c r="C24" i="60"/>
  <c r="F30"/>
  <c r="F49"/>
  <c r="D53"/>
  <c r="E53"/>
  <c r="E53" i="59"/>
  <c r="F46"/>
  <c r="F16"/>
  <c r="E24"/>
  <c r="D24"/>
  <c r="D6" s="1"/>
  <c r="F20" i="60"/>
  <c r="F38"/>
  <c r="B53"/>
  <c r="C6" i="59"/>
  <c r="E6"/>
  <c r="F53"/>
  <c r="F23"/>
  <c r="F49"/>
  <c r="E38" i="31"/>
  <c r="E27" i="29"/>
  <c r="E45" s="1"/>
  <c r="D27"/>
  <c r="D45" s="1"/>
  <c r="C27"/>
  <c r="C45" s="1"/>
  <c r="F55" i="11"/>
  <c r="G55"/>
  <c r="H55"/>
  <c r="K51"/>
  <c r="K52"/>
  <c r="J51"/>
  <c r="J52"/>
  <c r="I51"/>
  <c r="I52"/>
  <c r="J43"/>
  <c r="D38"/>
  <c r="D55" s="1"/>
  <c r="E38"/>
  <c r="E55" s="1"/>
  <c r="C38"/>
  <c r="C55" s="1"/>
  <c r="H20"/>
  <c r="G20"/>
  <c r="F20"/>
  <c r="J25"/>
  <c r="K40"/>
  <c r="K41"/>
  <c r="K42"/>
  <c r="J40"/>
  <c r="J41"/>
  <c r="J42"/>
  <c r="I40"/>
  <c r="I41"/>
  <c r="I42"/>
  <c r="I25"/>
  <c r="C6" i="60" l="1"/>
  <c r="F24"/>
  <c r="F39" i="59"/>
  <c r="B6"/>
  <c r="F6" s="1"/>
  <c r="D6" i="60"/>
  <c r="F53"/>
  <c r="F24" i="59"/>
  <c r="B6" i="60"/>
  <c r="F6" s="1"/>
  <c r="E48" i="56"/>
  <c r="J111" i="55"/>
  <c r="K111"/>
  <c r="I111"/>
  <c r="D115"/>
  <c r="E115"/>
  <c r="C115"/>
  <c r="K62"/>
  <c r="K59"/>
  <c r="J62"/>
  <c r="J59"/>
  <c r="D33"/>
  <c r="E33"/>
  <c r="C33"/>
  <c r="K47" i="56" l="1"/>
  <c r="K47" i="42" s="1"/>
  <c r="D9" i="32"/>
  <c r="E9"/>
  <c r="C9"/>
  <c r="C46" i="29"/>
  <c r="K24" i="11"/>
  <c r="K11"/>
  <c r="K20"/>
  <c r="J20"/>
  <c r="J86" i="41"/>
  <c r="K86"/>
  <c r="K86" i="42" s="1"/>
  <c r="K80" i="41"/>
  <c r="K81"/>
  <c r="K81" i="42" s="1"/>
  <c r="K82" i="41"/>
  <c r="K84"/>
  <c r="K85"/>
  <c r="K87"/>
  <c r="K87" i="42" s="1"/>
  <c r="K88" i="41"/>
  <c r="K89"/>
  <c r="J80"/>
  <c r="J81"/>
  <c r="J81" i="42" s="1"/>
  <c r="J82" i="41"/>
  <c r="J84"/>
  <c r="J85"/>
  <c r="J87"/>
  <c r="J87" i="42" s="1"/>
  <c r="J88" i="41"/>
  <c r="J89"/>
  <c r="I84"/>
  <c r="I85"/>
  <c r="I85" i="42" s="1"/>
  <c r="I86" i="41"/>
  <c r="I87"/>
  <c r="I88"/>
  <c r="I89"/>
  <c r="J79"/>
  <c r="K79"/>
  <c r="I79"/>
  <c r="K39"/>
  <c r="K40"/>
  <c r="K41"/>
  <c r="K42"/>
  <c r="K43"/>
  <c r="K45"/>
  <c r="K46"/>
  <c r="J39"/>
  <c r="J40"/>
  <c r="J41"/>
  <c r="J42"/>
  <c r="J43"/>
  <c r="J45"/>
  <c r="J48" s="1"/>
  <c r="J46"/>
  <c r="I39"/>
  <c r="I40"/>
  <c r="I41"/>
  <c r="I42"/>
  <c r="I43"/>
  <c r="I45"/>
  <c r="I46"/>
  <c r="I48" s="1"/>
  <c r="J38"/>
  <c r="K38"/>
  <c r="I38"/>
  <c r="K80" i="56"/>
  <c r="K80" i="42" s="1"/>
  <c r="K81" i="56"/>
  <c r="K82"/>
  <c r="K84"/>
  <c r="K84" i="42" s="1"/>
  <c r="J80" i="56"/>
  <c r="J80" i="42" s="1"/>
  <c r="J81" i="56"/>
  <c r="J82"/>
  <c r="J84"/>
  <c r="J84" i="42" s="1"/>
  <c r="J79" i="56"/>
  <c r="J79" i="42" s="1"/>
  <c r="K79" i="56"/>
  <c r="I79"/>
  <c r="I79" i="42" s="1"/>
  <c r="I47" i="56"/>
  <c r="I47" i="42" s="1"/>
  <c r="K53" i="56"/>
  <c r="K53" i="42" s="1"/>
  <c r="K54" i="56"/>
  <c r="K56"/>
  <c r="K57"/>
  <c r="K57" i="42" s="1"/>
  <c r="K58" i="56"/>
  <c r="K58" i="42" s="1"/>
  <c r="K59" i="56"/>
  <c r="K60"/>
  <c r="K62"/>
  <c r="K62" i="42" s="1"/>
  <c r="K63" i="56"/>
  <c r="K63" i="42" s="1"/>
  <c r="K64" i="56"/>
  <c r="K65"/>
  <c r="J53"/>
  <c r="J54"/>
  <c r="J54" i="42" s="1"/>
  <c r="J56" i="56"/>
  <c r="J57"/>
  <c r="J57" i="42" s="1"/>
  <c r="J58" i="56"/>
  <c r="J58" i="42" s="1"/>
  <c r="J59" i="56"/>
  <c r="J59" i="42" s="1"/>
  <c r="J60" i="56"/>
  <c r="J62"/>
  <c r="J63"/>
  <c r="J63" i="42" s="1"/>
  <c r="J64" i="56"/>
  <c r="J64" i="42" s="1"/>
  <c r="J65" i="56"/>
  <c r="J52"/>
  <c r="J52" i="42" s="1"/>
  <c r="K52" i="56"/>
  <c r="K52" i="42" s="1"/>
  <c r="I53" i="56"/>
  <c r="I53" i="42" s="1"/>
  <c r="I54" i="56"/>
  <c r="I56"/>
  <c r="I57"/>
  <c r="I57" i="42" s="1"/>
  <c r="I58" i="56"/>
  <c r="I58" i="42" s="1"/>
  <c r="I59" i="56"/>
  <c r="I60"/>
  <c r="I62"/>
  <c r="I62" i="42" s="1"/>
  <c r="I63" i="56"/>
  <c r="I63" i="42" s="1"/>
  <c r="I64" i="56"/>
  <c r="I65"/>
  <c r="I52"/>
  <c r="I52" i="42" s="1"/>
  <c r="K38" i="56"/>
  <c r="K38" i="42" s="1"/>
  <c r="K39" i="56"/>
  <c r="K40"/>
  <c r="K40" i="42" s="1"/>
  <c r="K41" i="56"/>
  <c r="K41" i="42" s="1"/>
  <c r="K42" i="56"/>
  <c r="K42" i="42" s="1"/>
  <c r="K43" i="56"/>
  <c r="J38"/>
  <c r="J38" i="42" s="1"/>
  <c r="J39" i="56"/>
  <c r="J39" i="42" s="1"/>
  <c r="J40" i="56"/>
  <c r="J40" i="42" s="1"/>
  <c r="J41" i="56"/>
  <c r="J42"/>
  <c r="J43"/>
  <c r="J43" i="42" s="1"/>
  <c r="J37" i="56"/>
  <c r="J37" i="42" s="1"/>
  <c r="K37" i="56"/>
  <c r="K45"/>
  <c r="K45" i="42" s="1"/>
  <c r="K46" i="56"/>
  <c r="K46" i="42" s="1"/>
  <c r="J45" i="56"/>
  <c r="J45" i="42" s="1"/>
  <c r="J46" i="56"/>
  <c r="J47"/>
  <c r="J47" i="42" s="1"/>
  <c r="I36" i="56"/>
  <c r="I36" i="42" s="1"/>
  <c r="I37" i="56"/>
  <c r="I37" i="42" s="1"/>
  <c r="I38" i="56"/>
  <c r="I39"/>
  <c r="I39" i="42" s="1"/>
  <c r="I40" i="56"/>
  <c r="I40" i="42" s="1"/>
  <c r="I41" i="56"/>
  <c r="I41" i="42" s="1"/>
  <c r="I42" i="56"/>
  <c r="I43"/>
  <c r="K35"/>
  <c r="J35"/>
  <c r="J35" i="42" s="1"/>
  <c r="I35" i="56"/>
  <c r="J40" i="55"/>
  <c r="K40"/>
  <c r="J39"/>
  <c r="K39"/>
  <c r="J37"/>
  <c r="K37"/>
  <c r="J35"/>
  <c r="K35"/>
  <c r="J34"/>
  <c r="K34"/>
  <c r="K96"/>
  <c r="K96" i="38" s="1"/>
  <c r="J96" i="55"/>
  <c r="J97"/>
  <c r="K77"/>
  <c r="K77" i="38" s="1"/>
  <c r="K79" i="55"/>
  <c r="K79" i="38" s="1"/>
  <c r="K82" i="55"/>
  <c r="K84"/>
  <c r="K84" i="38" s="1"/>
  <c r="K86" i="55"/>
  <c r="K86" i="38" s="1"/>
  <c r="K87" i="55"/>
  <c r="K87" i="38" s="1"/>
  <c r="J77" i="55"/>
  <c r="J79"/>
  <c r="J79" i="38" s="1"/>
  <c r="J82" i="55"/>
  <c r="J82" i="38" s="1"/>
  <c r="J84" i="55"/>
  <c r="J84" i="38" s="1"/>
  <c r="J86" i="55"/>
  <c r="J86" i="38" s="1"/>
  <c r="J87" i="55"/>
  <c r="J87" i="38" s="1"/>
  <c r="I77" i="55"/>
  <c r="I79"/>
  <c r="I82"/>
  <c r="I82" i="38" s="1"/>
  <c r="I84" i="55"/>
  <c r="I86"/>
  <c r="I87"/>
  <c r="I87" i="38" s="1"/>
  <c r="J76" i="55"/>
  <c r="J76" i="38" s="1"/>
  <c r="K76" i="55"/>
  <c r="J72"/>
  <c r="J71"/>
  <c r="J71" i="38" s="1"/>
  <c r="K71" i="55"/>
  <c r="K71" i="38" s="1"/>
  <c r="K68" i="55"/>
  <c r="J68"/>
  <c r="J68" i="38" s="1"/>
  <c r="J66" i="55"/>
  <c r="K66"/>
  <c r="K66" i="38" s="1"/>
  <c r="K49" i="55"/>
  <c r="J49"/>
  <c r="K46"/>
  <c r="K47"/>
  <c r="J46"/>
  <c r="J47"/>
  <c r="I49"/>
  <c r="I55"/>
  <c r="I55" i="38" s="1"/>
  <c r="I59" i="55"/>
  <c r="I66"/>
  <c r="I71"/>
  <c r="I71" i="38" s="1"/>
  <c r="I72" i="55"/>
  <c r="I72" i="38" s="1"/>
  <c r="J45" i="55"/>
  <c r="K45"/>
  <c r="J42"/>
  <c r="J42" i="38" s="1"/>
  <c r="K42" i="55"/>
  <c r="F44" i="56"/>
  <c r="G44"/>
  <c r="H44"/>
  <c r="K27"/>
  <c r="K27" i="42" s="1"/>
  <c r="K28" i="56"/>
  <c r="K29"/>
  <c r="K29" i="42" s="1"/>
  <c r="K30" i="56"/>
  <c r="K30" i="42" s="1"/>
  <c r="K32" i="56"/>
  <c r="K32" i="42" s="1"/>
  <c r="J27" i="56"/>
  <c r="J28"/>
  <c r="J29"/>
  <c r="J29" i="42" s="1"/>
  <c r="J30" i="56"/>
  <c r="J30" i="42" s="1"/>
  <c r="J32" i="56"/>
  <c r="J26"/>
  <c r="J26" i="42" s="1"/>
  <c r="K26" i="56"/>
  <c r="K26" i="42" s="1"/>
  <c r="I27" i="56"/>
  <c r="I27" i="42" s="1"/>
  <c r="I28" i="56"/>
  <c r="I29"/>
  <c r="I30"/>
  <c r="I30" i="42" s="1"/>
  <c r="I32" i="56"/>
  <c r="I32" i="42" s="1"/>
  <c r="I26" i="56"/>
  <c r="I26" i="42" s="1"/>
  <c r="J25" i="56"/>
  <c r="K25"/>
  <c r="K25" i="42" s="1"/>
  <c r="I25" i="56"/>
  <c r="I25" i="42" s="1"/>
  <c r="J18" i="56"/>
  <c r="K18"/>
  <c r="I18"/>
  <c r="I39" i="55"/>
  <c r="I40"/>
  <c r="I42"/>
  <c r="I45"/>
  <c r="I37"/>
  <c r="I35"/>
  <c r="I34"/>
  <c r="I32"/>
  <c r="I31"/>
  <c r="I31" i="38" s="1"/>
  <c r="I28" i="55"/>
  <c r="K28"/>
  <c r="K27"/>
  <c r="J28"/>
  <c r="J27"/>
  <c r="I27"/>
  <c r="J26"/>
  <c r="K26"/>
  <c r="I26"/>
  <c r="K23"/>
  <c r="K23" i="38" s="1"/>
  <c r="J23" i="55"/>
  <c r="I23"/>
  <c r="I23" i="38" s="1"/>
  <c r="K22" i="55"/>
  <c r="J22"/>
  <c r="J22" i="38" s="1"/>
  <c r="I22" i="55"/>
  <c r="I22" i="38" s="1"/>
  <c r="J21" i="55"/>
  <c r="J21" i="38" s="1"/>
  <c r="K21" i="55"/>
  <c r="I21"/>
  <c r="I21" i="38" s="1"/>
  <c r="J19" i="55"/>
  <c r="K19"/>
  <c r="I19"/>
  <c r="I16"/>
  <c r="K15"/>
  <c r="J14"/>
  <c r="J15"/>
  <c r="J16"/>
  <c r="I14"/>
  <c r="I15"/>
  <c r="J13"/>
  <c r="K13"/>
  <c r="I13"/>
  <c r="J12"/>
  <c r="K12"/>
  <c r="I12"/>
  <c r="J7"/>
  <c r="J7" i="38" s="1"/>
  <c r="K7" i="55"/>
  <c r="I7"/>
  <c r="K33" i="2"/>
  <c r="K32" i="38" s="1"/>
  <c r="K35" i="2"/>
  <c r="K36"/>
  <c r="K37"/>
  <c r="K38"/>
  <c r="K39"/>
  <c r="K38" i="38" s="1"/>
  <c r="K40" i="2"/>
  <c r="K39" i="38" s="1"/>
  <c r="K41" i="2"/>
  <c r="K43"/>
  <c r="K44"/>
  <c r="K43" i="38" s="1"/>
  <c r="K46" i="2"/>
  <c r="K47"/>
  <c r="K48"/>
  <c r="K49"/>
  <c r="K50"/>
  <c r="J33"/>
  <c r="J35"/>
  <c r="J34" i="38" s="1"/>
  <c r="J36" i="2"/>
  <c r="J37"/>
  <c r="J36" i="38" s="1"/>
  <c r="J38" i="2"/>
  <c r="J39"/>
  <c r="J40"/>
  <c r="J41"/>
  <c r="J40" i="38" s="1"/>
  <c r="J43" i="2"/>
  <c r="J44"/>
  <c r="J46"/>
  <c r="J45" i="38" s="1"/>
  <c r="J47" i="2"/>
  <c r="J46" i="38" s="1"/>
  <c r="J48" i="2"/>
  <c r="J49"/>
  <c r="J50"/>
  <c r="I33"/>
  <c r="I35"/>
  <c r="I36"/>
  <c r="I35" i="38" s="1"/>
  <c r="I37" i="2"/>
  <c r="I38"/>
  <c r="I39"/>
  <c r="I40"/>
  <c r="I41"/>
  <c r="I43"/>
  <c r="I44"/>
  <c r="I46"/>
  <c r="I47"/>
  <c r="I48"/>
  <c r="I49"/>
  <c r="I50"/>
  <c r="J32"/>
  <c r="J31" i="38" s="1"/>
  <c r="K32" i="2"/>
  <c r="K31" i="38" s="1"/>
  <c r="I32" i="2"/>
  <c r="I29"/>
  <c r="I28" i="38" s="1"/>
  <c r="E46" i="29"/>
  <c r="D46"/>
  <c r="D14" i="18"/>
  <c r="C14"/>
  <c r="B14"/>
  <c r="D27" i="8"/>
  <c r="D26"/>
  <c r="D25"/>
  <c r="D23"/>
  <c r="D22"/>
  <c r="D21"/>
  <c r="D19"/>
  <c r="D18"/>
  <c r="D16"/>
  <c r="D15"/>
  <c r="D14"/>
  <c r="D11"/>
  <c r="D25" i="48"/>
  <c r="D24"/>
  <c r="D23"/>
  <c r="D22"/>
  <c r="D21"/>
  <c r="D20"/>
  <c r="D19"/>
  <c r="D12"/>
  <c r="D11"/>
  <c r="D10"/>
  <c r="D9"/>
  <c r="D8"/>
  <c r="D7"/>
  <c r="D6"/>
  <c r="K54" i="11"/>
  <c r="J54"/>
  <c r="I54"/>
  <c r="K38"/>
  <c r="K39"/>
  <c r="K50"/>
  <c r="J38"/>
  <c r="J39"/>
  <c r="J50"/>
  <c r="I38"/>
  <c r="I39"/>
  <c r="I50"/>
  <c r="K12"/>
  <c r="K13"/>
  <c r="K14"/>
  <c r="K21"/>
  <c r="K22"/>
  <c r="K23"/>
  <c r="J12"/>
  <c r="J13"/>
  <c r="J14"/>
  <c r="J21"/>
  <c r="J22"/>
  <c r="J23"/>
  <c r="J24"/>
  <c r="I12"/>
  <c r="I13"/>
  <c r="I14"/>
  <c r="I21"/>
  <c r="I22"/>
  <c r="I23"/>
  <c r="I24"/>
  <c r="I11"/>
  <c r="J11"/>
  <c r="K33"/>
  <c r="J33"/>
  <c r="I33"/>
  <c r="H34"/>
  <c r="G34"/>
  <c r="F34"/>
  <c r="G96" i="41"/>
  <c r="G97" s="1"/>
  <c r="H96"/>
  <c r="H97" s="1"/>
  <c r="F96"/>
  <c r="F97" s="1"/>
  <c r="C44" i="56"/>
  <c r="K8"/>
  <c r="K8" i="42" s="1"/>
  <c r="K9" i="56"/>
  <c r="K9" i="42" s="1"/>
  <c r="K10" i="56"/>
  <c r="K11"/>
  <c r="K12"/>
  <c r="K12" i="42" s="1"/>
  <c r="J8" i="56"/>
  <c r="J8" i="42" s="1"/>
  <c r="J9" i="56"/>
  <c r="J10"/>
  <c r="J10" i="42" s="1"/>
  <c r="J11" i="56"/>
  <c r="J11" i="42" s="1"/>
  <c r="J12" i="56"/>
  <c r="I8"/>
  <c r="I8" i="42" s="1"/>
  <c r="I9" i="56"/>
  <c r="I10"/>
  <c r="I11"/>
  <c r="I11" i="42" s="1"/>
  <c r="J7" i="56"/>
  <c r="K7"/>
  <c r="I7"/>
  <c r="I7" i="42" s="1"/>
  <c r="D8" i="55"/>
  <c r="D9"/>
  <c r="D10"/>
  <c r="D11"/>
  <c r="D11" i="38" s="1"/>
  <c r="D29" i="55"/>
  <c r="D30" s="1"/>
  <c r="D41"/>
  <c r="D43"/>
  <c r="D52"/>
  <c r="D54"/>
  <c r="D54" i="38" s="1"/>
  <c r="D55" i="55"/>
  <c r="D56"/>
  <c r="D56" i="38" s="1"/>
  <c r="D57" i="55"/>
  <c r="D57" i="38" s="1"/>
  <c r="D58" i="55"/>
  <c r="D58" i="38" s="1"/>
  <c r="D63" i="55"/>
  <c r="D64"/>
  <c r="D65"/>
  <c r="D65" i="38" s="1"/>
  <c r="D69" i="55"/>
  <c r="D70"/>
  <c r="D70" i="38" s="1"/>
  <c r="G20" i="55"/>
  <c r="F20"/>
  <c r="H74"/>
  <c r="H24" i="38"/>
  <c r="H30" i="55"/>
  <c r="H41"/>
  <c r="H41" i="38" s="1"/>
  <c r="H50" i="55"/>
  <c r="H50" i="38" s="1"/>
  <c r="H60" i="55"/>
  <c r="H20"/>
  <c r="H25" s="1"/>
  <c r="J33"/>
  <c r="K33"/>
  <c r="G60"/>
  <c r="G60" i="38" s="1"/>
  <c r="G74" i="55"/>
  <c r="G74" i="38" s="1"/>
  <c r="F60" i="55"/>
  <c r="F74"/>
  <c r="H49" i="38"/>
  <c r="E49"/>
  <c r="K28" i="2"/>
  <c r="K29"/>
  <c r="K30"/>
  <c r="K29" i="38" s="1"/>
  <c r="J28" i="2"/>
  <c r="J27" i="38" s="1"/>
  <c r="J29" i="2"/>
  <c r="J30"/>
  <c r="J29" i="38" s="1"/>
  <c r="J27" i="2"/>
  <c r="K27"/>
  <c r="I28"/>
  <c r="I27" i="38" s="1"/>
  <c r="I30" i="2"/>
  <c r="I27"/>
  <c r="K9"/>
  <c r="K10"/>
  <c r="K11"/>
  <c r="K10" i="38" s="1"/>
  <c r="K12" i="2"/>
  <c r="K13"/>
  <c r="K14"/>
  <c r="K15"/>
  <c r="K16"/>
  <c r="K17"/>
  <c r="K16" i="38" s="1"/>
  <c r="K18" i="2"/>
  <c r="K17" i="38" s="1"/>
  <c r="K19" i="2"/>
  <c r="K18" i="38" s="1"/>
  <c r="K20" i="2"/>
  <c r="J9"/>
  <c r="J10"/>
  <c r="J9" i="38" s="1"/>
  <c r="J11" i="2"/>
  <c r="J10" i="38" s="1"/>
  <c r="J12" i="2"/>
  <c r="J13"/>
  <c r="J14"/>
  <c r="J15"/>
  <c r="J16"/>
  <c r="J15" i="38" s="1"/>
  <c r="J17" i="2"/>
  <c r="J18"/>
  <c r="J19"/>
  <c r="J20"/>
  <c r="K8"/>
  <c r="J8"/>
  <c r="I9"/>
  <c r="I10"/>
  <c r="I11"/>
  <c r="I12"/>
  <c r="I13"/>
  <c r="I12" i="38" s="1"/>
  <c r="I14" i="2"/>
  <c r="I15"/>
  <c r="I16"/>
  <c r="I17"/>
  <c r="I18"/>
  <c r="I19"/>
  <c r="I20"/>
  <c r="I19" i="38" s="1"/>
  <c r="I8" i="2"/>
  <c r="F21"/>
  <c r="F26" s="1"/>
  <c r="F51"/>
  <c r="F52" s="1"/>
  <c r="G51"/>
  <c r="G52" s="1"/>
  <c r="G21"/>
  <c r="G26" s="1"/>
  <c r="H21"/>
  <c r="H26"/>
  <c r="H51"/>
  <c r="H52" s="1"/>
  <c r="D21"/>
  <c r="D25"/>
  <c r="K8" i="38"/>
  <c r="K9"/>
  <c r="K11"/>
  <c r="K21"/>
  <c r="K22"/>
  <c r="K36"/>
  <c r="K52"/>
  <c r="K53"/>
  <c r="K54"/>
  <c r="K55"/>
  <c r="K56"/>
  <c r="K57"/>
  <c r="K58"/>
  <c r="K59"/>
  <c r="K62"/>
  <c r="K63"/>
  <c r="K64"/>
  <c r="K65"/>
  <c r="K68"/>
  <c r="K69"/>
  <c r="K70"/>
  <c r="K76"/>
  <c r="K82"/>
  <c r="K84" i="2"/>
  <c r="K89"/>
  <c r="K98"/>
  <c r="K98" i="38"/>
  <c r="K100"/>
  <c r="K101"/>
  <c r="K102"/>
  <c r="K103"/>
  <c r="K104"/>
  <c r="K105"/>
  <c r="K106"/>
  <c r="K107"/>
  <c r="K108" i="55"/>
  <c r="K108" i="38" s="1"/>
  <c r="K109"/>
  <c r="K110"/>
  <c r="K111"/>
  <c r="K112"/>
  <c r="K113"/>
  <c r="K114"/>
  <c r="K116" i="2"/>
  <c r="K116" i="38"/>
  <c r="K117"/>
  <c r="K118"/>
  <c r="K119"/>
  <c r="K120"/>
  <c r="K121"/>
  <c r="J8"/>
  <c r="J11"/>
  <c r="J32"/>
  <c r="J37"/>
  <c r="J38"/>
  <c r="J43"/>
  <c r="J47"/>
  <c r="J52"/>
  <c r="J53"/>
  <c r="J54"/>
  <c r="J55"/>
  <c r="J56"/>
  <c r="J57"/>
  <c r="J58"/>
  <c r="J59"/>
  <c r="J62"/>
  <c r="J63"/>
  <c r="J64"/>
  <c r="J65"/>
  <c r="J66"/>
  <c r="J69"/>
  <c r="J70"/>
  <c r="J72"/>
  <c r="J77"/>
  <c r="J84" i="2"/>
  <c r="J89"/>
  <c r="J96" i="38"/>
  <c r="J98" i="2"/>
  <c r="J98" i="38"/>
  <c r="J100"/>
  <c r="J101"/>
  <c r="J102"/>
  <c r="J103"/>
  <c r="J104"/>
  <c r="J105"/>
  <c r="J106"/>
  <c r="J107"/>
  <c r="J108" i="55"/>
  <c r="J108" i="38" s="1"/>
  <c r="J109"/>
  <c r="J110"/>
  <c r="J111"/>
  <c r="J112"/>
  <c r="J113"/>
  <c r="J114"/>
  <c r="J116" i="2"/>
  <c r="J116" i="38"/>
  <c r="J117"/>
  <c r="J118"/>
  <c r="J119"/>
  <c r="J120"/>
  <c r="J121"/>
  <c r="I25" i="2"/>
  <c r="I40" i="38"/>
  <c r="I59"/>
  <c r="I66"/>
  <c r="I77"/>
  <c r="I79"/>
  <c r="I84" i="2"/>
  <c r="I84" i="38"/>
  <c r="I86"/>
  <c r="I89" i="2"/>
  <c r="I98"/>
  <c r="I98" i="38"/>
  <c r="I100"/>
  <c r="I101"/>
  <c r="I102"/>
  <c r="I103"/>
  <c r="I104"/>
  <c r="I105"/>
  <c r="I106"/>
  <c r="I107"/>
  <c r="I108" i="55"/>
  <c r="I108" i="38" s="1"/>
  <c r="I109"/>
  <c r="I110"/>
  <c r="I111"/>
  <c r="I116" i="2"/>
  <c r="I116" i="38"/>
  <c r="I117"/>
  <c r="I118"/>
  <c r="I119"/>
  <c r="I120"/>
  <c r="I121"/>
  <c r="H8"/>
  <c r="H9"/>
  <c r="H10"/>
  <c r="H11"/>
  <c r="H12"/>
  <c r="H13"/>
  <c r="H14"/>
  <c r="H15"/>
  <c r="H16"/>
  <c r="H17"/>
  <c r="H18"/>
  <c r="H19"/>
  <c r="H21"/>
  <c r="H22"/>
  <c r="H23"/>
  <c r="H26"/>
  <c r="H27"/>
  <c r="H28"/>
  <c r="H29"/>
  <c r="H31"/>
  <c r="H32"/>
  <c r="H33" i="55"/>
  <c r="H34" i="38"/>
  <c r="H35"/>
  <c r="H36"/>
  <c r="H37"/>
  <c r="H38"/>
  <c r="H39"/>
  <c r="H40"/>
  <c r="H42"/>
  <c r="H43"/>
  <c r="H44" i="55"/>
  <c r="H44" i="38" s="1"/>
  <c r="H45"/>
  <c r="H46"/>
  <c r="H47"/>
  <c r="H48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6"/>
  <c r="H77"/>
  <c r="H78"/>
  <c r="H79"/>
  <c r="H80"/>
  <c r="H81"/>
  <c r="H82"/>
  <c r="H83"/>
  <c r="H84"/>
  <c r="H85"/>
  <c r="H86"/>
  <c r="H87"/>
  <c r="H88" i="55"/>
  <c r="H88" i="38" s="1"/>
  <c r="H89"/>
  <c r="H90"/>
  <c r="H91"/>
  <c r="H92"/>
  <c r="H93"/>
  <c r="H94"/>
  <c r="H95"/>
  <c r="H96"/>
  <c r="H97" i="55"/>
  <c r="H97" i="38" s="1"/>
  <c r="H98"/>
  <c r="H100"/>
  <c r="H101"/>
  <c r="H102"/>
  <c r="H103"/>
  <c r="H104"/>
  <c r="H105"/>
  <c r="H106"/>
  <c r="H107"/>
  <c r="H108" i="55"/>
  <c r="H108" i="38" s="1"/>
  <c r="H109"/>
  <c r="H110"/>
  <c r="H111"/>
  <c r="H112"/>
  <c r="H113"/>
  <c r="H114"/>
  <c r="H115" i="55"/>
  <c r="H122" s="1"/>
  <c r="H122" i="38" s="1"/>
  <c r="H116"/>
  <c r="H117"/>
  <c r="H118"/>
  <c r="H119"/>
  <c r="H120"/>
  <c r="H121"/>
  <c r="G8"/>
  <c r="G13"/>
  <c r="G14"/>
  <c r="G15"/>
  <c r="G16"/>
  <c r="G34"/>
  <c r="G35"/>
  <c r="G36"/>
  <c r="G37"/>
  <c r="G38"/>
  <c r="G39"/>
  <c r="G40"/>
  <c r="G41" i="55"/>
  <c r="G42" i="38"/>
  <c r="G43"/>
  <c r="G44" i="55"/>
  <c r="G44" i="38" s="1"/>
  <c r="G45"/>
  <c r="G46"/>
  <c r="G47"/>
  <c r="G48"/>
  <c r="G49"/>
  <c r="G50" i="55"/>
  <c r="G52" i="38"/>
  <c r="G53"/>
  <c r="G54"/>
  <c r="G55"/>
  <c r="G56"/>
  <c r="G57"/>
  <c r="G58"/>
  <c r="G59"/>
  <c r="G61"/>
  <c r="G62"/>
  <c r="G63"/>
  <c r="G64"/>
  <c r="G65"/>
  <c r="G66"/>
  <c r="G67"/>
  <c r="G68"/>
  <c r="G69"/>
  <c r="G70"/>
  <c r="G71"/>
  <c r="G72"/>
  <c r="G73"/>
  <c r="G76"/>
  <c r="G77"/>
  <c r="G78"/>
  <c r="G79"/>
  <c r="G80"/>
  <c r="G81"/>
  <c r="G82"/>
  <c r="G83"/>
  <c r="G84"/>
  <c r="G85"/>
  <c r="G86"/>
  <c r="G87"/>
  <c r="G88" i="55"/>
  <c r="G89" i="38"/>
  <c r="G90"/>
  <c r="G91"/>
  <c r="G92"/>
  <c r="G93"/>
  <c r="G94"/>
  <c r="G95"/>
  <c r="G96"/>
  <c r="G97"/>
  <c r="G98"/>
  <c r="G100"/>
  <c r="G101"/>
  <c r="G102"/>
  <c r="G103"/>
  <c r="G104"/>
  <c r="G105"/>
  <c r="G106"/>
  <c r="G107"/>
  <c r="G108" i="55"/>
  <c r="G108" i="38" s="1"/>
  <c r="G109"/>
  <c r="G110"/>
  <c r="G111"/>
  <c r="G112"/>
  <c r="G113"/>
  <c r="G114"/>
  <c r="G116"/>
  <c r="G117"/>
  <c r="G118"/>
  <c r="G119"/>
  <c r="G120"/>
  <c r="G121"/>
  <c r="F8"/>
  <c r="F9"/>
  <c r="F10"/>
  <c r="F11"/>
  <c r="F12"/>
  <c r="F13"/>
  <c r="F14"/>
  <c r="F15"/>
  <c r="F16"/>
  <c r="F17"/>
  <c r="F18"/>
  <c r="F19"/>
  <c r="F21"/>
  <c r="F22"/>
  <c r="F23"/>
  <c r="F25" i="55"/>
  <c r="F26" i="38"/>
  <c r="F27"/>
  <c r="F28"/>
  <c r="F29"/>
  <c r="F30" i="55"/>
  <c r="F31" i="38"/>
  <c r="F32"/>
  <c r="F33" i="55"/>
  <c r="F33" i="38" s="1"/>
  <c r="F34"/>
  <c r="F35"/>
  <c r="F36"/>
  <c r="F37"/>
  <c r="F38"/>
  <c r="F39"/>
  <c r="F40"/>
  <c r="F41" i="55"/>
  <c r="F41" i="38" s="1"/>
  <c r="F42"/>
  <c r="F43"/>
  <c r="F44" i="55"/>
  <c r="F44" i="38" s="1"/>
  <c r="F45"/>
  <c r="F46"/>
  <c r="F47"/>
  <c r="F48"/>
  <c r="F49"/>
  <c r="F50" i="55"/>
  <c r="F50" i="38" s="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6"/>
  <c r="F77"/>
  <c r="F78"/>
  <c r="F79"/>
  <c r="F80"/>
  <c r="F81"/>
  <c r="F82"/>
  <c r="F83"/>
  <c r="F84"/>
  <c r="F85"/>
  <c r="F86"/>
  <c r="F87"/>
  <c r="F88" i="55"/>
  <c r="F88" i="38" s="1"/>
  <c r="F89"/>
  <c r="F90"/>
  <c r="F91"/>
  <c r="F92"/>
  <c r="F93"/>
  <c r="F94"/>
  <c r="F95"/>
  <c r="F96"/>
  <c r="F97" i="55"/>
  <c r="F97" i="38" s="1"/>
  <c r="F98"/>
  <c r="F100"/>
  <c r="F101"/>
  <c r="F102"/>
  <c r="F103"/>
  <c r="F104"/>
  <c r="F105"/>
  <c r="F106"/>
  <c r="F107"/>
  <c r="F108" i="55"/>
  <c r="F108" i="38" s="1"/>
  <c r="F109"/>
  <c r="F110"/>
  <c r="F111"/>
  <c r="F112"/>
  <c r="F113"/>
  <c r="F114"/>
  <c r="F116"/>
  <c r="F117"/>
  <c r="F118"/>
  <c r="F119"/>
  <c r="F120"/>
  <c r="F121"/>
  <c r="H7"/>
  <c r="F7"/>
  <c r="C7"/>
  <c r="E8"/>
  <c r="E9" i="55"/>
  <c r="E10"/>
  <c r="E10" i="38" s="1"/>
  <c r="E11" i="55"/>
  <c r="E11" i="38" s="1"/>
  <c r="E12"/>
  <c r="E13"/>
  <c r="E15"/>
  <c r="E16"/>
  <c r="E17" i="55"/>
  <c r="E17" i="38" s="1"/>
  <c r="E18" i="55"/>
  <c r="E18" i="38" s="1"/>
  <c r="E19"/>
  <c r="E21" i="2"/>
  <c r="E21" i="38"/>
  <c r="E22"/>
  <c r="E23"/>
  <c r="E25" i="2"/>
  <c r="E26" i="38"/>
  <c r="E27"/>
  <c r="E28"/>
  <c r="E29" i="55"/>
  <c r="E31" i="2"/>
  <c r="E31" i="38"/>
  <c r="E32"/>
  <c r="E34" i="2"/>
  <c r="E33" i="38" s="1"/>
  <c r="E34"/>
  <c r="E35"/>
  <c r="E37"/>
  <c r="E38"/>
  <c r="E39"/>
  <c r="E40"/>
  <c r="E42" i="2"/>
  <c r="E42" i="38"/>
  <c r="E43" i="55"/>
  <c r="E45" i="2"/>
  <c r="K45" s="1"/>
  <c r="E45" i="38"/>
  <c r="E46"/>
  <c r="E47"/>
  <c r="E51" i="2"/>
  <c r="E52" i="55"/>
  <c r="E53" i="38"/>
  <c r="E54" i="55"/>
  <c r="E54" i="38" s="1"/>
  <c r="E55" i="55"/>
  <c r="E55" i="38" s="1"/>
  <c r="E56" i="55"/>
  <c r="E56" i="38" s="1"/>
  <c r="E57" i="55"/>
  <c r="E57" i="38" s="1"/>
  <c r="E58" i="55"/>
  <c r="E58" i="38" s="1"/>
  <c r="E59"/>
  <c r="E62"/>
  <c r="E63" i="55"/>
  <c r="E63" i="38" s="1"/>
  <c r="E64" i="55"/>
  <c r="E64" i="38" s="1"/>
  <c r="E65" i="55"/>
  <c r="E65" i="38"/>
  <c r="E66"/>
  <c r="E68"/>
  <c r="E69" i="55"/>
  <c r="E69" i="38"/>
  <c r="E70" i="55"/>
  <c r="E70" i="38" s="1"/>
  <c r="E71"/>
  <c r="E76"/>
  <c r="E77"/>
  <c r="E79"/>
  <c r="E82"/>
  <c r="E84" i="2"/>
  <c r="E84" i="38"/>
  <c r="E86"/>
  <c r="E87"/>
  <c r="E89" i="2"/>
  <c r="E96" i="38"/>
  <c r="E98" i="2"/>
  <c r="E97" i="38" s="1"/>
  <c r="E98" i="55"/>
  <c r="E98" i="38" s="1"/>
  <c r="E100" i="55"/>
  <c r="E100" i="38"/>
  <c r="E101" i="55"/>
  <c r="E101" i="38" s="1"/>
  <c r="E102" i="55"/>
  <c r="E102" i="38" s="1"/>
  <c r="E103" i="55"/>
  <c r="E103" i="38" s="1"/>
  <c r="E104" i="55"/>
  <c r="E104" i="38" s="1"/>
  <c r="E105" i="55"/>
  <c r="E105" i="38" s="1"/>
  <c r="E106" i="55"/>
  <c r="E106" i="38" s="1"/>
  <c r="E107" i="55"/>
  <c r="E107" i="38" s="1"/>
  <c r="E109" i="55"/>
  <c r="E109" i="38" s="1"/>
  <c r="E110"/>
  <c r="E111"/>
  <c r="E112" i="55"/>
  <c r="E112" i="38" s="1"/>
  <c r="E113" i="55"/>
  <c r="E113" i="38" s="1"/>
  <c r="E114" i="55"/>
  <c r="E114" i="38" s="1"/>
  <c r="E116" i="2"/>
  <c r="E115" i="38" s="1"/>
  <c r="E116" i="55"/>
  <c r="E116" i="38" s="1"/>
  <c r="E117" i="55"/>
  <c r="E117" i="38" s="1"/>
  <c r="E118" i="55"/>
  <c r="E118" i="38" s="1"/>
  <c r="E119" i="55"/>
  <c r="E119" i="38" s="1"/>
  <c r="E120" i="55"/>
  <c r="E121"/>
  <c r="E121" i="38" s="1"/>
  <c r="C12"/>
  <c r="C13"/>
  <c r="C14"/>
  <c r="C15"/>
  <c r="C16"/>
  <c r="C19"/>
  <c r="C21" i="2"/>
  <c r="C26" s="1"/>
  <c r="C21" i="38"/>
  <c r="C22"/>
  <c r="C23"/>
  <c r="C25" i="2"/>
  <c r="C24" i="38" s="1"/>
  <c r="C26"/>
  <c r="C27"/>
  <c r="C28"/>
  <c r="C31" i="2"/>
  <c r="C31" i="38"/>
  <c r="C32"/>
  <c r="C34" i="2"/>
  <c r="C33" i="38" s="1"/>
  <c r="C34"/>
  <c r="C35"/>
  <c r="C37"/>
  <c r="C39"/>
  <c r="C40"/>
  <c r="C42" i="2"/>
  <c r="C42" i="38"/>
  <c r="C45" i="2"/>
  <c r="I45" s="1"/>
  <c r="C45" i="38"/>
  <c r="C49"/>
  <c r="C51" i="2"/>
  <c r="C55" i="38"/>
  <c r="C59"/>
  <c r="C66"/>
  <c r="C71"/>
  <c r="C72"/>
  <c r="C77"/>
  <c r="C79"/>
  <c r="C82"/>
  <c r="C84" i="2"/>
  <c r="C84" i="38"/>
  <c r="C86"/>
  <c r="C87"/>
  <c r="C89" i="2"/>
  <c r="C98"/>
  <c r="C97" i="38" s="1"/>
  <c r="C98"/>
  <c r="C100" i="55"/>
  <c r="C100" i="38" s="1"/>
  <c r="C101" i="55"/>
  <c r="C101" i="38" s="1"/>
  <c r="C102" i="55"/>
  <c r="C102" i="38" s="1"/>
  <c r="C103" i="55"/>
  <c r="C103" i="38" s="1"/>
  <c r="C104" i="55"/>
  <c r="C104" i="38" s="1"/>
  <c r="C105" i="55"/>
  <c r="C105" i="38" s="1"/>
  <c r="C106" i="55"/>
  <c r="C106" i="38" s="1"/>
  <c r="C107" i="55"/>
  <c r="C107" i="38" s="1"/>
  <c r="C109" i="55"/>
  <c r="C109" i="38" s="1"/>
  <c r="C110"/>
  <c r="C111"/>
  <c r="C116" i="2"/>
  <c r="C115" i="38" s="1"/>
  <c r="C116" i="55"/>
  <c r="C116" i="38" s="1"/>
  <c r="C117" i="55"/>
  <c r="C117" i="38" s="1"/>
  <c r="C118" i="55"/>
  <c r="C118" i="38" s="1"/>
  <c r="C119" i="55"/>
  <c r="C119" i="38" s="1"/>
  <c r="C120" i="55"/>
  <c r="C120" i="38" s="1"/>
  <c r="C121" i="55"/>
  <c r="C121" i="38" s="1"/>
  <c r="D8"/>
  <c r="D13"/>
  <c r="D14"/>
  <c r="D15"/>
  <c r="D16"/>
  <c r="D31" i="2"/>
  <c r="D34"/>
  <c r="J34" s="1"/>
  <c r="D34" i="38"/>
  <c r="D35"/>
  <c r="D36"/>
  <c r="D37"/>
  <c r="D38"/>
  <c r="D39"/>
  <c r="D40"/>
  <c r="D42" i="2"/>
  <c r="J42" s="1"/>
  <c r="D42" i="38"/>
  <c r="D45" i="2"/>
  <c r="J45" s="1"/>
  <c r="D45" i="38"/>
  <c r="D46"/>
  <c r="D47"/>
  <c r="D49"/>
  <c r="D51" i="2"/>
  <c r="D53" i="38"/>
  <c r="D55"/>
  <c r="D59"/>
  <c r="D62"/>
  <c r="D63"/>
  <c r="D64"/>
  <c r="D66"/>
  <c r="D68"/>
  <c r="D69"/>
  <c r="D71"/>
  <c r="D72"/>
  <c r="D76"/>
  <c r="D77"/>
  <c r="D79"/>
  <c r="D82"/>
  <c r="D84" i="2"/>
  <c r="D84" i="38"/>
  <c r="D86"/>
  <c r="D87"/>
  <c r="D89" i="2"/>
  <c r="D96" i="38"/>
  <c r="D98" i="2"/>
  <c r="D97" i="38" s="1"/>
  <c r="D98"/>
  <c r="D100" i="55"/>
  <c r="D100" i="38" s="1"/>
  <c r="D101" i="55"/>
  <c r="D101" i="38" s="1"/>
  <c r="D102" i="55"/>
  <c r="D102" i="38" s="1"/>
  <c r="D103" i="55"/>
  <c r="D103" i="38" s="1"/>
  <c r="D104" i="55"/>
  <c r="D104" i="38" s="1"/>
  <c r="D105" i="55"/>
  <c r="D105" i="38" s="1"/>
  <c r="D106" i="55"/>
  <c r="D106" i="38" s="1"/>
  <c r="D107" i="55"/>
  <c r="D107" i="38" s="1"/>
  <c r="D109" i="55"/>
  <c r="D109" i="38" s="1"/>
  <c r="D110"/>
  <c r="D111"/>
  <c r="D112" i="55"/>
  <c r="D112" i="38" s="1"/>
  <c r="D113" i="55"/>
  <c r="D113" i="38" s="1"/>
  <c r="D114" i="55"/>
  <c r="D114" i="38" s="1"/>
  <c r="D116" i="2"/>
  <c r="D123" s="1"/>
  <c r="D116" i="55"/>
  <c r="D116" i="38" s="1"/>
  <c r="D117" i="55"/>
  <c r="D117" i="38" s="1"/>
  <c r="D118" i="55"/>
  <c r="D118" i="38" s="1"/>
  <c r="D119" i="55"/>
  <c r="D119" i="38" s="1"/>
  <c r="D120" i="55"/>
  <c r="D120" i="38" s="1"/>
  <c r="D121" i="55"/>
  <c r="D121" i="38" s="1"/>
  <c r="E7"/>
  <c r="K10" i="42"/>
  <c r="K11"/>
  <c r="K14"/>
  <c r="K15"/>
  <c r="K16"/>
  <c r="K17"/>
  <c r="K18"/>
  <c r="K19" i="41"/>
  <c r="K20" i="42"/>
  <c r="K21"/>
  <c r="K22"/>
  <c r="K23"/>
  <c r="K24"/>
  <c r="K28"/>
  <c r="K34"/>
  <c r="K35"/>
  <c r="K36"/>
  <c r="K37"/>
  <c r="K48" i="41"/>
  <c r="K49" i="42"/>
  <c r="K50"/>
  <c r="K51"/>
  <c r="K54"/>
  <c r="K56"/>
  <c r="K59"/>
  <c r="K60"/>
  <c r="K64"/>
  <c r="K65"/>
  <c r="K66"/>
  <c r="K68"/>
  <c r="K69"/>
  <c r="K70"/>
  <c r="K71"/>
  <c r="K72"/>
  <c r="K73"/>
  <c r="K74"/>
  <c r="K75"/>
  <c r="K76"/>
  <c r="K77"/>
  <c r="K78" i="56"/>
  <c r="K78" i="42" s="1"/>
  <c r="K79"/>
  <c r="K82"/>
  <c r="K85"/>
  <c r="K88"/>
  <c r="K90"/>
  <c r="K91"/>
  <c r="K92"/>
  <c r="K93"/>
  <c r="K94" i="56"/>
  <c r="K94" i="42" s="1"/>
  <c r="K95"/>
  <c r="J9"/>
  <c r="J12"/>
  <c r="J14"/>
  <c r="J15"/>
  <c r="J16"/>
  <c r="J17"/>
  <c r="J18"/>
  <c r="J19" i="41"/>
  <c r="J20" i="42"/>
  <c r="J21"/>
  <c r="J22"/>
  <c r="J23"/>
  <c r="J24"/>
  <c r="J25"/>
  <c r="J27"/>
  <c r="J28"/>
  <c r="J32"/>
  <c r="J34"/>
  <c r="J36"/>
  <c r="J41"/>
  <c r="J42"/>
  <c r="J46"/>
  <c r="J49"/>
  <c r="J50"/>
  <c r="J51"/>
  <c r="J53"/>
  <c r="J56"/>
  <c r="J60"/>
  <c r="J62"/>
  <c r="J65"/>
  <c r="J66"/>
  <c r="J68"/>
  <c r="J69"/>
  <c r="J70"/>
  <c r="J71"/>
  <c r="J72"/>
  <c r="J73"/>
  <c r="J74"/>
  <c r="J75"/>
  <c r="J76"/>
  <c r="J77"/>
  <c r="J78" i="56"/>
  <c r="J78" i="42" s="1"/>
  <c r="J82"/>
  <c r="J85"/>
  <c r="J86"/>
  <c r="J88"/>
  <c r="J90"/>
  <c r="J91"/>
  <c r="J92"/>
  <c r="J93"/>
  <c r="J94" i="56"/>
  <c r="J94" i="42" s="1"/>
  <c r="J95"/>
  <c r="I9"/>
  <c r="I10"/>
  <c r="I12"/>
  <c r="I14"/>
  <c r="I15"/>
  <c r="I19" i="41"/>
  <c r="I20" i="42"/>
  <c r="I21"/>
  <c r="I22"/>
  <c r="I23"/>
  <c r="I24"/>
  <c r="I28"/>
  <c r="I29"/>
  <c r="I34"/>
  <c r="I35"/>
  <c r="I42"/>
  <c r="I43"/>
  <c r="I45"/>
  <c r="I49"/>
  <c r="I50"/>
  <c r="I51"/>
  <c r="I54"/>
  <c r="I56"/>
  <c r="I59"/>
  <c r="I60"/>
  <c r="I64"/>
  <c r="I65"/>
  <c r="I66"/>
  <c r="I68"/>
  <c r="I69"/>
  <c r="I70"/>
  <c r="I71"/>
  <c r="I72"/>
  <c r="I73"/>
  <c r="I74"/>
  <c r="I75"/>
  <c r="I76"/>
  <c r="I77"/>
  <c r="I78"/>
  <c r="I80"/>
  <c r="I81"/>
  <c r="I82"/>
  <c r="I84"/>
  <c r="I86"/>
  <c r="I87"/>
  <c r="I88"/>
  <c r="I90"/>
  <c r="I91"/>
  <c r="I92"/>
  <c r="I93"/>
  <c r="I94" i="56"/>
  <c r="I94" i="42" s="1"/>
  <c r="I95"/>
  <c r="K7"/>
  <c r="J7"/>
  <c r="E8"/>
  <c r="E9"/>
  <c r="E10"/>
  <c r="E11"/>
  <c r="E12"/>
  <c r="E13" i="56"/>
  <c r="E19" s="1"/>
  <c r="E14" i="42"/>
  <c r="E15"/>
  <c r="E16"/>
  <c r="E17"/>
  <c r="E18"/>
  <c r="E19" i="41"/>
  <c r="E20" i="42"/>
  <c r="E21"/>
  <c r="E22"/>
  <c r="E23"/>
  <c r="E24"/>
  <c r="E25"/>
  <c r="E26"/>
  <c r="E27"/>
  <c r="E28"/>
  <c r="E29"/>
  <c r="E30"/>
  <c r="E31" i="56"/>
  <c r="E31" i="42" s="1"/>
  <c r="E32"/>
  <c r="E34"/>
  <c r="E35"/>
  <c r="E36"/>
  <c r="E37"/>
  <c r="E38"/>
  <c r="E39"/>
  <c r="E40"/>
  <c r="E41"/>
  <c r="E42"/>
  <c r="E43"/>
  <c r="E44" i="56"/>
  <c r="E44" i="41"/>
  <c r="K44" s="1"/>
  <c r="E45" i="42"/>
  <c r="E46"/>
  <c r="E47"/>
  <c r="K48" i="56"/>
  <c r="E48" i="41"/>
  <c r="E49" i="42"/>
  <c r="E50"/>
  <c r="E51"/>
  <c r="E52"/>
  <c r="E53"/>
  <c r="E54"/>
  <c r="E55" i="56"/>
  <c r="E55" i="42" s="1"/>
  <c r="E56"/>
  <c r="E57"/>
  <c r="E58"/>
  <c r="E59"/>
  <c r="E60"/>
  <c r="E61" i="56"/>
  <c r="E61" i="42" s="1"/>
  <c r="E62"/>
  <c r="E63"/>
  <c r="E64"/>
  <c r="E65"/>
  <c r="E66"/>
  <c r="E68"/>
  <c r="E69"/>
  <c r="E70"/>
  <c r="E71"/>
  <c r="E72"/>
  <c r="E73"/>
  <c r="E74"/>
  <c r="E75"/>
  <c r="E76"/>
  <c r="E77"/>
  <c r="E78" i="56"/>
  <c r="E78" i="42" s="1"/>
  <c r="E79"/>
  <c r="E80"/>
  <c r="E81"/>
  <c r="E82"/>
  <c r="E83" i="56"/>
  <c r="K83" s="1"/>
  <c r="E83" i="41"/>
  <c r="K83" s="1"/>
  <c r="E84" i="42"/>
  <c r="E85"/>
  <c r="E86"/>
  <c r="E87"/>
  <c r="E88"/>
  <c r="E90"/>
  <c r="E91"/>
  <c r="E92"/>
  <c r="E93"/>
  <c r="E94" i="56"/>
  <c r="E94" i="41"/>
  <c r="E95" i="42"/>
  <c r="D8"/>
  <c r="D9"/>
  <c r="D10"/>
  <c r="D11"/>
  <c r="D12"/>
  <c r="D13" i="56"/>
  <c r="D19" s="1"/>
  <c r="D14" i="42"/>
  <c r="D15"/>
  <c r="D16"/>
  <c r="D17"/>
  <c r="D18"/>
  <c r="D19" i="41"/>
  <c r="D20" i="42"/>
  <c r="D21"/>
  <c r="D22"/>
  <c r="D23"/>
  <c r="D24"/>
  <c r="D25"/>
  <c r="D26"/>
  <c r="D27"/>
  <c r="D28"/>
  <c r="D29"/>
  <c r="D30"/>
  <c r="D31" i="56"/>
  <c r="D31" i="42" s="1"/>
  <c r="D32"/>
  <c r="D34"/>
  <c r="D35"/>
  <c r="D36"/>
  <c r="D37"/>
  <c r="D38"/>
  <c r="D39"/>
  <c r="D40"/>
  <c r="D41"/>
  <c r="D42"/>
  <c r="D43"/>
  <c r="D44" i="56"/>
  <c r="J44" s="1"/>
  <c r="D44" i="41"/>
  <c r="D45" i="42"/>
  <c r="D46"/>
  <c r="D47"/>
  <c r="J48" i="56"/>
  <c r="D48" i="41"/>
  <c r="D48" i="42" s="1"/>
  <c r="D49"/>
  <c r="D50"/>
  <c r="D51"/>
  <c r="D52"/>
  <c r="D53"/>
  <c r="D54"/>
  <c r="D55" i="56"/>
  <c r="J55" s="1"/>
  <c r="J55" i="42" s="1"/>
  <c r="D56"/>
  <c r="D57"/>
  <c r="D58"/>
  <c r="D59"/>
  <c r="D60"/>
  <c r="D61" i="56"/>
  <c r="D61" i="42" s="1"/>
  <c r="D62"/>
  <c r="D63"/>
  <c r="D64"/>
  <c r="D65"/>
  <c r="D66"/>
  <c r="D68"/>
  <c r="D69"/>
  <c r="D70"/>
  <c r="D71"/>
  <c r="D72"/>
  <c r="D73"/>
  <c r="D74"/>
  <c r="D75"/>
  <c r="D76"/>
  <c r="D77"/>
  <c r="D78" i="56"/>
  <c r="D78" i="42" s="1"/>
  <c r="D79"/>
  <c r="D80"/>
  <c r="D81"/>
  <c r="D82"/>
  <c r="D83" i="56"/>
  <c r="D83" i="41"/>
  <c r="J83" s="1"/>
  <c r="D84" i="42"/>
  <c r="D85"/>
  <c r="D86"/>
  <c r="D87"/>
  <c r="D88"/>
  <c r="D90"/>
  <c r="D91"/>
  <c r="D92"/>
  <c r="D93"/>
  <c r="D94" i="56"/>
  <c r="D94" i="41"/>
  <c r="D96" s="1"/>
  <c r="D95" i="42"/>
  <c r="E7"/>
  <c r="D7"/>
  <c r="C8"/>
  <c r="C9"/>
  <c r="C10"/>
  <c r="C11"/>
  <c r="C12"/>
  <c r="C13" i="56"/>
  <c r="C19" s="1"/>
  <c r="C14" i="42"/>
  <c r="C15"/>
  <c r="C16"/>
  <c r="C17"/>
  <c r="C18"/>
  <c r="C19" i="41"/>
  <c r="C20" i="42"/>
  <c r="C21"/>
  <c r="C22"/>
  <c r="C23"/>
  <c r="C24"/>
  <c r="C25"/>
  <c r="C26"/>
  <c r="C27"/>
  <c r="C28"/>
  <c r="C29"/>
  <c r="C30"/>
  <c r="C31" i="56"/>
  <c r="C31" i="42" s="1"/>
  <c r="C32"/>
  <c r="C34"/>
  <c r="C35"/>
  <c r="C36"/>
  <c r="C37"/>
  <c r="C38"/>
  <c r="C39"/>
  <c r="C40"/>
  <c r="C41"/>
  <c r="C42"/>
  <c r="C43"/>
  <c r="C44" i="41"/>
  <c r="C45" i="42"/>
  <c r="C46"/>
  <c r="C47"/>
  <c r="C48" i="56"/>
  <c r="C48" i="41"/>
  <c r="C49" i="42"/>
  <c r="C50"/>
  <c r="C51"/>
  <c r="C52"/>
  <c r="C53"/>
  <c r="C54"/>
  <c r="C55" i="56"/>
  <c r="C55" i="42" s="1"/>
  <c r="C56"/>
  <c r="C57"/>
  <c r="C58"/>
  <c r="C59"/>
  <c r="C60"/>
  <c r="C61" i="56"/>
  <c r="C61" i="42" s="1"/>
  <c r="C62"/>
  <c r="C63"/>
  <c r="C64"/>
  <c r="C65"/>
  <c r="C66"/>
  <c r="C68"/>
  <c r="C69"/>
  <c r="C70"/>
  <c r="C71"/>
  <c r="C72"/>
  <c r="C73"/>
  <c r="C74"/>
  <c r="C75"/>
  <c r="C76"/>
  <c r="C77"/>
  <c r="C78"/>
  <c r="C79"/>
  <c r="C80"/>
  <c r="C81"/>
  <c r="C82"/>
  <c r="C83" i="56"/>
  <c r="C89" s="1"/>
  <c r="C89" i="42" s="1"/>
  <c r="C83" i="41"/>
  <c r="I83" s="1"/>
  <c r="C84" i="42"/>
  <c r="C85"/>
  <c r="C86"/>
  <c r="C87"/>
  <c r="C88"/>
  <c r="C90"/>
  <c r="C91"/>
  <c r="C92"/>
  <c r="C93"/>
  <c r="C94" i="56"/>
  <c r="C94" i="41"/>
  <c r="C96" s="1"/>
  <c r="C95" i="42"/>
  <c r="C7"/>
  <c r="J7" i="58"/>
  <c r="J8"/>
  <c r="J9"/>
  <c r="J10"/>
  <c r="J11"/>
  <c r="J12"/>
  <c r="J13"/>
  <c r="D14"/>
  <c r="G14"/>
  <c r="G16" s="1"/>
  <c r="J15"/>
  <c r="J17"/>
  <c r="J18"/>
  <c r="J19"/>
  <c r="J20"/>
  <c r="J21"/>
  <c r="J22"/>
  <c r="J23"/>
  <c r="D24"/>
  <c r="G24"/>
  <c r="G26" s="1"/>
  <c r="J25"/>
  <c r="I7"/>
  <c r="I8"/>
  <c r="I9"/>
  <c r="I10"/>
  <c r="I11"/>
  <c r="I12"/>
  <c r="I13"/>
  <c r="C14"/>
  <c r="F14"/>
  <c r="F16" s="1"/>
  <c r="I15"/>
  <c r="I17"/>
  <c r="I18"/>
  <c r="I19"/>
  <c r="I20"/>
  <c r="I21"/>
  <c r="I22"/>
  <c r="I23"/>
  <c r="C24"/>
  <c r="F24"/>
  <c r="F26" s="1"/>
  <c r="I25"/>
  <c r="H9"/>
  <c r="H10"/>
  <c r="H11"/>
  <c r="H12"/>
  <c r="H13"/>
  <c r="B14"/>
  <c r="E14"/>
  <c r="E16" s="1"/>
  <c r="H15"/>
  <c r="H17"/>
  <c r="H18"/>
  <c r="H19"/>
  <c r="H20"/>
  <c r="H21"/>
  <c r="H22"/>
  <c r="H23"/>
  <c r="B24"/>
  <c r="E24"/>
  <c r="E26" s="1"/>
  <c r="H25"/>
  <c r="H8"/>
  <c r="H7"/>
  <c r="J6"/>
  <c r="I6"/>
  <c r="H6"/>
  <c r="G9" i="38"/>
  <c r="G10"/>
  <c r="G11"/>
  <c r="G12"/>
  <c r="G17"/>
  <c r="G18"/>
  <c r="G19"/>
  <c r="G21"/>
  <c r="G22"/>
  <c r="G23"/>
  <c r="G24"/>
  <c r="G26"/>
  <c r="G27"/>
  <c r="G28"/>
  <c r="G29"/>
  <c r="G30"/>
  <c r="G31"/>
  <c r="G32"/>
  <c r="G33"/>
  <c r="D9"/>
  <c r="D10"/>
  <c r="D12"/>
  <c r="D19"/>
  <c r="D21"/>
  <c r="D22"/>
  <c r="D23"/>
  <c r="D26"/>
  <c r="D27"/>
  <c r="D28"/>
  <c r="D31"/>
  <c r="D32"/>
  <c r="G7"/>
  <c r="D7"/>
  <c r="I83" i="56" l="1"/>
  <c r="I89" s="1"/>
  <c r="I96" s="1"/>
  <c r="C44" i="42"/>
  <c r="J41" i="55"/>
  <c r="G51"/>
  <c r="D60"/>
  <c r="J60" s="1"/>
  <c r="J60" i="38" s="1"/>
  <c r="I55" i="11"/>
  <c r="D29" i="38"/>
  <c r="E94" i="42"/>
  <c r="J33" i="38"/>
  <c r="H30"/>
  <c r="H51" i="55"/>
  <c r="G20" i="38"/>
  <c r="I34"/>
  <c r="K34"/>
  <c r="F115" i="55"/>
  <c r="F115" i="38" s="1"/>
  <c r="D30"/>
  <c r="C108" i="55"/>
  <c r="C108" i="38" s="1"/>
  <c r="F51" i="55"/>
  <c r="G41" i="38"/>
  <c r="K26"/>
  <c r="I26"/>
  <c r="I49"/>
  <c r="K46"/>
  <c r="I42"/>
  <c r="I14"/>
  <c r="H25"/>
  <c r="I13"/>
  <c r="J12"/>
  <c r="K7"/>
  <c r="J49"/>
  <c r="K28"/>
  <c r="K30" i="55"/>
  <c r="J30"/>
  <c r="J24"/>
  <c r="K13" i="38"/>
  <c r="C67" i="41"/>
  <c r="C97" s="1"/>
  <c r="K44" i="56"/>
  <c r="K44" i="42" s="1"/>
  <c r="D52" i="38"/>
  <c r="E120"/>
  <c r="E122" i="55"/>
  <c r="E43" i="38"/>
  <c r="E44" i="55"/>
  <c r="K44" s="1"/>
  <c r="K44" i="38" s="1"/>
  <c r="I115" i="55"/>
  <c r="I122" s="1"/>
  <c r="J23" i="38"/>
  <c r="K27"/>
  <c r="J19"/>
  <c r="J26"/>
  <c r="J55" i="11"/>
  <c r="I32" i="38"/>
  <c r="I15"/>
  <c r="K47"/>
  <c r="I38" i="42"/>
  <c r="D122" i="55"/>
  <c r="C94" i="42"/>
  <c r="E52" i="38"/>
  <c r="E60" i="55"/>
  <c r="E29" i="38"/>
  <c r="E30" i="55"/>
  <c r="E30" i="38" s="1"/>
  <c r="G115" i="55"/>
  <c r="D43" i="38"/>
  <c r="D44" i="55"/>
  <c r="I45" i="38"/>
  <c r="K37"/>
  <c r="C122" i="55"/>
  <c r="K48" i="42"/>
  <c r="C123" i="2"/>
  <c r="C122" i="38" s="1"/>
  <c r="E36"/>
  <c r="E41" i="55"/>
  <c r="K41" s="1"/>
  <c r="F20" i="38"/>
  <c r="J44" i="55"/>
  <c r="J44" i="38" s="1"/>
  <c r="H115"/>
  <c r="K115" i="55"/>
  <c r="K122" s="1"/>
  <c r="J16" i="38"/>
  <c r="K55" i="11"/>
  <c r="D83" i="42"/>
  <c r="I48" i="56"/>
  <c r="I48" i="42" s="1"/>
  <c r="K43"/>
  <c r="K39"/>
  <c r="J13" i="56"/>
  <c r="J13" i="42" s="1"/>
  <c r="K42" i="38"/>
  <c r="I37"/>
  <c r="J35"/>
  <c r="J39"/>
  <c r="I39"/>
  <c r="I21" i="2"/>
  <c r="I26" s="1"/>
  <c r="J14" i="38"/>
  <c r="D26" i="2"/>
  <c r="H20" i="38"/>
  <c r="J28"/>
  <c r="I16"/>
  <c r="C83" i="42"/>
  <c r="D94"/>
  <c r="E108" i="55"/>
  <c r="E108" i="38" s="1"/>
  <c r="F122" i="55"/>
  <c r="F122" i="38" s="1"/>
  <c r="H74"/>
  <c r="I13" i="56"/>
  <c r="I13" i="42" s="1"/>
  <c r="K15" i="38"/>
  <c r="I46" i="42"/>
  <c r="I7" i="38"/>
  <c r="G50"/>
  <c r="K51" i="55"/>
  <c r="I24"/>
  <c r="I24" i="38" s="1"/>
  <c r="G51"/>
  <c r="J48" i="42"/>
  <c r="K13" i="56"/>
  <c r="K13" i="42" s="1"/>
  <c r="D108" i="55"/>
  <c r="D108" i="38" s="1"/>
  <c r="J51" i="2"/>
  <c r="F74" i="38"/>
  <c r="K12"/>
  <c r="J20" i="55"/>
  <c r="J25" s="1"/>
  <c r="I44" i="56"/>
  <c r="J96" i="41"/>
  <c r="K89" i="56"/>
  <c r="K83" i="42"/>
  <c r="D55"/>
  <c r="D115" i="38"/>
  <c r="E26" i="2"/>
  <c r="D122" i="38"/>
  <c r="D24"/>
  <c r="I31" i="2"/>
  <c r="K96" i="41"/>
  <c r="J41" i="38"/>
  <c r="K31" i="56"/>
  <c r="K97" i="55"/>
  <c r="K97" i="38" s="1"/>
  <c r="K35"/>
  <c r="I55" i="56"/>
  <c r="I55" i="42" s="1"/>
  <c r="I44" i="41"/>
  <c r="I67" s="1"/>
  <c r="D89" i="56"/>
  <c r="D89" i="42" s="1"/>
  <c r="D44"/>
  <c r="D33" i="56"/>
  <c r="D33" i="42" s="1"/>
  <c r="D13"/>
  <c r="G88" i="38"/>
  <c r="I34" i="2"/>
  <c r="K34"/>
  <c r="K33" i="38" s="1"/>
  <c r="K24" i="55"/>
  <c r="K24" i="38" s="1"/>
  <c r="I33" i="55"/>
  <c r="J51"/>
  <c r="I97"/>
  <c r="I97" i="38" s="1"/>
  <c r="E89" i="56"/>
  <c r="E96" s="1"/>
  <c r="F30" i="38"/>
  <c r="I123" i="2"/>
  <c r="J123"/>
  <c r="K123"/>
  <c r="J21"/>
  <c r="J26" s="1"/>
  <c r="K19" i="38"/>
  <c r="I31" i="56"/>
  <c r="J31"/>
  <c r="K40" i="38"/>
  <c r="K55" i="56"/>
  <c r="K55" i="42" s="1"/>
  <c r="J83" i="56"/>
  <c r="C34" i="11"/>
  <c r="I20"/>
  <c r="I34" s="1"/>
  <c r="J44" i="41"/>
  <c r="J44" i="42" s="1"/>
  <c r="K67" i="41"/>
  <c r="D67"/>
  <c r="D97" s="1"/>
  <c r="I83" i="42"/>
  <c r="E83"/>
  <c r="C96" i="56"/>
  <c r="C96" i="42" s="1"/>
  <c r="E48"/>
  <c r="C48"/>
  <c r="K61" i="56"/>
  <c r="K61" i="42" s="1"/>
  <c r="J61" i="56"/>
  <c r="J61" i="42" s="1"/>
  <c r="I61" i="56"/>
  <c r="I61" i="42" s="1"/>
  <c r="G25" i="55"/>
  <c r="G75" s="1"/>
  <c r="G75" i="38" s="1"/>
  <c r="J97"/>
  <c r="K49"/>
  <c r="K45"/>
  <c r="I17" i="42"/>
  <c r="I16"/>
  <c r="I18"/>
  <c r="E24" i="38"/>
  <c r="J24"/>
  <c r="J13"/>
  <c r="F51"/>
  <c r="K51" i="2"/>
  <c r="I51"/>
  <c r="D44" i="38"/>
  <c r="F100" i="2"/>
  <c r="F124" s="1"/>
  <c r="H100"/>
  <c r="H124" s="1"/>
  <c r="K42"/>
  <c r="D41" i="38"/>
  <c r="I42" i="2"/>
  <c r="D52"/>
  <c r="D51" i="38" s="1"/>
  <c r="D33"/>
  <c r="J31" i="2"/>
  <c r="J30" i="38" s="1"/>
  <c r="K31" i="2"/>
  <c r="E52"/>
  <c r="K21"/>
  <c r="K26" s="1"/>
  <c r="E44" i="42"/>
  <c r="C33" i="56"/>
  <c r="C13" i="42"/>
  <c r="J24" i="58"/>
  <c r="I24"/>
  <c r="H24"/>
  <c r="J14"/>
  <c r="I14"/>
  <c r="H14"/>
  <c r="B26"/>
  <c r="H26" s="1"/>
  <c r="C26"/>
  <c r="I26" s="1"/>
  <c r="D26"/>
  <c r="J26" s="1"/>
  <c r="C16"/>
  <c r="I16" s="1"/>
  <c r="D16"/>
  <c r="J16" s="1"/>
  <c r="B16"/>
  <c r="H16" s="1"/>
  <c r="D19" i="42"/>
  <c r="G100" i="2"/>
  <c r="G124" s="1"/>
  <c r="K34" i="11"/>
  <c r="C19" i="42"/>
  <c r="E19"/>
  <c r="F25" i="38"/>
  <c r="J34" i="11"/>
  <c r="D34"/>
  <c r="E96" i="41"/>
  <c r="E67"/>
  <c r="E33" i="56"/>
  <c r="E33" i="42" s="1"/>
  <c r="E13"/>
  <c r="I96" i="41"/>
  <c r="J19" i="56"/>
  <c r="C52" i="2"/>
  <c r="C100" s="1"/>
  <c r="E123"/>
  <c r="E9" i="38"/>
  <c r="F24"/>
  <c r="H33"/>
  <c r="I89" i="42" l="1"/>
  <c r="D67" i="56"/>
  <c r="K30" i="38"/>
  <c r="D60"/>
  <c r="E122"/>
  <c r="I122"/>
  <c r="I115"/>
  <c r="G25"/>
  <c r="G115"/>
  <c r="J115" i="55"/>
  <c r="K19" i="56"/>
  <c r="K41" i="38"/>
  <c r="K122"/>
  <c r="G122" i="55"/>
  <c r="G122" i="38" s="1"/>
  <c r="E41"/>
  <c r="H75" i="55"/>
  <c r="C33" i="42"/>
  <c r="C67" i="56"/>
  <c r="C97" s="1"/>
  <c r="C97" i="42" s="1"/>
  <c r="E44" i="38"/>
  <c r="K60" i="55"/>
  <c r="K60" i="38" s="1"/>
  <c r="E60"/>
  <c r="K115"/>
  <c r="H51"/>
  <c r="K97" i="41"/>
  <c r="D96" i="56"/>
  <c r="D96" i="42" s="1"/>
  <c r="E89"/>
  <c r="I44"/>
  <c r="E96"/>
  <c r="J31"/>
  <c r="J33" i="56"/>
  <c r="J33" i="42" s="1"/>
  <c r="I31"/>
  <c r="I33" i="56"/>
  <c r="I33" i="42" s="1"/>
  <c r="F75" i="55"/>
  <c r="F99" s="1"/>
  <c r="I51"/>
  <c r="J83" i="42"/>
  <c r="J89" i="56"/>
  <c r="I33" i="38"/>
  <c r="K31" i="42"/>
  <c r="K33" i="56"/>
  <c r="K33" i="42" s="1"/>
  <c r="K96" i="56"/>
  <c r="K96" i="42" s="1"/>
  <c r="K89"/>
  <c r="E97" i="41"/>
  <c r="J67"/>
  <c r="J97" s="1"/>
  <c r="G99" i="55"/>
  <c r="G123" s="1"/>
  <c r="G123" i="38" s="1"/>
  <c r="I19" i="56"/>
  <c r="E100" i="2"/>
  <c r="E124" s="1"/>
  <c r="K52"/>
  <c r="K51" i="38" s="1"/>
  <c r="D100" i="2"/>
  <c r="D124" s="1"/>
  <c r="J52"/>
  <c r="J51" i="38" s="1"/>
  <c r="C51"/>
  <c r="I52" i="2"/>
  <c r="I100" s="1"/>
  <c r="E51" i="38"/>
  <c r="J19" i="42"/>
  <c r="J67" i="56"/>
  <c r="H99" i="55"/>
  <c r="H75" i="38"/>
  <c r="K19" i="42"/>
  <c r="I96"/>
  <c r="I97" i="41"/>
  <c r="D67" i="42"/>
  <c r="E67" i="56"/>
  <c r="C124" i="2"/>
  <c r="I67" i="56" l="1"/>
  <c r="G99" i="38"/>
  <c r="J122" i="55"/>
  <c r="J122" i="38" s="1"/>
  <c r="J115"/>
  <c r="D97" i="56"/>
  <c r="D97" i="42" s="1"/>
  <c r="C67"/>
  <c r="K100" i="2"/>
  <c r="K124" s="1"/>
  <c r="F75" i="38"/>
  <c r="K67" i="56"/>
  <c r="K67" i="42" s="1"/>
  <c r="J89"/>
  <c r="J96" i="56"/>
  <c r="J96" i="42" s="1"/>
  <c r="I19"/>
  <c r="J100" i="2"/>
  <c r="F99" i="38"/>
  <c r="F123" i="55"/>
  <c r="F123" i="38" s="1"/>
  <c r="H99"/>
  <c r="H123" i="55"/>
  <c r="E97" i="56"/>
  <c r="E97" i="42" s="1"/>
  <c r="E67"/>
  <c r="J67"/>
  <c r="J97" i="56" l="1"/>
  <c r="J97" i="42" s="1"/>
  <c r="K97" i="56"/>
  <c r="K97" i="42" s="1"/>
  <c r="I97" i="56"/>
  <c r="I97" i="42" s="1"/>
  <c r="I67"/>
  <c r="J124" i="2"/>
  <c r="I124"/>
  <c r="H123" i="38"/>
  <c r="I11"/>
  <c r="C11" i="55"/>
  <c r="C11" i="38" s="1"/>
  <c r="I10"/>
  <c r="C10" i="55"/>
  <c r="C10" i="38" s="1"/>
  <c r="I9"/>
  <c r="C9" i="55"/>
  <c r="C9" i="38" s="1"/>
  <c r="I8"/>
  <c r="C8" i="55"/>
  <c r="C8" i="38" l="1"/>
  <c r="J17" l="1"/>
  <c r="D18" i="55"/>
  <c r="D18" i="38" s="1"/>
  <c r="J18"/>
  <c r="D17" i="55"/>
  <c r="J20" i="38"/>
  <c r="D17" l="1"/>
  <c r="D20" i="55"/>
  <c r="J25" i="38"/>
  <c r="D25" i="55" l="1"/>
  <c r="D20" i="38"/>
  <c r="D25" l="1"/>
  <c r="K14"/>
  <c r="K20" i="55"/>
  <c r="K20" i="38" s="1"/>
  <c r="E14" i="55"/>
  <c r="E14" i="38" s="1"/>
  <c r="E20" i="55" l="1"/>
  <c r="K25"/>
  <c r="E20" i="38" l="1"/>
  <c r="E25" i="55"/>
  <c r="K25" i="38"/>
  <c r="E25" l="1"/>
  <c r="I18" l="1"/>
  <c r="C18" i="55"/>
  <c r="C18" i="38" s="1"/>
  <c r="I17"/>
  <c r="I20" i="55"/>
  <c r="I20" i="38" s="1"/>
  <c r="C17" i="55"/>
  <c r="C17" i="38" s="1"/>
  <c r="C20" i="55" l="1"/>
  <c r="C25" s="1"/>
  <c r="I25"/>
  <c r="C25" i="38" l="1"/>
  <c r="C20"/>
  <c r="I25"/>
  <c r="I29" l="1"/>
  <c r="C29" i="55"/>
  <c r="I36" i="38"/>
  <c r="C36" i="55"/>
  <c r="C36" i="38" l="1"/>
  <c r="C29"/>
  <c r="C30" i="55"/>
  <c r="I51" i="38"/>
  <c r="C30" l="1"/>
  <c r="I30" i="55"/>
  <c r="I30" i="38" s="1"/>
  <c r="C38" i="55"/>
  <c r="I38" i="38"/>
  <c r="I43"/>
  <c r="C43" i="55"/>
  <c r="I53" i="38"/>
  <c r="C53" i="55"/>
  <c r="C53" i="38" s="1"/>
  <c r="I46"/>
  <c r="C46" i="55"/>
  <c r="I47" i="38"/>
  <c r="C47" i="55"/>
  <c r="C47" i="38" s="1"/>
  <c r="I48"/>
  <c r="C48" i="55"/>
  <c r="C48" i="38" s="1"/>
  <c r="I52"/>
  <c r="C52" i="55"/>
  <c r="I54" i="38"/>
  <c r="C54" i="55"/>
  <c r="C54" i="38" s="1"/>
  <c r="I56"/>
  <c r="C56" i="55"/>
  <c r="C56" i="38" s="1"/>
  <c r="I57"/>
  <c r="C57" i="55"/>
  <c r="C57" i="38" s="1"/>
  <c r="I58"/>
  <c r="C58" i="55"/>
  <c r="C58" i="38" s="1"/>
  <c r="C61" i="55"/>
  <c r="I61" i="38"/>
  <c r="I62"/>
  <c r="C62" i="55"/>
  <c r="C62" i="38" s="1"/>
  <c r="I63"/>
  <c r="C63" i="55"/>
  <c r="C63" i="38" s="1"/>
  <c r="I64"/>
  <c r="C64" i="55"/>
  <c r="C64" i="38" s="1"/>
  <c r="I65"/>
  <c r="C65" i="55"/>
  <c r="C65" i="38" s="1"/>
  <c r="J48"/>
  <c r="D48" i="55"/>
  <c r="I67" i="38"/>
  <c r="C67" i="55"/>
  <c r="C67" i="38" s="1"/>
  <c r="I68"/>
  <c r="C68" i="55"/>
  <c r="C68" i="38" s="1"/>
  <c r="J67"/>
  <c r="D67" i="55"/>
  <c r="D67" i="38" s="1"/>
  <c r="K67"/>
  <c r="E67" i="55"/>
  <c r="E67" i="38" s="1"/>
  <c r="I69"/>
  <c r="C69" i="55"/>
  <c r="C69" i="38" s="1"/>
  <c r="I70"/>
  <c r="C70" i="55"/>
  <c r="C70" i="38" s="1"/>
  <c r="I73"/>
  <c r="C73" i="55"/>
  <c r="C73" i="38" s="1"/>
  <c r="J73"/>
  <c r="D73" i="55"/>
  <c r="D73" i="38" s="1"/>
  <c r="K72"/>
  <c r="E72"/>
  <c r="K73"/>
  <c r="E73" i="55"/>
  <c r="E73" i="38" s="1"/>
  <c r="J78"/>
  <c r="K78"/>
  <c r="J80"/>
  <c r="D80" i="55"/>
  <c r="D80" i="38" s="1"/>
  <c r="J81"/>
  <c r="D81" i="55"/>
  <c r="D81" i="38" s="1"/>
  <c r="K80"/>
  <c r="E80" i="55"/>
  <c r="E80" i="38" s="1"/>
  <c r="K81"/>
  <c r="E81" i="55"/>
  <c r="E81" i="38" s="1"/>
  <c r="J85"/>
  <c r="D85" i="55"/>
  <c r="K85" i="38"/>
  <c r="E85" i="55"/>
  <c r="I91" i="38"/>
  <c r="I95"/>
  <c r="C92" i="55"/>
  <c r="C92" i="38" s="1"/>
  <c r="I92"/>
  <c r="C96" i="55"/>
  <c r="C96" i="38" s="1"/>
  <c r="I96"/>
  <c r="I89"/>
  <c r="C91" i="55"/>
  <c r="C91" i="38" s="1"/>
  <c r="I93"/>
  <c r="C95" i="55"/>
  <c r="C95" i="38" s="1"/>
  <c r="C90" i="55"/>
  <c r="C90" i="38" s="1"/>
  <c r="I90"/>
  <c r="C94" i="55"/>
  <c r="C94" i="38" s="1"/>
  <c r="I94"/>
  <c r="C89" i="55"/>
  <c r="C89" i="38" s="1"/>
  <c r="C93" i="55"/>
  <c r="C93" i="38" s="1"/>
  <c r="J90"/>
  <c r="J94"/>
  <c r="J91"/>
  <c r="J95"/>
  <c r="J89"/>
  <c r="D91" i="55"/>
  <c r="D91" i="38" s="1"/>
  <c r="J93"/>
  <c r="D95" i="55"/>
  <c r="D95" i="38" s="1"/>
  <c r="D90" i="55"/>
  <c r="D90" i="38" s="1"/>
  <c r="D94" i="55"/>
  <c r="D94" i="38" s="1"/>
  <c r="J92"/>
  <c r="D92"/>
  <c r="D89" i="55"/>
  <c r="D89" i="38" s="1"/>
  <c r="D93" i="55"/>
  <c r="D93" i="38" s="1"/>
  <c r="K89"/>
  <c r="K93"/>
  <c r="E89" i="55"/>
  <c r="E89" i="38" s="1"/>
  <c r="K91"/>
  <c r="E93" i="55"/>
  <c r="E93" i="38" s="1"/>
  <c r="K95"/>
  <c r="K90"/>
  <c r="K94"/>
  <c r="E90" i="55"/>
  <c r="E90" i="38" s="1"/>
  <c r="E94" i="55"/>
  <c r="E94" i="38" s="1"/>
  <c r="E91" i="55"/>
  <c r="E91" i="38" s="1"/>
  <c r="E95" i="55"/>
  <c r="E95" i="38" s="1"/>
  <c r="K92"/>
  <c r="E92"/>
  <c r="I78"/>
  <c r="C78" i="55"/>
  <c r="C78" i="38" s="1"/>
  <c r="I76"/>
  <c r="C76" i="55"/>
  <c r="K48" i="38"/>
  <c r="E48" i="55"/>
  <c r="I81" i="38"/>
  <c r="C81" i="55"/>
  <c r="C81" i="38" s="1"/>
  <c r="I80"/>
  <c r="C80" i="55"/>
  <c r="C80" i="38" s="1"/>
  <c r="I85"/>
  <c r="C85" i="55"/>
  <c r="J61" i="38"/>
  <c r="D61" i="55"/>
  <c r="D61" i="38" s="1"/>
  <c r="E61" i="55"/>
  <c r="K61" i="38"/>
  <c r="C112" i="55"/>
  <c r="C112" i="38" s="1"/>
  <c r="I112"/>
  <c r="C113" i="55"/>
  <c r="C113" i="38" s="1"/>
  <c r="I113"/>
  <c r="I114"/>
  <c r="C114" i="55"/>
  <c r="C114" i="38" s="1"/>
  <c r="C46" l="1"/>
  <c r="C50" i="55"/>
  <c r="C43" i="38"/>
  <c r="C44" i="55"/>
  <c r="E61" i="38"/>
  <c r="E74" i="55"/>
  <c r="C85" i="38"/>
  <c r="C88" i="55"/>
  <c r="C76" i="38"/>
  <c r="C83" i="55"/>
  <c r="D78" i="38"/>
  <c r="D83" i="55"/>
  <c r="C61" i="38"/>
  <c r="C74" i="55"/>
  <c r="E85" i="38"/>
  <c r="E88" i="55"/>
  <c r="E78" i="38"/>
  <c r="E83" i="55"/>
  <c r="D48" i="38"/>
  <c r="D50" i="55"/>
  <c r="C52" i="38"/>
  <c r="C60" i="55"/>
  <c r="D85" i="38"/>
  <c r="D88" i="55"/>
  <c r="D74"/>
  <c r="E48" i="38"/>
  <c r="E50" i="55"/>
  <c r="C38" i="38"/>
  <c r="C41" i="55"/>
  <c r="D88" i="38" l="1"/>
  <c r="J88" i="55"/>
  <c r="J88" i="38" s="1"/>
  <c r="K88" i="55"/>
  <c r="K88" i="38" s="1"/>
  <c r="E88"/>
  <c r="C88"/>
  <c r="I88" i="55"/>
  <c r="I88" i="38" s="1"/>
  <c r="C44"/>
  <c r="I44" i="55"/>
  <c r="I44" i="38" s="1"/>
  <c r="C60"/>
  <c r="I60" i="55"/>
  <c r="C75"/>
  <c r="K83"/>
  <c r="K83" i="38" s="1"/>
  <c r="E83"/>
  <c r="C74"/>
  <c r="I74" i="55"/>
  <c r="I74" i="38" s="1"/>
  <c r="I83" i="55"/>
  <c r="I83" i="38" s="1"/>
  <c r="C83"/>
  <c r="E74"/>
  <c r="K74" i="55"/>
  <c r="E75"/>
  <c r="I50"/>
  <c r="I50" i="38" s="1"/>
  <c r="C50"/>
  <c r="J50" i="55"/>
  <c r="J50" i="38" s="1"/>
  <c r="D50"/>
  <c r="J83" i="55"/>
  <c r="J83" i="38" s="1"/>
  <c r="D83"/>
  <c r="E50"/>
  <c r="K50" i="55"/>
  <c r="K50" i="38" s="1"/>
  <c r="I41" i="55"/>
  <c r="I41" i="38" s="1"/>
  <c r="C41"/>
  <c r="D74"/>
  <c r="J74" i="55"/>
  <c r="D75"/>
  <c r="J74" i="38" l="1"/>
  <c r="J75" i="55"/>
  <c r="J75" i="38" s="1"/>
  <c r="J99" i="55"/>
  <c r="K74" i="38"/>
  <c r="K75" i="55"/>
  <c r="K75" i="38" s="1"/>
  <c r="K99" i="55"/>
  <c r="C75" i="38"/>
  <c r="C99" i="55"/>
  <c r="I60" i="38"/>
  <c r="I75" i="55"/>
  <c r="I75" i="38" s="1"/>
  <c r="I99" i="55"/>
  <c r="E99"/>
  <c r="E99" i="38" s="1"/>
  <c r="E75"/>
  <c r="D75"/>
  <c r="D99" i="55"/>
  <c r="D99" i="38" s="1"/>
  <c r="C99" l="1"/>
  <c r="C123" i="55"/>
  <c r="C123" i="38" s="1"/>
  <c r="I99"/>
  <c r="I123" i="55"/>
  <c r="I123" i="38" s="1"/>
  <c r="J123" i="55"/>
  <c r="J99" i="38"/>
  <c r="K99"/>
  <c r="K123" i="55"/>
  <c r="E123" l="1"/>
  <c r="E123" i="38" s="1"/>
  <c r="K123"/>
  <c r="J123"/>
  <c r="D123" i="55"/>
  <c r="D123" i="38" s="1"/>
</calcChain>
</file>

<file path=xl/sharedStrings.xml><?xml version="1.0" encoding="utf-8"?>
<sst xmlns="http://schemas.openxmlformats.org/spreadsheetml/2006/main" count="2817" uniqueCount="980">
  <si>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</si>
  <si>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</si>
  <si>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</si>
  <si>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</si>
  <si>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</si>
  <si>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</si>
  <si>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</si>
  <si>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</si>
  <si>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</si>
  <si>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</si>
  <si>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</si>
  <si>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</si>
  <si>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</si>
  <si>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</si>
  <si>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ÖNKORMÁNYZAT ÉS VIRÁGFÜZÉR ÓVODA  ELŐIRÁNYZATA MINDÖSSZESEN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</si>
  <si>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</si>
  <si>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</si>
  <si>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</si>
  <si>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</si>
  <si>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</si>
  <si>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</si>
  <si>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</si>
  <si>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</si>
  <si>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</si>
  <si>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</si>
  <si>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</si>
  <si>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</si>
  <si>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</si>
  <si>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</si>
  <si>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</si>
  <si>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</si>
  <si>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</si>
  <si>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</si>
  <si>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</si>
  <si>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</si>
  <si>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</si>
  <si>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</si>
  <si>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</si>
  <si>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</si>
  <si>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</si>
  <si>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</si>
  <si>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</si>
  <si>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</si>
  <si>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</si>
  <si>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</si>
  <si>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</si>
  <si>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</si>
  <si>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</si>
  <si>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</si>
  <si>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</si>
  <si>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</si>
  <si>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</si>
  <si>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</si>
  <si>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</si>
  <si>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</si>
  <si>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</si>
  <si>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</si>
  <si>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</si>
  <si>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</si>
  <si>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</si>
  <si>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</si>
  <si>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</si>
  <si>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</si>
  <si>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</si>
  <si>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</si>
  <si>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</si>
  <si>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</si>
  <si>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</si>
  <si>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</si>
  <si>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</si>
  <si>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</si>
  <si>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</si>
  <si>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</si>
  <si>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</si>
  <si>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</si>
  <si>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</si>
  <si>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</si>
  <si>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</si>
  <si>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</si>
  <si>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</si>
  <si>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</si>
  <si>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</si>
  <si>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</si>
  <si>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</si>
  <si>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</si>
  <si>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</si>
  <si>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</si>
  <si>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</si>
  <si>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</si>
  <si>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</si>
  <si>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</si>
  <si>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</si>
  <si>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</si>
  <si>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</si>
  <si>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</si>
  <si>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</si>
  <si>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</si>
  <si>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</si>
  <si>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</si>
  <si>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</si>
  <si>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</si>
  <si>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</si>
  <si>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</si>
  <si>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</si>
  <si>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</si>
  <si>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</si>
  <si>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</si>
  <si>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</si>
  <si>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</si>
  <si>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</si>
  <si>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</si>
  <si>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</si>
  <si>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</si>
  <si>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</si>
  <si>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</si>
  <si>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</si>
  <si>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</si>
  <si>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</si>
  <si>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</si>
  <si>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</si>
  <si>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</si>
  <si>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</si>
  <si>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</si>
  <si>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</si>
  <si>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</si>
  <si>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</si>
  <si>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</si>
  <si>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</si>
  <si>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</si>
  <si>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</si>
  <si>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</si>
  <si>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</si>
  <si>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</si>
  <si>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</si>
  <si>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</si>
  <si>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</si>
  <si>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</si>
  <si>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</si>
  <si>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</si>
  <si>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</si>
  <si>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</si>
  <si>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</si>
  <si>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</si>
  <si>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</si>
  <si>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</si>
  <si>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</si>
  <si>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</si>
  <si>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</si>
  <si>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</si>
  <si>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</si>
  <si>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</si>
  <si>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</si>
  <si>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ÖNKORMÁNYZAT ELŐIRÁNYZATAI</t>
  </si>
  <si>
    <t xml:space="preserve"> - Vízmű vagyon felújítása</t>
  </si>
  <si>
    <t xml:space="preserve"> - Kultúr eszközállományának fejlesztése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</si>
  <si>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</si>
  <si>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</si>
  <si>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</si>
  <si>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</si>
  <si>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</si>
  <si>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</si>
  <si>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</si>
  <si>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</si>
  <si>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</si>
  <si>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</si>
  <si>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</si>
  <si>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</si>
  <si>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</si>
  <si>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</si>
  <si>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</si>
  <si>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</si>
  <si>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</si>
  <si>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</si>
  <si>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</si>
  <si>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</si>
  <si>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</si>
  <si>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</si>
  <si>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</si>
  <si>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</si>
  <si>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</si>
  <si>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</si>
  <si>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</si>
  <si>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</si>
  <si>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</si>
  <si>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</si>
  <si>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</si>
  <si>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</si>
  <si>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</si>
  <si>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</si>
  <si>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</si>
  <si>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</si>
  <si>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</si>
  <si>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</si>
  <si>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</si>
  <si>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</si>
  <si>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</si>
  <si>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</si>
  <si>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</si>
  <si>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</si>
  <si>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</si>
  <si>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</si>
  <si>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</si>
  <si>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</si>
  <si>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</si>
  <si>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</si>
  <si>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</si>
  <si>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</si>
  <si>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</si>
  <si>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</si>
  <si>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</si>
  <si>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</si>
  <si>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</si>
  <si>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</si>
  <si>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</si>
  <si>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</si>
  <si>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</si>
  <si>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</si>
  <si>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</si>
  <si>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</si>
  <si>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- BURSA ösztöndíj</t>
  </si>
  <si>
    <t xml:space="preserve"> - Újszülöttek csládjának támogatása</t>
  </si>
  <si>
    <t xml:space="preserve"> - Tankönyv támogatás</t>
  </si>
  <si>
    <t xml:space="preserve"> - Gyógyszertámogatás</t>
  </si>
  <si>
    <t xml:space="preserve"> - Első lakáshoz jutási támogatás</t>
  </si>
  <si>
    <t>késedelmi és önellenőrzési pótlék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</si>
  <si>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</si>
  <si>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</si>
  <si>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</si>
  <si>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</si>
  <si>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</si>
  <si>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Önkormányzat összesen</t>
  </si>
  <si>
    <t xml:space="preserve"> Összesen</t>
  </si>
  <si>
    <t xml:space="preserve"> MINDÖSSZESEN </t>
  </si>
  <si>
    <t>Virágfüzér Óvoda összesen</t>
  </si>
  <si>
    <t xml:space="preserve">Költségvetési engedélyezett létszámkeret (álláshely) (fő) VIRÁGFÜZÉR ÓVODA </t>
  </si>
  <si>
    <t>Virágfüzér Óvoda</t>
  </si>
  <si>
    <t>VIRÁGFÜZÉR ÓVODA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</si>
  <si>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</si>
  <si>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</si>
  <si>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</si>
  <si>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</si>
  <si>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</si>
  <si>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</si>
  <si>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</si>
  <si>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</si>
  <si>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</si>
  <si>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</si>
  <si>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</si>
  <si>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</si>
  <si>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</si>
  <si>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</si>
  <si>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</si>
  <si>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</si>
  <si>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</si>
  <si>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</si>
  <si>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</si>
  <si>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>Önkormányzat 2014. évi zárszámadása</t>
  </si>
  <si>
    <t xml:space="preserve">KÖLTSÉGVETÉSI ENGEDÉLYEZETT LÉTSZÁMKERETBE NEM TARTOZÓ FOGLALKOZTATOTTAK LÉTSZÁMA AZ IDŐSZAK VÉGÉN ÖSSZESEN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</si>
  <si>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</si>
  <si>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</si>
  <si>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</si>
  <si>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</si>
  <si>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</si>
  <si>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</si>
  <si>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</si>
  <si>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</si>
  <si>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</si>
  <si>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Projekt megnevezése: Nagylózsi Virágfüzér Óvoda fejlesztése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</si>
  <si>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</si>
  <si>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</si>
  <si>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</si>
  <si>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</si>
  <si>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</si>
  <si>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</si>
  <si>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</si>
  <si>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</si>
  <si>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</si>
  <si>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</si>
  <si>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</si>
  <si>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</si>
  <si>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</si>
  <si>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</si>
  <si>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</si>
  <si>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</si>
  <si>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</si>
  <si>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</si>
  <si>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</si>
  <si>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</si>
  <si>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</si>
  <si>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</si>
  <si>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</si>
  <si>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</si>
  <si>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</si>
  <si>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</si>
  <si>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</si>
  <si>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</si>
  <si>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</si>
  <si>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</si>
  <si>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</si>
  <si>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</si>
  <si>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</si>
  <si>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</si>
  <si>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</si>
  <si>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</si>
  <si>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</si>
  <si>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</si>
  <si>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</si>
  <si>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</si>
  <si>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</si>
  <si>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</si>
  <si>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</si>
  <si>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</si>
  <si>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</si>
  <si>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</si>
  <si>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</si>
  <si>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</si>
  <si>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</si>
  <si>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</si>
  <si>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</si>
  <si>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</si>
  <si>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</si>
  <si>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</si>
  <si>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</si>
  <si>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</si>
  <si>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</si>
  <si>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</si>
  <si>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</si>
  <si>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</si>
  <si>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</si>
  <si>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</si>
  <si>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</si>
  <si>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</si>
  <si>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</si>
  <si>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</si>
  <si>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</si>
  <si>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</si>
  <si>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</si>
  <si>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</si>
  <si>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</si>
  <si>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</si>
  <si>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</si>
  <si>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</si>
  <si>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</si>
  <si>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</si>
  <si>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</si>
  <si>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</si>
  <si>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</si>
  <si>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</si>
  <si>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</si>
  <si>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</si>
  <si>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</si>
  <si>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</si>
  <si>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</si>
  <si>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</si>
  <si>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</si>
  <si>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</si>
  <si>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</si>
  <si>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</si>
  <si>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</si>
  <si>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</si>
  <si>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</si>
  <si>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</si>
  <si>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</si>
  <si>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</si>
  <si>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</si>
  <si>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</si>
  <si>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</si>
  <si>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</si>
  <si>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</si>
  <si>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</si>
  <si>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</si>
  <si>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</si>
  <si>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</si>
  <si>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</si>
  <si>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</si>
  <si>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</si>
  <si>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</si>
  <si>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</si>
  <si>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</si>
  <si>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</si>
  <si>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</si>
  <si>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</si>
  <si>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</si>
  <si>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</si>
  <si>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</si>
  <si>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</si>
  <si>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</si>
  <si>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</si>
  <si>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</si>
  <si>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</si>
  <si>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</si>
  <si>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</si>
  <si>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</si>
  <si>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</si>
  <si>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</si>
  <si>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</si>
  <si>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</si>
  <si>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</si>
  <si>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</si>
  <si>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</si>
  <si>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</si>
  <si>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</si>
  <si>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</si>
  <si>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</si>
  <si>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</si>
  <si>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</si>
  <si>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</si>
  <si>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</si>
  <si>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</si>
  <si>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</si>
  <si>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</si>
  <si>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</si>
  <si>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</si>
  <si>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</si>
  <si>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</si>
  <si>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</si>
  <si>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</si>
  <si>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</si>
  <si>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</si>
  <si>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</si>
  <si>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</si>
  <si>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</si>
  <si>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</si>
  <si>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</si>
  <si>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</si>
  <si>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</si>
  <si>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</si>
  <si>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</si>
  <si>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</si>
  <si>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</si>
  <si>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</si>
  <si>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</si>
  <si>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</si>
  <si>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</si>
  <si>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</si>
  <si>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</si>
  <si>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</si>
  <si>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</si>
  <si>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</si>
  <si>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</si>
  <si>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</si>
  <si>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</si>
  <si>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</si>
  <si>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</si>
  <si>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</si>
  <si>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</si>
  <si>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</si>
  <si>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</si>
  <si>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</si>
  <si>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</si>
  <si>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</si>
  <si>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</si>
  <si>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</si>
  <si>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</si>
  <si>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</si>
  <si>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</si>
  <si>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</si>
  <si>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</si>
  <si>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</si>
  <si>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</si>
  <si>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</si>
  <si>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</si>
  <si>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</si>
  <si>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</si>
  <si>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</si>
  <si>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</si>
  <si>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</si>
  <si>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</si>
  <si>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</si>
  <si>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</si>
  <si>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</si>
  <si>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</si>
  <si>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</si>
  <si>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</si>
  <si>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</si>
  <si>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</si>
  <si>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</si>
  <si>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</si>
  <si>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</si>
  <si>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</si>
  <si>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</si>
  <si>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</si>
  <si>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</si>
  <si>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</si>
  <si>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</si>
  <si>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</si>
  <si>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</si>
  <si>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</si>
  <si>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</si>
  <si>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</si>
  <si>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</si>
  <si>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</si>
  <si>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</si>
  <si>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</si>
  <si>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</si>
  <si>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</si>
  <si>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</si>
  <si>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</si>
  <si>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</si>
  <si>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</si>
  <si>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</si>
  <si>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</si>
  <si>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</si>
  <si>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</si>
  <si>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</si>
  <si>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</si>
  <si>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</si>
  <si>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</si>
  <si>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</si>
  <si>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</si>
  <si>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</si>
  <si>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</si>
  <si>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</si>
  <si>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</si>
  <si>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</si>
  <si>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</si>
  <si>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</si>
  <si>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</si>
  <si>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</si>
  <si>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</si>
  <si>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</si>
  <si>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</si>
  <si>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</si>
  <si>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</si>
  <si>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</si>
  <si>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</si>
  <si>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</si>
  <si>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</si>
  <si>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</si>
  <si>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</si>
  <si>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</si>
  <si>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</si>
  <si>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</si>
  <si>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</si>
  <si>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</si>
  <si>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</si>
  <si>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</si>
  <si>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</si>
  <si>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</si>
  <si>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</si>
  <si>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</si>
  <si>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</si>
  <si>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</si>
  <si>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</si>
  <si>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</si>
  <si>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</si>
  <si>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</si>
  <si>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</si>
  <si>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</si>
  <si>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</si>
  <si>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</si>
  <si>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</si>
  <si>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</si>
  <si>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</si>
  <si>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</si>
  <si>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</si>
  <si>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</si>
  <si>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</si>
  <si>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</si>
  <si>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</si>
  <si>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</si>
  <si>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</si>
  <si>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</si>
  <si>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</si>
  <si>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</si>
  <si>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</si>
  <si>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</si>
  <si>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</si>
  <si>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</si>
  <si>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</si>
  <si>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</si>
  <si>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</si>
  <si>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</si>
  <si>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</si>
  <si>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</si>
  <si>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</si>
  <si>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</si>
  <si>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</si>
  <si>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</si>
  <si>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</si>
  <si>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</si>
  <si>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</si>
  <si>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</si>
  <si>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</si>
  <si>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</si>
  <si>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</si>
  <si>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</si>
  <si>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</si>
  <si>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</si>
  <si>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</si>
  <si>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</si>
  <si>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</si>
  <si>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</si>
  <si>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</si>
  <si>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</si>
  <si>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</si>
  <si>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</si>
  <si>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</si>
  <si>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</si>
  <si>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</si>
  <si>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</si>
  <si>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</si>
  <si>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</si>
  <si>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</si>
  <si>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</si>
  <si>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</si>
  <si>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</si>
  <si>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</si>
  <si>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</si>
  <si>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</si>
  <si>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</si>
  <si>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</si>
  <si>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</si>
  <si>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</si>
  <si>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</si>
  <si>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</si>
  <si>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</si>
  <si>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</si>
  <si>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</si>
  <si>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</si>
  <si>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</si>
  <si>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</si>
  <si>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</si>
  <si>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</si>
  <si>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</si>
  <si>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</si>
  <si>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</si>
  <si>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</si>
  <si>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</si>
  <si>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</si>
  <si>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</si>
  <si>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</si>
  <si>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</si>
  <si>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</si>
  <si>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</si>
  <si>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</si>
  <si>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</si>
  <si>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</si>
  <si>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</si>
  <si>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</si>
  <si>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</si>
  <si>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</si>
  <si>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</si>
  <si>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</si>
  <si>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</si>
  <si>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</si>
  <si>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</si>
  <si>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</si>
  <si>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</si>
  <si>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</si>
  <si>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</si>
  <si>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</si>
  <si>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</si>
  <si>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</si>
  <si>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</si>
  <si>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</si>
  <si>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</si>
  <si>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</si>
  <si>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</si>
  <si>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</si>
  <si>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</si>
  <si>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</si>
  <si>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</si>
  <si>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</si>
  <si>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</si>
  <si>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</si>
  <si>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</si>
  <si>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</si>
  <si>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</si>
  <si>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</si>
  <si>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</si>
  <si>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</si>
  <si>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</si>
  <si>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</si>
  <si>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</si>
  <si>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</si>
  <si>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</si>
  <si>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</si>
  <si>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</si>
  <si>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</si>
  <si>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</si>
  <si>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</si>
  <si>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</si>
  <si>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</si>
  <si>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</si>
  <si>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</si>
  <si>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</si>
  <si>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</si>
  <si>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</si>
  <si>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</si>
  <si>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Beruházások és felújítások (Ft)</t>
  </si>
  <si>
    <t xml:space="preserve"> - </t>
  </si>
  <si>
    <t>Általános- és céltartalékok (Ft)</t>
  </si>
  <si>
    <t>Kiadások (Ft)</t>
  </si>
  <si>
    <t>Bevételek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</si>
  <si>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</si>
  <si>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</si>
  <si>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</si>
  <si>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</si>
  <si>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</si>
  <si>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</si>
  <si>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</si>
  <si>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</si>
  <si>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</si>
  <si>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</si>
  <si>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</si>
  <si>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</si>
  <si>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</si>
  <si>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</si>
  <si>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</si>
  <si>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</si>
  <si>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</si>
  <si>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</si>
  <si>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</si>
  <si>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</si>
  <si>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</si>
  <si>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</si>
  <si>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</si>
  <si>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</si>
  <si>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</si>
  <si>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</si>
  <si>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</si>
  <si>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</si>
  <si>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</si>
  <si>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</si>
  <si>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</si>
  <si>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</si>
  <si>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</si>
  <si>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</si>
  <si>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</si>
  <si>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</si>
  <si>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</si>
  <si>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</si>
  <si>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</si>
  <si>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</si>
  <si>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</si>
  <si>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</si>
  <si>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</si>
  <si>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</si>
  <si>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</si>
  <si>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</si>
  <si>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</si>
  <si>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</si>
  <si>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</si>
  <si>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</si>
  <si>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</si>
  <si>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</si>
  <si>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</si>
  <si>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</si>
  <si>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</si>
  <si>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</si>
  <si>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</si>
  <si>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</si>
  <si>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</si>
  <si>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</si>
  <si>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</si>
  <si>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</si>
  <si>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</si>
  <si>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Eredménykimutatás  (Ft)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</si>
  <si>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</si>
  <si>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</si>
  <si>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</si>
  <si>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</si>
  <si>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</si>
  <si>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</si>
  <si>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</si>
  <si>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</si>
  <si>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</si>
  <si>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</si>
  <si>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</si>
  <si>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</si>
  <si>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</si>
  <si>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</si>
  <si>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</si>
  <si>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</si>
  <si>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</si>
  <si>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</si>
  <si>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</si>
  <si>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</si>
  <si>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</si>
  <si>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</si>
  <si>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</si>
  <si>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</si>
  <si>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</si>
  <si>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</si>
  <si>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</si>
  <si>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</si>
  <si>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</si>
  <si>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</si>
  <si>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</si>
  <si>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</si>
  <si>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</si>
  <si>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</si>
  <si>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</si>
  <si>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</si>
  <si>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</si>
  <si>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</si>
  <si>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</si>
  <si>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</si>
  <si>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</si>
  <si>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</si>
  <si>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</si>
  <si>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</si>
  <si>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</si>
  <si>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</si>
  <si>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</si>
  <si>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</si>
  <si>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</si>
  <si>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</si>
  <si>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</si>
  <si>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 Költségvetési évet követően esedékes követelések (=D/II/1+…+D/II/8)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</si>
  <si>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</si>
  <si>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</si>
  <si>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</si>
  <si>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</si>
  <si>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</si>
  <si>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</si>
  <si>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</si>
  <si>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</si>
  <si>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</si>
  <si>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</si>
  <si>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</si>
  <si>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</si>
  <si>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</si>
  <si>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</si>
  <si>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</si>
  <si>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</si>
  <si>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</si>
  <si>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</si>
  <si>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</si>
  <si>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</si>
  <si>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G/I  Nemzeti vagyon induláskori értéke</t>
  </si>
  <si>
    <t>G/II Nemzeti vagyon változásai</t>
  </si>
  <si>
    <t>181</t>
  </si>
  <si>
    <t>G/III/3 Pénzeszközön kívüli egyéb eszközök induláskori értéke és változásai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</si>
  <si>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</si>
  <si>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</si>
  <si>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</si>
  <si>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</si>
  <si>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</si>
  <si>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</si>
  <si>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</si>
  <si>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</si>
  <si>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</si>
  <si>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</si>
  <si>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</si>
  <si>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</si>
  <si>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</si>
  <si>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</si>
  <si>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</si>
  <si>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</si>
  <si>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</si>
  <si>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</si>
  <si>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</si>
  <si>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</si>
  <si>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</si>
  <si>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</si>
  <si>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</si>
  <si>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</si>
  <si>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</si>
  <si>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</si>
  <si>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Mérleg (Ft)</t>
  </si>
  <si>
    <t>215</t>
  </si>
  <si>
    <t>H/II/3 Költségvetési évet követően esedékes kötelezettségek dologi kiadásokra</t>
  </si>
  <si>
    <t xml:space="preserve"> Mérleg  (Ft)</t>
  </si>
  <si>
    <t>ESZKÖZÖK</t>
  </si>
  <si>
    <t xml:space="preserve"> - Kistraktor+eszközök beszerzése</t>
  </si>
  <si>
    <t xml:space="preserve"> - Rendezési terv módosítás</t>
  </si>
  <si>
    <t xml:space="preserve"> </t>
  </si>
  <si>
    <t>,</t>
  </si>
  <si>
    <t>Talajterhelési díj</t>
  </si>
  <si>
    <t>13 Eladott szolgáltatások értéke</t>
  </si>
  <si>
    <t>Települési támogatások</t>
  </si>
  <si>
    <t xml:space="preserve"> - települési lakhatási támogatás</t>
  </si>
  <si>
    <t xml:space="preserve"> - Renkívüli gyermekvédelmi támogatás</t>
  </si>
  <si>
    <t xml:space="preserve"> - Renkívüli települési támogatás</t>
  </si>
  <si>
    <t xml:space="preserve"> - köztemetés </t>
  </si>
  <si>
    <t xml:space="preserve"> - szociális célú tüzifa támogatás</t>
  </si>
  <si>
    <t>Egyéb, az önkormányzat rendeletében megállapított juttatások</t>
  </si>
  <si>
    <t xml:space="preserve"> - települési temetési támogatás</t>
  </si>
  <si>
    <t>D/II/3 - Költségvetési évet követően esedékes közhatalmi bevételre</t>
  </si>
  <si>
    <t>D/II/3e-ebből: költségvetési évet követően esedékes termékek és szolgáltatások adóira</t>
  </si>
  <si>
    <t>D/II/6 Költségvetési évet követően esedékes követelések működési célú átvett pénzeszközre</t>
  </si>
  <si>
    <t>D/II/6c-ebből: költségvetési évet követően esedékes követelések működési célú visszatérítendő támogatások, kölcsönök visszatérülésére államháztartáson kívülről</t>
  </si>
  <si>
    <t>Eredményszemléletű bevételek passzív időbeli elhatárolása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</si>
  <si>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</si>
  <si>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</si>
  <si>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</si>
  <si>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</si>
  <si>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</si>
  <si>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</si>
  <si>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</si>
  <si>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</si>
  <si>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</si>
  <si>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</si>
  <si>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</si>
  <si>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</si>
  <si>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</si>
  <si>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</si>
  <si>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</si>
  <si>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</si>
  <si>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</si>
  <si>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</si>
  <si>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</si>
  <si>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</si>
  <si>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</si>
  <si>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</si>
  <si>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</si>
  <si>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</si>
  <si>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</si>
  <si>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</si>
  <si>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</si>
  <si>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</si>
  <si>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</si>
  <si>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</si>
  <si>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</si>
  <si>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</si>
  <si>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</si>
  <si>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</si>
  <si>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</si>
  <si>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</si>
  <si>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</si>
  <si>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</si>
  <si>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</si>
  <si>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 xml:space="preserve">C/I/1. Éven túli lejáratú forint lekötött bankbetétek </t>
  </si>
  <si>
    <t xml:space="preserve">C/I/2. Éven túli lejáratú deviza lekötött bankbetétek </t>
  </si>
  <si>
    <t>C/I        Hosszú lejáratú betétek</t>
  </si>
  <si>
    <t>C/II/1. Forintpénztár</t>
  </si>
  <si>
    <t>C/II/2. Valutapénztár</t>
  </si>
  <si>
    <t>C/II/3. Betétkönyvek, csekkek, elektronikus pénzeszközök</t>
  </si>
  <si>
    <t>C/II        Pénztárak, csekkek, betétkönyvek</t>
  </si>
  <si>
    <t>C/III/1. Kincstáron kívüli forintszámlák</t>
  </si>
  <si>
    <t>C/III/2. Kincstárban vezetett forintszámlák</t>
  </si>
  <si>
    <t>C/III        Forintszámlák</t>
  </si>
  <si>
    <t>C/ IV/1. Kincstáron kívüli devizaszámlák</t>
  </si>
  <si>
    <t>C/IV/2. Kincstárban vezetett devizaszámlák</t>
  </si>
  <si>
    <t>C/IV        Devizaszámlák</t>
  </si>
  <si>
    <t xml:space="preserve">C)        PÉNZESZKÖZÖK 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</si>
  <si>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</si>
  <si>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</si>
  <si>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</si>
  <si>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</si>
  <si>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</si>
  <si>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</si>
  <si>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</si>
  <si>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</si>
  <si>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Virágfüzér Óvoda és Bölcsőde</t>
  </si>
  <si>
    <t>A helyi önkormányzat vagyokimutatása ( Ft)</t>
  </si>
  <si>
    <t>A helyi önkormányzat vagyokimutatása (Ft)</t>
  </si>
  <si>
    <t>Nagylózs Község Önkormányzatának 2018. évi zárszámadása</t>
  </si>
  <si>
    <t>K513</t>
  </si>
  <si>
    <t>Nagylózs Község Önkormányzatának  2018. évi zárszámadása</t>
  </si>
  <si>
    <t>Nagylózs Közsgég Önkormányzatának 2018. évi zárszámadása</t>
  </si>
  <si>
    <t>Önkormányzat 2018. évi zárszámadása</t>
  </si>
  <si>
    <t>saját bevételek 2018.</t>
  </si>
  <si>
    <t xml:space="preserve"> - Ravatalozó tetőfelújítás</t>
  </si>
  <si>
    <t xml:space="preserve"> - Kápolna felújítás (fal)</t>
  </si>
  <si>
    <t xml:space="preserve"> - Kápolna felújítás (torony)</t>
  </si>
  <si>
    <t xml:space="preserve"> - Napóra felújítás</t>
  </si>
  <si>
    <t xml:space="preserve"> - Napelemes beruházás (ovi, sportöltöző)</t>
  </si>
  <si>
    <t xml:space="preserve"> - Pályázati önerő</t>
  </si>
  <si>
    <t xml:space="preserve"> - Temetői kisút és tópart világítás</t>
  </si>
  <si>
    <t xml:space="preserve"> - Petőfi utca mögötti telkek vezeték kiváltás terv</t>
  </si>
  <si>
    <t xml:space="preserve"> - Petőfi utca mögötti telkek vezeték kiváltás kivitelezés</t>
  </si>
  <si>
    <t xml:space="preserve"> - Járdafelújítás (Kossuth u páros oldal)</t>
  </si>
  <si>
    <t xml:space="preserve"> - Aszfaltozógép beszerzése</t>
  </si>
  <si>
    <t xml:space="preserve"> - Zsigmond utcai árok kialakítás</t>
  </si>
  <si>
    <t xml:space="preserve"> - Kultúrháló pályázatok önrészei</t>
  </si>
  <si>
    <t xml:space="preserve"> - Játszótéri játék beszerzése</t>
  </si>
  <si>
    <t xml:space="preserve"> - Aszatali számítógép vásárlás</t>
  </si>
  <si>
    <t xml:space="preserve"> - Kamerarendszer kiépítése</t>
  </si>
  <si>
    <t xml:space="preserve"> - Védőnői eszközbeszezés (hallásvizsgáló)</t>
  </si>
  <si>
    <t xml:space="preserve"> - Kisértékű eszközbeszerzés (kerékpár, hűtőszekrény)</t>
  </si>
  <si>
    <t xml:space="preserve"> - Világháborús emlékmű felújítása</t>
  </si>
  <si>
    <t xml:space="preserve"> - Iskolakezdési támogatás</t>
  </si>
  <si>
    <t>D/III/7 Folyósított, megelőlegezett TB és CST ellátások elszámolása</t>
  </si>
  <si>
    <t>D/III/1 Adott előlegek</t>
  </si>
  <si>
    <t>D/III/1d - ebből igénybevett szolgáltatásokra adott előlegek</t>
  </si>
  <si>
    <t>D/III Követelés jellegű elszámolások</t>
  </si>
  <si>
    <t>D KÖVETELÉSEK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</si>
</sst>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i/>
      <sz val="2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89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6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4" fillId="0" borderId="0" xfId="0" applyFont="1"/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31" fillId="0" borderId="0" xfId="1" applyFont="1" applyAlignment="1" applyProtection="1"/>
    <xf numFmtId="0" fontId="32" fillId="0" borderId="0" xfId="0" applyFont="1"/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22" fillId="0" borderId="0" xfId="0" applyFont="1"/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/>
    <xf numFmtId="0" fontId="39" fillId="0" borderId="0" xfId="0" applyFont="1" applyAlignment="1">
      <alignment wrapText="1"/>
    </xf>
    <xf numFmtId="0" fontId="40" fillId="5" borderId="1" xfId="0" applyFont="1" applyFill="1" applyBorder="1"/>
    <xf numFmtId="165" fontId="11" fillId="5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4" fillId="7" borderId="1" xfId="0" applyFont="1" applyFill="1" applyBorder="1"/>
    <xf numFmtId="0" fontId="6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24" fillId="8" borderId="1" xfId="0" applyFont="1" applyFill="1" applyBorder="1"/>
    <xf numFmtId="0" fontId="0" fillId="8" borderId="1" xfId="0" applyFill="1" applyBorder="1"/>
    <xf numFmtId="0" fontId="25" fillId="8" borderId="1" xfId="0" applyFont="1" applyFill="1" applyBorder="1"/>
    <xf numFmtId="0" fontId="40" fillId="9" borderId="1" xfId="0" applyFont="1" applyFill="1" applyBorder="1"/>
    <xf numFmtId="0" fontId="11" fillId="9" borderId="1" xfId="0" applyFont="1" applyFill="1" applyBorder="1" applyAlignment="1">
      <alignment horizontal="left" vertical="center"/>
    </xf>
    <xf numFmtId="0" fontId="0" fillId="9" borderId="1" xfId="0" applyFill="1" applyBorder="1"/>
    <xf numFmtId="0" fontId="10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 wrapText="1"/>
    </xf>
    <xf numFmtId="3" fontId="7" fillId="6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6" fillId="0" borderId="1" xfId="0" applyFont="1" applyBorder="1"/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16" fillId="0" borderId="0" xfId="0" applyFont="1"/>
    <xf numFmtId="0" fontId="11" fillId="0" borderId="1" xfId="0" applyFont="1" applyBorder="1"/>
    <xf numFmtId="0" fontId="11" fillId="10" borderId="1" xfId="0" applyFont="1" applyFill="1" applyBorder="1"/>
    <xf numFmtId="3" fontId="1" fillId="0" borderId="1" xfId="0" applyNumberFormat="1" applyFont="1" applyBorder="1"/>
    <xf numFmtId="3" fontId="1" fillId="0" borderId="1" xfId="0" applyNumberFormat="1" applyFont="1" applyBorder="1"/>
    <xf numFmtId="3" fontId="1" fillId="10" borderId="1" xfId="0" applyNumberFormat="1" applyFont="1" applyFill="1" applyBorder="1"/>
    <xf numFmtId="3" fontId="1" fillId="10" borderId="1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1" fillId="5" borderId="1" xfId="0" applyNumberFormat="1" applyFont="1" applyFill="1" applyBorder="1"/>
    <xf numFmtId="3" fontId="1" fillId="0" borderId="0" xfId="0" applyNumberFormat="1" applyFont="1"/>
    <xf numFmtId="3" fontId="1" fillId="6" borderId="1" xfId="0" applyNumberFormat="1" applyFont="1" applyFill="1" applyBorder="1" applyAlignment="1">
      <alignment horizontal="right"/>
    </xf>
    <xf numFmtId="3" fontId="42" fillId="0" borderId="1" xfId="0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vertical="center"/>
    </xf>
    <xf numFmtId="3" fontId="43" fillId="0" borderId="1" xfId="0" applyNumberFormat="1" applyFont="1" applyBorder="1"/>
    <xf numFmtId="3" fontId="44" fillId="0" borderId="1" xfId="0" applyNumberFormat="1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right" vertical="center" wrapText="1"/>
    </xf>
    <xf numFmtId="3" fontId="45" fillId="0" borderId="1" xfId="0" applyNumberFormat="1" applyFont="1" applyFill="1" applyBorder="1" applyAlignment="1">
      <alignment vertical="center"/>
    </xf>
    <xf numFmtId="3" fontId="45" fillId="0" borderId="1" xfId="0" applyNumberFormat="1" applyFont="1" applyBorder="1"/>
    <xf numFmtId="3" fontId="42" fillId="0" borderId="1" xfId="0" applyNumberFormat="1" applyFont="1" applyFill="1" applyBorder="1" applyAlignment="1">
      <alignment horizontal="left" vertical="center"/>
    </xf>
    <xf numFmtId="3" fontId="42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left" vertical="center"/>
    </xf>
    <xf numFmtId="3" fontId="44" fillId="6" borderId="1" xfId="0" applyNumberFormat="1" applyFont="1" applyFill="1" applyBorder="1" applyAlignment="1">
      <alignment horizontal="right" vertical="center"/>
    </xf>
    <xf numFmtId="3" fontId="45" fillId="8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3" fontId="0" fillId="6" borderId="1" xfId="0" applyNumberFormat="1" applyFill="1" applyBorder="1"/>
    <xf numFmtId="3" fontId="0" fillId="8" borderId="1" xfId="0" applyNumberFormat="1" applyFill="1" applyBorder="1"/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3" fontId="44" fillId="6" borderId="1" xfId="0" applyNumberFormat="1" applyFont="1" applyFill="1" applyBorder="1" applyAlignment="1">
      <alignment horizontal="left" vertical="center"/>
    </xf>
    <xf numFmtId="3" fontId="45" fillId="8" borderId="1" xfId="0" applyNumberFormat="1" applyFont="1" applyFill="1" applyBorder="1"/>
    <xf numFmtId="3" fontId="0" fillId="9" borderId="1" xfId="0" applyNumberFormat="1" applyFill="1" applyBorder="1"/>
    <xf numFmtId="3" fontId="0" fillId="7" borderId="1" xfId="0" applyNumberFormat="1" applyFill="1" applyBorder="1"/>
    <xf numFmtId="3" fontId="1" fillId="11" borderId="1" xfId="0" applyNumberFormat="1" applyFont="1" applyFill="1" applyBorder="1" applyAlignment="1">
      <alignment vertical="center"/>
    </xf>
    <xf numFmtId="3" fontId="1" fillId="11" borderId="1" xfId="0" applyNumberFormat="1" applyFont="1" applyFill="1" applyBorder="1"/>
    <xf numFmtId="0" fontId="40" fillId="11" borderId="1" xfId="0" applyFont="1" applyFill="1" applyBorder="1"/>
    <xf numFmtId="165" fontId="11" fillId="11" borderId="1" xfId="0" applyNumberFormat="1" applyFont="1" applyFill="1" applyBorder="1" applyAlignment="1">
      <alignment vertical="center"/>
    </xf>
    <xf numFmtId="3" fontId="1" fillId="11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vertical="center"/>
    </xf>
    <xf numFmtId="3" fontId="45" fillId="8" borderId="1" xfId="0" applyNumberFormat="1" applyFont="1" applyFill="1" applyBorder="1" applyAlignment="1">
      <alignment vertical="center"/>
    </xf>
    <xf numFmtId="3" fontId="1" fillId="8" borderId="1" xfId="0" applyNumberFormat="1" applyFont="1" applyFill="1" applyBorder="1" applyAlignment="1">
      <alignment vertical="center"/>
    </xf>
    <xf numFmtId="3" fontId="1" fillId="8" borderId="1" xfId="0" applyNumberFormat="1" applyFont="1" applyFill="1" applyBorder="1"/>
    <xf numFmtId="3" fontId="1" fillId="8" borderId="1" xfId="0" applyNumberFormat="1" applyFont="1" applyFill="1" applyBorder="1"/>
    <xf numFmtId="0" fontId="4" fillId="0" borderId="1" xfId="0" applyFont="1" applyBorder="1" applyAlignment="1">
      <alignment horizontal="center" wrapText="1"/>
    </xf>
    <xf numFmtId="3" fontId="19" fillId="0" borderId="1" xfId="0" applyNumberFormat="1" applyFont="1" applyBorder="1"/>
    <xf numFmtId="0" fontId="19" fillId="0" borderId="0" xfId="0" applyFont="1"/>
    <xf numFmtId="0" fontId="5" fillId="0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/>
    <xf numFmtId="3" fontId="4" fillId="0" borderId="1" xfId="0" applyNumberFormat="1" applyFont="1" applyBorder="1"/>
    <xf numFmtId="0" fontId="7" fillId="8" borderId="1" xfId="0" applyFont="1" applyFill="1" applyBorder="1" applyAlignment="1">
      <alignment horizontal="left" vertical="top" wrapText="1"/>
    </xf>
    <xf numFmtId="3" fontId="7" fillId="8" borderId="1" xfId="0" applyNumberFormat="1" applyFont="1" applyFill="1" applyBorder="1" applyAlignment="1">
      <alignment horizontal="right" vertical="top" wrapText="1"/>
    </xf>
    <xf numFmtId="3" fontId="4" fillId="8" borderId="1" xfId="0" applyNumberFormat="1" applyFont="1" applyFill="1" applyBorder="1"/>
    <xf numFmtId="3" fontId="5" fillId="6" borderId="1" xfId="0" applyNumberFormat="1" applyFont="1" applyFill="1" applyBorder="1"/>
    <xf numFmtId="3" fontId="7" fillId="8" borderId="1" xfId="0" applyNumberFormat="1" applyFont="1" applyFill="1" applyBorder="1" applyAlignment="1">
      <alignment horizontal="right" wrapText="1"/>
    </xf>
    <xf numFmtId="0" fontId="5" fillId="6" borderId="1" xfId="0" applyFont="1" applyFill="1" applyBorder="1"/>
    <xf numFmtId="0" fontId="10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/>
    <xf numFmtId="3" fontId="5" fillId="8" borderId="1" xfId="0" applyNumberFormat="1" applyFont="1" applyFill="1" applyBorder="1"/>
    <xf numFmtId="0" fontId="4" fillId="0" borderId="1" xfId="0" applyFont="1" applyBorder="1" applyAlignment="1">
      <alignment wrapText="1"/>
    </xf>
    <xf numFmtId="0" fontId="4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19" fillId="4" borderId="1" xfId="0" applyNumberFormat="1" applyFont="1" applyFill="1" applyBorder="1"/>
    <xf numFmtId="0" fontId="13" fillId="0" borderId="0" xfId="0" applyFont="1" applyAlignment="1">
      <alignment horizontal="center"/>
    </xf>
    <xf numFmtId="0" fontId="6" fillId="0" borderId="1" xfId="0" applyFont="1" applyBorder="1"/>
    <xf numFmtId="0" fontId="11" fillId="0" borderId="1" xfId="0" applyFont="1" applyBorder="1" applyAlignment="1">
      <alignment horizontal="center" wrapText="1"/>
    </xf>
    <xf numFmtId="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1" fillId="6" borderId="1" xfId="0" applyFont="1" applyFill="1" applyBorder="1"/>
    <xf numFmtId="3" fontId="6" fillId="0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/>
    <xf numFmtId="3" fontId="1" fillId="0" borderId="1" xfId="0" applyNumberFormat="1" applyFont="1" applyBorder="1" applyAlignment="1">
      <alignment vertical="center"/>
    </xf>
    <xf numFmtId="0" fontId="9" fillId="12" borderId="1" xfId="0" applyFont="1" applyFill="1" applyBorder="1" applyAlignment="1">
      <alignment horizontal="left" vertical="center" wrapText="1"/>
    </xf>
    <xf numFmtId="3" fontId="48" fillId="0" borderId="1" xfId="0" applyNumberFormat="1" applyFont="1" applyBorder="1"/>
    <xf numFmtId="0" fontId="49" fillId="1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51" fillId="0" borderId="0" xfId="0" applyFont="1"/>
    <xf numFmtId="0" fontId="9" fillId="12" borderId="7" xfId="0" applyFont="1" applyFill="1" applyBorder="1" applyAlignment="1">
      <alignment horizontal="left" vertical="center" wrapText="1"/>
    </xf>
    <xf numFmtId="0" fontId="3" fillId="14" borderId="0" xfId="0" applyFont="1" applyFill="1" applyAlignment="1">
      <alignment horizontal="center" vertical="top" wrapText="1"/>
    </xf>
    <xf numFmtId="0" fontId="3" fillId="14" borderId="0" xfId="0" applyFont="1" applyFill="1" applyAlignment="1">
      <alignment horizontal="left" vertical="top" wrapText="1"/>
    </xf>
    <xf numFmtId="3" fontId="3" fillId="14" borderId="0" xfId="0" applyNumberFormat="1" applyFont="1" applyFill="1" applyAlignment="1">
      <alignment horizontal="right" vertical="top" wrapText="1"/>
    </xf>
    <xf numFmtId="0" fontId="0" fillId="14" borderId="0" xfId="0" applyFill="1"/>
    <xf numFmtId="3" fontId="1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vertical="center"/>
    </xf>
    <xf numFmtId="0" fontId="48" fillId="0" borderId="0" xfId="0" applyFont="1" applyBorder="1"/>
    <xf numFmtId="0" fontId="48" fillId="0" borderId="0" xfId="0" applyFont="1"/>
    <xf numFmtId="3" fontId="19" fillId="6" borderId="1" xfId="0" applyNumberFormat="1" applyFont="1" applyFill="1" applyBorder="1" applyAlignment="1">
      <alignment vertical="center"/>
    </xf>
    <xf numFmtId="0" fontId="11" fillId="0" borderId="10" xfId="0" applyFont="1" applyBorder="1"/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2" xfId="0" applyFont="1" applyBorder="1"/>
    <xf numFmtId="0" fontId="5" fillId="0" borderId="12" xfId="0" applyFont="1" applyBorder="1"/>
    <xf numFmtId="0" fontId="4" fillId="0" borderId="8" xfId="0" applyFont="1" applyBorder="1"/>
    <xf numFmtId="0" fontId="16" fillId="0" borderId="9" xfId="0" applyFont="1" applyBorder="1"/>
    <xf numFmtId="0" fontId="5" fillId="0" borderId="1" xfId="0" applyFont="1" applyBorder="1" applyAlignment="1">
      <alignment wrapText="1"/>
    </xf>
    <xf numFmtId="0" fontId="52" fillId="0" borderId="0" xfId="0" applyFont="1"/>
    <xf numFmtId="3" fontId="0" fillId="0" borderId="0" xfId="0" applyNumberFormat="1"/>
    <xf numFmtId="0" fontId="4" fillId="0" borderId="2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34" fillId="0" borderId="2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19" fillId="0" borderId="1" xfId="0" applyFont="1" applyBorder="1" applyAlignment="1"/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/>
    <xf numFmtId="0" fontId="34" fillId="0" borderId="2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6" xfId="0" applyFont="1" applyBorder="1" applyAlignment="1"/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7" fillId="12" borderId="0" xfId="0" applyFont="1" applyFill="1" applyAlignment="1">
      <alignment horizontal="center" vertical="top" wrapText="1"/>
    </xf>
    <xf numFmtId="0" fontId="50" fillId="12" borderId="0" xfId="0" applyFont="1" applyFill="1" applyAlignment="1">
      <alignment horizontal="center" vertical="top" wrapText="1"/>
    </xf>
    <xf numFmtId="0" fontId="50" fillId="13" borderId="0" xfId="0" applyFont="1" applyFill="1" applyAlignment="1">
      <alignment horizontal="center" vertical="top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7" fillId="12" borderId="0" xfId="0" applyFont="1" applyFill="1" applyAlignment="1">
      <alignment horizontal="left" vertical="top" wrapText="1"/>
    </xf>
    <xf numFmtId="0" fontId="11" fillId="0" borderId="0" xfId="0" applyFont="1"/>
    <xf numFmtId="3" fontId="11" fillId="0" borderId="1" xfId="0" applyNumberFormat="1" applyFont="1" applyBorder="1"/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njt.hu/cgi_bin/njt_doc.cgi?docid=139876.24347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33"/>
  <sheetViews>
    <sheetView zoomScale="98" zoomScaleNormal="98" workbookViewId="0">
      <selection activeCell="G26" sqref="G26"/>
    </sheetView>
  </sheetViews>
  <sheetFormatPr defaultRowHeight="15"/>
  <cols>
    <col min="1" max="1" width="85.5703125" customWidth="1"/>
    <col min="2" max="2" width="11.140625" customWidth="1"/>
    <col min="3" max="3" width="12.5703125" customWidth="1"/>
    <col min="4" max="4" width="10.85546875" bestFit="1" customWidth="1"/>
    <col min="5" max="5" width="11.42578125" customWidth="1"/>
    <col min="6" max="6" width="12.140625" customWidth="1"/>
    <col min="7" max="7" width="10.28515625" customWidth="1"/>
    <col min="8" max="8" width="11" customWidth="1"/>
    <col min="9" max="9" width="12.28515625" customWidth="1"/>
    <col min="10" max="10" width="11" customWidth="1"/>
  </cols>
  <sheetData>
    <row r="1" spans="1:10" ht="18">
      <c r="A1" s="239" t="s">
        <v>949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69" customHeight="1">
      <c r="A2" s="240" t="s">
        <v>47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30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5" customHeight="1">
      <c r="B4" s="234" t="s">
        <v>230</v>
      </c>
      <c r="C4" s="235"/>
      <c r="D4" s="236"/>
      <c r="E4" s="234" t="s">
        <v>233</v>
      </c>
      <c r="F4" s="235"/>
      <c r="G4" s="236"/>
      <c r="H4" s="237" t="s">
        <v>231</v>
      </c>
      <c r="I4" s="238"/>
      <c r="J4" s="238"/>
    </row>
    <row r="5" spans="1:10" ht="26.25">
      <c r="B5" s="111" t="s">
        <v>229</v>
      </c>
      <c r="C5" s="111" t="s">
        <v>254</v>
      </c>
      <c r="D5" s="117" t="s">
        <v>255</v>
      </c>
      <c r="E5" s="111" t="s">
        <v>229</v>
      </c>
      <c r="F5" s="111" t="s">
        <v>254</v>
      </c>
      <c r="G5" s="117" t="s">
        <v>255</v>
      </c>
      <c r="H5" s="111" t="s">
        <v>229</v>
      </c>
      <c r="I5" s="111" t="s">
        <v>254</v>
      </c>
      <c r="J5" s="117" t="s">
        <v>255</v>
      </c>
    </row>
    <row r="6" spans="1:10">
      <c r="A6" s="114" t="s">
        <v>290</v>
      </c>
      <c r="B6" s="121">
        <v>16928000</v>
      </c>
      <c r="C6" s="121">
        <v>22658000</v>
      </c>
      <c r="D6" s="121">
        <v>20143259</v>
      </c>
      <c r="E6" s="121">
        <v>31721000</v>
      </c>
      <c r="F6" s="121">
        <v>32521000</v>
      </c>
      <c r="G6" s="121">
        <v>31346787</v>
      </c>
      <c r="H6" s="122">
        <f>B6+E6</f>
        <v>48649000</v>
      </c>
      <c r="I6" s="122">
        <f>C6+F6</f>
        <v>55179000</v>
      </c>
      <c r="J6" s="122">
        <f>D6+G6</f>
        <v>51490046</v>
      </c>
    </row>
    <row r="7" spans="1:10">
      <c r="A7" s="114" t="s">
        <v>291</v>
      </c>
      <c r="B7" s="121">
        <v>4010000</v>
      </c>
      <c r="C7" s="121">
        <v>4010000</v>
      </c>
      <c r="D7" s="121">
        <v>3894430</v>
      </c>
      <c r="E7" s="121">
        <v>7220000</v>
      </c>
      <c r="F7" s="121">
        <v>7220000</v>
      </c>
      <c r="G7" s="121">
        <v>6334537</v>
      </c>
      <c r="H7" s="122">
        <f>B7+E7</f>
        <v>11230000</v>
      </c>
      <c r="I7" s="122">
        <f t="shared" ref="I7:I26" si="0">C7+F7</f>
        <v>11230000</v>
      </c>
      <c r="J7" s="122">
        <f t="shared" ref="J7:J26" si="1">D7+G7</f>
        <v>10228967</v>
      </c>
    </row>
    <row r="8" spans="1:10">
      <c r="A8" s="114" t="s">
        <v>292</v>
      </c>
      <c r="B8" s="121">
        <v>22875000</v>
      </c>
      <c r="C8" s="121">
        <v>30575000</v>
      </c>
      <c r="D8" s="121">
        <v>23983832</v>
      </c>
      <c r="E8" s="121">
        <v>10192000</v>
      </c>
      <c r="F8" s="121">
        <v>11012000</v>
      </c>
      <c r="G8" s="121">
        <v>9206217</v>
      </c>
      <c r="H8" s="122">
        <f>B8+E8</f>
        <v>33067000</v>
      </c>
      <c r="I8" s="122">
        <f t="shared" si="0"/>
        <v>41587000</v>
      </c>
      <c r="J8" s="122">
        <f t="shared" si="1"/>
        <v>33190049</v>
      </c>
    </row>
    <row r="9" spans="1:10">
      <c r="A9" s="114" t="s">
        <v>293</v>
      </c>
      <c r="B9" s="121">
        <v>1280000</v>
      </c>
      <c r="C9" s="121">
        <v>2330000</v>
      </c>
      <c r="D9" s="121">
        <v>2153350</v>
      </c>
      <c r="E9" s="121"/>
      <c r="F9" s="121"/>
      <c r="G9" s="121"/>
      <c r="H9" s="122">
        <f t="shared" ref="H9:H26" si="2">B9+E9</f>
        <v>1280000</v>
      </c>
      <c r="I9" s="122">
        <f t="shared" si="0"/>
        <v>2330000</v>
      </c>
      <c r="J9" s="122">
        <f t="shared" si="1"/>
        <v>2153350</v>
      </c>
    </row>
    <row r="10" spans="1:10">
      <c r="A10" s="114" t="s">
        <v>294</v>
      </c>
      <c r="B10" s="121">
        <v>13624591</v>
      </c>
      <c r="C10" s="121">
        <v>16958518</v>
      </c>
      <c r="D10" s="121">
        <v>7710824</v>
      </c>
      <c r="E10" s="121"/>
      <c r="F10" s="121"/>
      <c r="G10" s="121"/>
      <c r="H10" s="122">
        <f t="shared" si="2"/>
        <v>13624591</v>
      </c>
      <c r="I10" s="122">
        <f t="shared" si="0"/>
        <v>16958518</v>
      </c>
      <c r="J10" s="122">
        <f t="shared" si="1"/>
        <v>7710824</v>
      </c>
    </row>
    <row r="11" spans="1:10">
      <c r="A11" s="114" t="s">
        <v>295</v>
      </c>
      <c r="B11" s="121">
        <v>20586000</v>
      </c>
      <c r="C11" s="121">
        <v>20936000</v>
      </c>
      <c r="D11" s="121">
        <v>15369352</v>
      </c>
      <c r="E11" s="121"/>
      <c r="F11" s="121"/>
      <c r="G11" s="121"/>
      <c r="H11" s="122">
        <f t="shared" si="2"/>
        <v>20586000</v>
      </c>
      <c r="I11" s="122">
        <f t="shared" si="0"/>
        <v>20936000</v>
      </c>
      <c r="J11" s="122">
        <f t="shared" si="1"/>
        <v>15369352</v>
      </c>
    </row>
    <row r="12" spans="1:10">
      <c r="A12" s="114" t="s">
        <v>296</v>
      </c>
      <c r="B12" s="121">
        <v>57960000</v>
      </c>
      <c r="C12" s="121">
        <v>57760000</v>
      </c>
      <c r="D12" s="121">
        <v>39769216</v>
      </c>
      <c r="E12" s="121"/>
      <c r="F12" s="121"/>
      <c r="G12" s="121"/>
      <c r="H12" s="122">
        <f t="shared" si="2"/>
        <v>57960000</v>
      </c>
      <c r="I12" s="122">
        <f t="shared" si="0"/>
        <v>57760000</v>
      </c>
      <c r="J12" s="122">
        <f t="shared" si="1"/>
        <v>39769216</v>
      </c>
    </row>
    <row r="13" spans="1:10">
      <c r="A13" s="114" t="s">
        <v>297</v>
      </c>
      <c r="B13" s="121">
        <v>0</v>
      </c>
      <c r="C13" s="121">
        <v>4490000</v>
      </c>
      <c r="D13" s="121">
        <v>4480867</v>
      </c>
      <c r="E13" s="121"/>
      <c r="F13" s="121"/>
      <c r="G13" s="121"/>
      <c r="H13" s="122">
        <f t="shared" si="2"/>
        <v>0</v>
      </c>
      <c r="I13" s="122">
        <f t="shared" si="0"/>
        <v>4490000</v>
      </c>
      <c r="J13" s="122">
        <f t="shared" si="1"/>
        <v>4480867</v>
      </c>
    </row>
    <row r="14" spans="1:10">
      <c r="A14" s="119" t="s">
        <v>289</v>
      </c>
      <c r="B14" s="121">
        <f t="shared" ref="B14:G14" si="3">SUM(B6:B13)</f>
        <v>137263591</v>
      </c>
      <c r="C14" s="121">
        <f t="shared" si="3"/>
        <v>159717518</v>
      </c>
      <c r="D14" s="121">
        <f t="shared" si="3"/>
        <v>117505130</v>
      </c>
      <c r="E14" s="121">
        <f t="shared" si="3"/>
        <v>49133000</v>
      </c>
      <c r="F14" s="121">
        <f t="shared" si="3"/>
        <v>50753000</v>
      </c>
      <c r="G14" s="121">
        <f t="shared" si="3"/>
        <v>46887541</v>
      </c>
      <c r="H14" s="122">
        <f t="shared" si="2"/>
        <v>186396591</v>
      </c>
      <c r="I14" s="122">
        <f t="shared" si="0"/>
        <v>210470518</v>
      </c>
      <c r="J14" s="122">
        <f t="shared" si="1"/>
        <v>164392671</v>
      </c>
    </row>
    <row r="15" spans="1:10">
      <c r="A15" s="119" t="s">
        <v>298</v>
      </c>
      <c r="B15" s="121">
        <v>48294920</v>
      </c>
      <c r="C15" s="121">
        <v>47074994</v>
      </c>
      <c r="D15" s="121">
        <v>47074994</v>
      </c>
      <c r="E15" s="121"/>
      <c r="F15" s="121"/>
      <c r="G15" s="121"/>
      <c r="H15" s="122">
        <f t="shared" si="2"/>
        <v>48294920</v>
      </c>
      <c r="I15" s="122">
        <f t="shared" si="0"/>
        <v>47074994</v>
      </c>
      <c r="J15" s="122">
        <f t="shared" si="1"/>
        <v>47074994</v>
      </c>
    </row>
    <row r="16" spans="1:10">
      <c r="A16" s="120" t="s">
        <v>45</v>
      </c>
      <c r="B16" s="123">
        <f t="shared" ref="B16:G16" si="4">SUM(B14:B15)</f>
        <v>185558511</v>
      </c>
      <c r="C16" s="123">
        <f t="shared" si="4"/>
        <v>206792512</v>
      </c>
      <c r="D16" s="123">
        <f t="shared" si="4"/>
        <v>164580124</v>
      </c>
      <c r="E16" s="123">
        <f t="shared" si="4"/>
        <v>49133000</v>
      </c>
      <c r="F16" s="123">
        <f t="shared" si="4"/>
        <v>50753000</v>
      </c>
      <c r="G16" s="123">
        <f t="shared" si="4"/>
        <v>46887541</v>
      </c>
      <c r="H16" s="124">
        <f t="shared" si="2"/>
        <v>234691511</v>
      </c>
      <c r="I16" s="124">
        <f t="shared" si="0"/>
        <v>257545512</v>
      </c>
      <c r="J16" s="124">
        <f t="shared" si="1"/>
        <v>211467665</v>
      </c>
    </row>
    <row r="17" spans="1:10">
      <c r="A17" s="114" t="s">
        <v>300</v>
      </c>
      <c r="B17" s="121">
        <v>54628511</v>
      </c>
      <c r="C17" s="121">
        <v>58249231</v>
      </c>
      <c r="D17" s="121">
        <v>62862468</v>
      </c>
      <c r="E17" s="121">
        <v>750000</v>
      </c>
      <c r="F17" s="121">
        <v>750000</v>
      </c>
      <c r="G17" s="121"/>
      <c r="H17" s="122">
        <f t="shared" si="2"/>
        <v>55378511</v>
      </c>
      <c r="I17" s="122">
        <f t="shared" si="0"/>
        <v>58999231</v>
      </c>
      <c r="J17" s="122">
        <f t="shared" si="1"/>
        <v>62862468</v>
      </c>
    </row>
    <row r="18" spans="1:10">
      <c r="A18" s="114" t="s">
        <v>301</v>
      </c>
      <c r="B18" s="121"/>
      <c r="C18" s="121"/>
      <c r="D18" s="121"/>
      <c r="E18" s="121"/>
      <c r="F18" s="121"/>
      <c r="G18" s="121"/>
      <c r="H18" s="122">
        <f t="shared" si="2"/>
        <v>0</v>
      </c>
      <c r="I18" s="122">
        <f t="shared" si="0"/>
        <v>0</v>
      </c>
      <c r="J18" s="122">
        <f t="shared" si="1"/>
        <v>0</v>
      </c>
    </row>
    <row r="19" spans="1:10">
      <c r="A19" s="114" t="s">
        <v>302</v>
      </c>
      <c r="B19" s="121">
        <v>36700000</v>
      </c>
      <c r="C19" s="121">
        <v>38100000</v>
      </c>
      <c r="D19" s="121">
        <v>35800799</v>
      </c>
      <c r="E19" s="121"/>
      <c r="F19" s="121"/>
      <c r="G19" s="121"/>
      <c r="H19" s="122">
        <f t="shared" si="2"/>
        <v>36700000</v>
      </c>
      <c r="I19" s="122">
        <f t="shared" si="0"/>
        <v>38100000</v>
      </c>
      <c r="J19" s="122">
        <f t="shared" si="1"/>
        <v>35800799</v>
      </c>
    </row>
    <row r="20" spans="1:10">
      <c r="A20" s="114" t="s">
        <v>303</v>
      </c>
      <c r="B20" s="121">
        <v>20880000</v>
      </c>
      <c r="C20" s="121">
        <v>29330000</v>
      </c>
      <c r="D20" s="121">
        <v>23064533</v>
      </c>
      <c r="E20" s="121">
        <v>1730000</v>
      </c>
      <c r="F20" s="121">
        <v>4369364</v>
      </c>
      <c r="G20" s="121">
        <v>1885447</v>
      </c>
      <c r="H20" s="122">
        <f t="shared" si="2"/>
        <v>22610000</v>
      </c>
      <c r="I20" s="122">
        <f t="shared" si="0"/>
        <v>33699364</v>
      </c>
      <c r="J20" s="122">
        <f t="shared" si="1"/>
        <v>24949980</v>
      </c>
    </row>
    <row r="21" spans="1:10">
      <c r="A21" s="114" t="s">
        <v>304</v>
      </c>
      <c r="B21" s="121">
        <v>3300000</v>
      </c>
      <c r="C21" s="121">
        <v>3300000</v>
      </c>
      <c r="D21" s="121">
        <v>2006167</v>
      </c>
      <c r="E21" s="121"/>
      <c r="F21" s="121"/>
      <c r="G21" s="121"/>
      <c r="H21" s="122">
        <f t="shared" si="2"/>
        <v>3300000</v>
      </c>
      <c r="I21" s="122">
        <f t="shared" si="0"/>
        <v>3300000</v>
      </c>
      <c r="J21" s="122">
        <f t="shared" si="1"/>
        <v>2006167</v>
      </c>
    </row>
    <row r="22" spans="1:10">
      <c r="A22" s="114" t="s">
        <v>305</v>
      </c>
      <c r="B22" s="121"/>
      <c r="C22" s="121">
        <v>550000</v>
      </c>
      <c r="D22" s="121">
        <v>448250</v>
      </c>
      <c r="E22" s="121"/>
      <c r="F22" s="121"/>
      <c r="G22" s="121"/>
      <c r="H22" s="122">
        <f t="shared" si="2"/>
        <v>0</v>
      </c>
      <c r="I22" s="122">
        <f t="shared" si="0"/>
        <v>550000</v>
      </c>
      <c r="J22" s="122">
        <f t="shared" si="1"/>
        <v>448250</v>
      </c>
    </row>
    <row r="23" spans="1:10">
      <c r="A23" s="114" t="s">
        <v>306</v>
      </c>
      <c r="B23" s="121"/>
      <c r="C23" s="121">
        <v>1150000</v>
      </c>
      <c r="D23" s="121">
        <v>1050290</v>
      </c>
      <c r="E23" s="121"/>
      <c r="F23" s="121"/>
      <c r="G23" s="121"/>
      <c r="H23" s="122">
        <f t="shared" si="2"/>
        <v>0</v>
      </c>
      <c r="I23" s="122">
        <f t="shared" si="0"/>
        <v>1150000</v>
      </c>
      <c r="J23" s="122">
        <f t="shared" si="1"/>
        <v>1050290</v>
      </c>
    </row>
    <row r="24" spans="1:10">
      <c r="A24" s="119" t="s">
        <v>299</v>
      </c>
      <c r="B24" s="121">
        <f t="shared" ref="B24:G24" si="5">SUM(B17:B23)</f>
        <v>115508511</v>
      </c>
      <c r="C24" s="121">
        <f t="shared" si="5"/>
        <v>130679231</v>
      </c>
      <c r="D24" s="121">
        <f t="shared" si="5"/>
        <v>125232507</v>
      </c>
      <c r="E24" s="121">
        <f t="shared" si="5"/>
        <v>2480000</v>
      </c>
      <c r="F24" s="121">
        <f t="shared" si="5"/>
        <v>5119364</v>
      </c>
      <c r="G24" s="121">
        <f t="shared" si="5"/>
        <v>1885447</v>
      </c>
      <c r="H24" s="122">
        <f t="shared" si="2"/>
        <v>117988511</v>
      </c>
      <c r="I24" s="122">
        <f t="shared" si="0"/>
        <v>135798595</v>
      </c>
      <c r="J24" s="122">
        <f t="shared" si="1"/>
        <v>127117954</v>
      </c>
    </row>
    <row r="25" spans="1:10">
      <c r="A25" s="119" t="s">
        <v>307</v>
      </c>
      <c r="B25" s="121">
        <v>70050000</v>
      </c>
      <c r="C25" s="121">
        <v>76113281</v>
      </c>
      <c r="D25" s="121">
        <v>76113281</v>
      </c>
      <c r="E25" s="121">
        <v>46653000</v>
      </c>
      <c r="F25" s="121">
        <v>45633636</v>
      </c>
      <c r="G25" s="121">
        <v>45633636</v>
      </c>
      <c r="H25" s="122">
        <f t="shared" si="2"/>
        <v>116703000</v>
      </c>
      <c r="I25" s="122">
        <f t="shared" si="0"/>
        <v>121746917</v>
      </c>
      <c r="J25" s="122">
        <f t="shared" si="1"/>
        <v>121746917</v>
      </c>
    </row>
    <row r="26" spans="1:10">
      <c r="A26" s="120" t="s">
        <v>46</v>
      </c>
      <c r="B26" s="123">
        <f t="shared" ref="B26:G26" si="6">SUM(B24:B25)</f>
        <v>185558511</v>
      </c>
      <c r="C26" s="123">
        <f t="shared" si="6"/>
        <v>206792512</v>
      </c>
      <c r="D26" s="123">
        <f t="shared" si="6"/>
        <v>201345788</v>
      </c>
      <c r="E26" s="123">
        <f t="shared" si="6"/>
        <v>49133000</v>
      </c>
      <c r="F26" s="123">
        <f t="shared" si="6"/>
        <v>50753000</v>
      </c>
      <c r="G26" s="123">
        <f t="shared" si="6"/>
        <v>47519083</v>
      </c>
      <c r="H26" s="124">
        <f t="shared" si="2"/>
        <v>234691511</v>
      </c>
      <c r="I26" s="124">
        <f t="shared" si="0"/>
        <v>257545512</v>
      </c>
      <c r="J26" s="124">
        <f t="shared" si="1"/>
        <v>248864871</v>
      </c>
    </row>
    <row r="27" spans="1:10">
      <c r="A27" s="118"/>
      <c r="B27" s="118"/>
      <c r="C27" s="118"/>
      <c r="D27" s="118"/>
      <c r="E27" s="118"/>
      <c r="F27" s="118"/>
      <c r="G27" s="118"/>
    </row>
    <row r="28" spans="1:10">
      <c r="A28" s="118"/>
      <c r="B28" s="118"/>
      <c r="C28" s="118"/>
      <c r="D28" s="118"/>
      <c r="E28" s="118"/>
      <c r="F28" s="118"/>
      <c r="G28" s="118"/>
    </row>
    <row r="29" spans="1:10">
      <c r="A29" s="118"/>
      <c r="B29" s="118"/>
      <c r="C29" s="118"/>
      <c r="D29" s="118"/>
      <c r="E29" s="118"/>
      <c r="F29" s="118"/>
      <c r="G29" s="118"/>
    </row>
    <row r="30" spans="1:10">
      <c r="A30" s="118"/>
      <c r="B30" s="118"/>
      <c r="C30" s="118"/>
      <c r="D30" s="118"/>
      <c r="E30" s="118"/>
      <c r="F30" s="118"/>
      <c r="G30" s="118"/>
    </row>
    <row r="31" spans="1:10">
      <c r="A31" s="118"/>
      <c r="B31" s="118"/>
      <c r="C31" s="118"/>
      <c r="D31" s="118"/>
      <c r="E31" s="118"/>
      <c r="F31" s="118"/>
      <c r="G31" s="118"/>
    </row>
    <row r="32" spans="1:10">
      <c r="A32" s="118"/>
      <c r="B32" s="118"/>
      <c r="C32" s="118"/>
      <c r="D32" s="118"/>
      <c r="E32" s="118"/>
      <c r="F32" s="118"/>
      <c r="G32" s="118"/>
    </row>
    <row r="33" spans="1:7">
      <c r="A33" s="118"/>
      <c r="B33" s="118"/>
      <c r="C33" s="118"/>
      <c r="D33" s="118"/>
      <c r="E33" s="118"/>
      <c r="F33" s="118"/>
      <c r="G33" s="118"/>
    </row>
  </sheetData>
  <mergeCells count="5">
    <mergeCell ref="B4:D4"/>
    <mergeCell ref="E4:G4"/>
    <mergeCell ref="H4:J4"/>
    <mergeCell ref="A1:J1"/>
    <mergeCell ref="A2:J2"/>
  </mergeCells>
  <phoneticPr fontId="41" type="noConversion"/>
  <pageMargins left="0.31496062992125984" right="0.31496062992125984" top="0.74803149606299213" bottom="0.74803149606299213" header="0.31496062992125984" footer="0.31496062992125984"/>
  <pageSetup paperSize="9" scale="74" orientation="landscape" horizontalDpi="300" verticalDpi="300" r:id="rId1"/>
  <headerFooter>
    <oddHeader>&amp;R1.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6"/>
  <sheetViews>
    <sheetView workbookViewId="0">
      <selection activeCell="H12" sqref="H12"/>
    </sheetView>
  </sheetViews>
  <sheetFormatPr defaultRowHeight="1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140625" customWidth="1"/>
    <col min="8" max="8" width="17.7109375" customWidth="1"/>
  </cols>
  <sheetData>
    <row r="1" spans="1:8" ht="24" customHeight="1">
      <c r="A1" s="241" t="s">
        <v>953</v>
      </c>
      <c r="B1" s="256"/>
      <c r="C1" s="256"/>
      <c r="D1" s="256"/>
      <c r="E1" s="256"/>
      <c r="F1" s="256"/>
      <c r="G1" s="256"/>
      <c r="H1" s="256"/>
    </row>
    <row r="2" spans="1:8" ht="23.25" customHeight="1">
      <c r="A2" s="240" t="s">
        <v>692</v>
      </c>
      <c r="B2" s="242"/>
      <c r="C2" s="242"/>
      <c r="D2" s="242"/>
      <c r="E2" s="242"/>
      <c r="F2" s="242"/>
      <c r="G2" s="242"/>
      <c r="H2" s="242"/>
    </row>
    <row r="3" spans="1:8" ht="18">
      <c r="A3" s="40"/>
    </row>
    <row r="5" spans="1:8" ht="15" customHeight="1">
      <c r="A5" s="245" t="s">
        <v>308</v>
      </c>
      <c r="B5" s="247" t="s">
        <v>309</v>
      </c>
      <c r="C5" s="268" t="s">
        <v>206</v>
      </c>
      <c r="D5" s="269"/>
      <c r="E5" s="249" t="s">
        <v>207</v>
      </c>
      <c r="F5" s="251"/>
      <c r="G5" s="249" t="s">
        <v>208</v>
      </c>
      <c r="H5" s="266"/>
    </row>
    <row r="6" spans="1:8">
      <c r="A6" s="267"/>
      <c r="B6" s="267"/>
      <c r="C6" s="3" t="s">
        <v>229</v>
      </c>
      <c r="D6" s="3" t="s">
        <v>254</v>
      </c>
      <c r="E6" s="3" t="s">
        <v>229</v>
      </c>
      <c r="F6" s="3" t="s">
        <v>254</v>
      </c>
      <c r="G6" s="3" t="s">
        <v>229</v>
      </c>
      <c r="H6" s="3" t="s">
        <v>254</v>
      </c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75" t="s">
        <v>179</v>
      </c>
      <c r="B11" s="76" t="s">
        <v>409</v>
      </c>
      <c r="C11" s="191">
        <v>5965591</v>
      </c>
      <c r="D11" s="191">
        <v>8739518</v>
      </c>
      <c r="E11" s="191"/>
      <c r="F11" s="191"/>
      <c r="G11" s="191">
        <v>5965591</v>
      </c>
      <c r="H11" s="191">
        <v>8739518</v>
      </c>
    </row>
    <row r="12" spans="1:8">
      <c r="A12" s="15"/>
      <c r="B12" s="8"/>
      <c r="C12" s="28"/>
      <c r="D12" s="28"/>
      <c r="E12" s="28"/>
      <c r="F12" s="28"/>
      <c r="G12" s="28"/>
      <c r="H12" s="28"/>
    </row>
    <row r="13" spans="1:8">
      <c r="A13" s="15"/>
      <c r="B13" s="8"/>
      <c r="C13" s="28"/>
      <c r="D13" s="28"/>
      <c r="E13" s="28"/>
      <c r="F13" s="28"/>
      <c r="G13" s="28"/>
      <c r="H13" s="28"/>
    </row>
    <row r="14" spans="1:8">
      <c r="A14" s="15"/>
      <c r="B14" s="8"/>
      <c r="C14" s="28"/>
      <c r="D14" s="28"/>
      <c r="E14" s="28"/>
      <c r="F14" s="28"/>
      <c r="G14" s="28"/>
      <c r="H14" s="28"/>
    </row>
    <row r="15" spans="1:8">
      <c r="A15" s="15"/>
      <c r="B15" s="8"/>
      <c r="C15" s="28"/>
      <c r="D15" s="28"/>
      <c r="E15" s="28"/>
      <c r="F15" s="28"/>
      <c r="G15" s="28"/>
      <c r="H15" s="28"/>
    </row>
    <row r="16" spans="1:8">
      <c r="A16" s="75" t="s">
        <v>178</v>
      </c>
      <c r="B16" s="76" t="s">
        <v>409</v>
      </c>
      <c r="C16" s="77"/>
      <c r="D16" s="77"/>
      <c r="E16" s="77"/>
      <c r="F16" s="77"/>
      <c r="G16" s="77"/>
      <c r="H16" s="77"/>
    </row>
  </sheetData>
  <mergeCells count="7">
    <mergeCell ref="A1:H1"/>
    <mergeCell ref="A2:H2"/>
    <mergeCell ref="A5:A6"/>
    <mergeCell ref="B5:B6"/>
    <mergeCell ref="C5:D5"/>
    <mergeCell ref="E5:F5"/>
    <mergeCell ref="G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&amp;R6.sz.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topLeftCell="E1" workbookViewId="0">
      <selection activeCell="A2" sqref="A2:M2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ht="30" customHeight="1">
      <c r="A1" s="241" t="s">
        <v>953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27" customHeight="1">
      <c r="A2" s="240" t="s">
        <v>695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6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4" t="s">
        <v>206</v>
      </c>
    </row>
    <row r="5" spans="1:13" ht="61.5" customHeight="1">
      <c r="A5" s="2" t="s">
        <v>308</v>
      </c>
      <c r="B5" s="3" t="s">
        <v>309</v>
      </c>
      <c r="C5" s="52" t="s">
        <v>181</v>
      </c>
      <c r="D5" s="52" t="s">
        <v>258</v>
      </c>
      <c r="E5" s="52" t="s">
        <v>259</v>
      </c>
      <c r="F5" s="52" t="s">
        <v>260</v>
      </c>
      <c r="G5" s="52" t="s">
        <v>261</v>
      </c>
      <c r="H5" s="52" t="s">
        <v>184</v>
      </c>
      <c r="I5" s="52" t="s">
        <v>184</v>
      </c>
      <c r="J5" s="52" t="s">
        <v>191</v>
      </c>
      <c r="K5" s="52" t="s">
        <v>182</v>
      </c>
      <c r="L5" s="52" t="s">
        <v>183</v>
      </c>
      <c r="M5" s="52" t="s">
        <v>185</v>
      </c>
    </row>
    <row r="6" spans="1:13" ht="25.5">
      <c r="A6" s="39"/>
      <c r="B6" s="39"/>
      <c r="C6" s="39"/>
      <c r="D6" s="39"/>
      <c r="E6" s="39"/>
      <c r="F6" s="39"/>
      <c r="G6" s="39"/>
      <c r="H6" s="54" t="s">
        <v>192</v>
      </c>
      <c r="I6" s="84" t="s">
        <v>262</v>
      </c>
      <c r="J6" s="53"/>
      <c r="K6" s="39"/>
      <c r="L6" s="39"/>
      <c r="M6" s="39"/>
    </row>
    <row r="7" spans="1:1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>
      <c r="A10" s="13" t="s">
        <v>411</v>
      </c>
      <c r="B10" s="6" t="s">
        <v>412</v>
      </c>
      <c r="C10" s="6"/>
      <c r="D10" s="6"/>
      <c r="E10" s="39"/>
      <c r="F10" s="39"/>
      <c r="G10" s="39"/>
      <c r="H10" s="39"/>
      <c r="I10" s="39"/>
      <c r="J10" s="39"/>
      <c r="K10" s="39"/>
      <c r="L10" s="39"/>
      <c r="M10" s="39"/>
    </row>
    <row r="11" spans="1:13">
      <c r="A11" s="13"/>
      <c r="B11" s="6"/>
      <c r="C11" s="6"/>
      <c r="D11" s="6"/>
      <c r="E11" s="39"/>
      <c r="F11" s="39"/>
      <c r="G11" s="39"/>
      <c r="H11" s="39"/>
      <c r="I11" s="39"/>
      <c r="J11" s="39"/>
      <c r="K11" s="39"/>
      <c r="L11" s="39"/>
      <c r="M11" s="39"/>
    </row>
    <row r="12" spans="1:13">
      <c r="A12" s="13"/>
      <c r="B12" s="6"/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13" t="s">
        <v>646</v>
      </c>
      <c r="B15" s="6" t="s">
        <v>413</v>
      </c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>
      <c r="A17" s="13"/>
      <c r="B17" s="6"/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>
      <c r="A20" s="5" t="s">
        <v>414</v>
      </c>
      <c r="B20" s="6" t="s">
        <v>415</v>
      </c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>
      <c r="A21" s="5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>
      <c r="A22" s="5"/>
      <c r="B22" s="6"/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A23" s="13" t="s">
        <v>416</v>
      </c>
      <c r="B23" s="6" t="s">
        <v>417</v>
      </c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>
      <c r="A24" s="13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>
      <c r="A25" s="13"/>
      <c r="B25" s="6"/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>
      <c r="A26" s="13" t="s">
        <v>418</v>
      </c>
      <c r="B26" s="6" t="s">
        <v>419</v>
      </c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>
      <c r="A29" s="5" t="s">
        <v>420</v>
      </c>
      <c r="B29" s="6" t="s">
        <v>421</v>
      </c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>
      <c r="A30" s="5" t="s">
        <v>422</v>
      </c>
      <c r="B30" s="6" t="s">
        <v>423</v>
      </c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82" t="s">
        <v>647</v>
      </c>
      <c r="B31" s="76" t="s">
        <v>424</v>
      </c>
      <c r="C31" s="76"/>
      <c r="D31" s="76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5.75">
      <c r="A32" s="22"/>
      <c r="B32" s="8"/>
      <c r="C32" s="8"/>
      <c r="D32" s="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22"/>
      <c r="B33" s="8"/>
      <c r="C33" s="8"/>
      <c r="D33" s="8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>
      <c r="A36" s="13" t="s">
        <v>425</v>
      </c>
      <c r="B36" s="6" t="s">
        <v>426</v>
      </c>
      <c r="C36" s="6"/>
      <c r="D36" s="6"/>
      <c r="E36" s="39"/>
      <c r="F36" s="39"/>
      <c r="G36" s="39"/>
      <c r="H36" s="39"/>
      <c r="I36" s="39"/>
      <c r="J36" s="39"/>
      <c r="K36" s="39"/>
      <c r="L36" s="39"/>
      <c r="M36" s="39"/>
    </row>
    <row r="37" spans="1:13">
      <c r="A37" s="13"/>
      <c r="B37" s="6"/>
      <c r="C37" s="6"/>
      <c r="D37" s="6"/>
      <c r="E37" s="39"/>
      <c r="F37" s="39"/>
      <c r="G37" s="39"/>
      <c r="H37" s="39"/>
      <c r="I37" s="39"/>
      <c r="J37" s="39"/>
      <c r="K37" s="39"/>
      <c r="L37" s="39"/>
      <c r="M37" s="39"/>
    </row>
    <row r="38" spans="1:13">
      <c r="A38" s="13"/>
      <c r="B38" s="6"/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>
      <c r="A41" s="13" t="s">
        <v>427</v>
      </c>
      <c r="B41" s="6" t="s">
        <v>428</v>
      </c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>
      <c r="A43" s="13"/>
      <c r="B43" s="6"/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>
      <c r="A46" s="13" t="s">
        <v>429</v>
      </c>
      <c r="B46" s="6" t="s">
        <v>430</v>
      </c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>
      <c r="A47" s="13" t="s">
        <v>431</v>
      </c>
      <c r="B47" s="6" t="s">
        <v>432</v>
      </c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82" t="s">
        <v>648</v>
      </c>
      <c r="B48" s="76" t="s">
        <v>433</v>
      </c>
      <c r="C48" s="76"/>
      <c r="D48" s="76"/>
      <c r="E48" s="83"/>
      <c r="F48" s="83"/>
      <c r="G48" s="83"/>
      <c r="H48" s="83"/>
      <c r="I48" s="83"/>
      <c r="J48" s="83"/>
      <c r="K48" s="83"/>
      <c r="L48" s="83"/>
      <c r="M48" s="83"/>
    </row>
  </sheetData>
  <mergeCells count="2"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>
    <oddHeader>&amp;R7.sz.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3"/>
  <sheetViews>
    <sheetView topLeftCell="B1" workbookViewId="0">
      <selection activeCell="I6" sqref="I6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41" t="s">
        <v>953</v>
      </c>
      <c r="B1" s="256"/>
      <c r="C1" s="256"/>
      <c r="D1" s="256"/>
      <c r="E1" s="256"/>
      <c r="F1" s="256"/>
      <c r="G1" s="256"/>
      <c r="H1" s="256"/>
    </row>
    <row r="2" spans="1:9" ht="82.5" customHeight="1">
      <c r="A2" s="240" t="s">
        <v>696</v>
      </c>
      <c r="B2" s="270"/>
      <c r="C2" s="270"/>
      <c r="D2" s="270"/>
      <c r="E2" s="270"/>
      <c r="F2" s="270"/>
      <c r="G2" s="270"/>
      <c r="H2" s="270"/>
    </row>
    <row r="3" spans="1:9" ht="20.25" customHeight="1">
      <c r="A3" s="57"/>
      <c r="B3" s="58"/>
      <c r="C3" s="58"/>
      <c r="D3" s="58"/>
      <c r="E3" s="58"/>
      <c r="F3" s="58"/>
      <c r="G3" s="58"/>
      <c r="H3" s="58"/>
    </row>
    <row r="4" spans="1:9">
      <c r="A4" s="4" t="s">
        <v>206</v>
      </c>
    </row>
    <row r="5" spans="1:9" ht="86.25" customHeight="1">
      <c r="A5" s="2" t="s">
        <v>308</v>
      </c>
      <c r="B5" s="3" t="s">
        <v>309</v>
      </c>
      <c r="C5" s="52" t="s">
        <v>182</v>
      </c>
      <c r="D5" s="52" t="s">
        <v>183</v>
      </c>
      <c r="E5" s="52" t="s">
        <v>186</v>
      </c>
      <c r="F5" s="231" t="s">
        <v>187</v>
      </c>
      <c r="G5" s="231" t="s">
        <v>188</v>
      </c>
      <c r="H5" s="231" t="s">
        <v>253</v>
      </c>
      <c r="I5" s="231" t="s">
        <v>954</v>
      </c>
    </row>
    <row r="6" spans="1:9">
      <c r="A6" s="20" t="s">
        <v>39</v>
      </c>
      <c r="B6" s="5" t="s">
        <v>573</v>
      </c>
      <c r="C6" s="39"/>
      <c r="D6" s="39"/>
      <c r="E6" s="53"/>
      <c r="F6" s="39"/>
      <c r="G6" s="39"/>
      <c r="H6" s="39"/>
      <c r="I6" s="39"/>
    </row>
    <row r="7" spans="1:9">
      <c r="A7" s="45" t="s">
        <v>447</v>
      </c>
      <c r="B7" s="45" t="s">
        <v>573</v>
      </c>
      <c r="C7" s="39"/>
      <c r="D7" s="39"/>
      <c r="E7" s="39"/>
      <c r="F7" s="39"/>
      <c r="G7" s="39"/>
      <c r="H7" s="39"/>
      <c r="I7" s="39"/>
    </row>
    <row r="8" spans="1:9" ht="30">
      <c r="A8" s="12" t="s">
        <v>574</v>
      </c>
      <c r="B8" s="5" t="s">
        <v>575</v>
      </c>
      <c r="C8" s="39"/>
      <c r="D8" s="39"/>
      <c r="E8" s="39"/>
      <c r="F8" s="39"/>
      <c r="G8" s="39"/>
      <c r="H8" s="39"/>
      <c r="I8" s="39"/>
    </row>
    <row r="9" spans="1:9">
      <c r="A9" s="20" t="s">
        <v>88</v>
      </c>
      <c r="B9" s="5" t="s">
        <v>576</v>
      </c>
      <c r="C9" s="39"/>
      <c r="D9" s="39"/>
      <c r="E9" s="39"/>
      <c r="F9" s="39"/>
      <c r="G9" s="39"/>
      <c r="H9" s="39"/>
      <c r="I9" s="39"/>
    </row>
    <row r="10" spans="1:9">
      <c r="A10" s="45" t="s">
        <v>447</v>
      </c>
      <c r="B10" s="45" t="s">
        <v>576</v>
      </c>
      <c r="C10" s="39"/>
      <c r="D10" s="39"/>
      <c r="E10" s="39"/>
      <c r="F10" s="39"/>
      <c r="G10" s="39"/>
      <c r="H10" s="39"/>
      <c r="I10" s="39"/>
    </row>
    <row r="11" spans="1:9">
      <c r="A11" s="11" t="s">
        <v>59</v>
      </c>
      <c r="B11" s="7" t="s">
        <v>577</v>
      </c>
      <c r="C11" s="39"/>
      <c r="D11" s="39"/>
      <c r="E11" s="39"/>
      <c r="F11" s="39"/>
      <c r="G11" s="39"/>
      <c r="H11" s="39"/>
      <c r="I11" s="39"/>
    </row>
    <row r="12" spans="1:9">
      <c r="A12" s="12" t="s">
        <v>89</v>
      </c>
      <c r="B12" s="5" t="s">
        <v>578</v>
      </c>
      <c r="C12" s="39"/>
      <c r="D12" s="39"/>
      <c r="E12" s="39"/>
      <c r="F12" s="39"/>
      <c r="G12" s="39"/>
      <c r="H12" s="39"/>
      <c r="I12" s="39"/>
    </row>
    <row r="13" spans="1:9">
      <c r="A13" s="45" t="s">
        <v>455</v>
      </c>
      <c r="B13" s="45" t="s">
        <v>578</v>
      </c>
      <c r="C13" s="39"/>
      <c r="D13" s="39"/>
      <c r="E13" s="39"/>
      <c r="F13" s="39"/>
      <c r="G13" s="39"/>
      <c r="H13" s="39"/>
      <c r="I13" s="39"/>
    </row>
    <row r="14" spans="1:9">
      <c r="A14" s="20" t="s">
        <v>579</v>
      </c>
      <c r="B14" s="5" t="s">
        <v>580</v>
      </c>
      <c r="C14" s="39"/>
      <c r="D14" s="39"/>
      <c r="E14" s="39"/>
      <c r="F14" s="39"/>
      <c r="G14" s="39"/>
      <c r="H14" s="39"/>
      <c r="I14" s="39"/>
    </row>
    <row r="15" spans="1:9">
      <c r="A15" s="13" t="s">
        <v>90</v>
      </c>
      <c r="B15" s="5" t="s">
        <v>581</v>
      </c>
      <c r="C15" s="28"/>
      <c r="D15" s="28"/>
      <c r="E15" s="28"/>
      <c r="F15" s="28"/>
      <c r="G15" s="28"/>
      <c r="H15" s="28"/>
      <c r="I15" s="28"/>
    </row>
    <row r="16" spans="1:9">
      <c r="A16" s="45" t="s">
        <v>456</v>
      </c>
      <c r="B16" s="45" t="s">
        <v>581</v>
      </c>
      <c r="C16" s="28"/>
      <c r="D16" s="28"/>
      <c r="E16" s="28"/>
      <c r="F16" s="28"/>
      <c r="G16" s="28"/>
      <c r="H16" s="28"/>
      <c r="I16" s="28"/>
    </row>
    <row r="17" spans="1:9">
      <c r="A17" s="20" t="s">
        <v>582</v>
      </c>
      <c r="B17" s="5" t="s">
        <v>583</v>
      </c>
      <c r="C17" s="28"/>
      <c r="D17" s="28"/>
      <c r="E17" s="28"/>
      <c r="F17" s="28"/>
      <c r="G17" s="28"/>
      <c r="H17" s="28"/>
      <c r="I17" s="28"/>
    </row>
    <row r="18" spans="1:9">
      <c r="A18" s="21" t="s">
        <v>60</v>
      </c>
      <c r="B18" s="7" t="s">
        <v>584</v>
      </c>
      <c r="C18" s="28"/>
      <c r="D18" s="28"/>
      <c r="E18" s="28"/>
      <c r="F18" s="28"/>
      <c r="G18" s="28"/>
      <c r="H18" s="28"/>
      <c r="I18" s="28"/>
    </row>
    <row r="19" spans="1:9">
      <c r="A19" s="12" t="s">
        <v>599</v>
      </c>
      <c r="B19" s="5" t="s">
        <v>600</v>
      </c>
      <c r="C19" s="28"/>
      <c r="D19" s="28"/>
      <c r="E19" s="28"/>
      <c r="F19" s="28"/>
      <c r="G19" s="28"/>
      <c r="H19" s="28"/>
      <c r="I19" s="28"/>
    </row>
    <row r="20" spans="1:9">
      <c r="A20" s="13" t="s">
        <v>601</v>
      </c>
      <c r="B20" s="5" t="s">
        <v>602</v>
      </c>
      <c r="C20" s="28"/>
      <c r="D20" s="28"/>
      <c r="E20" s="28"/>
      <c r="F20" s="28"/>
      <c r="G20" s="28"/>
      <c r="H20" s="28"/>
      <c r="I20" s="28"/>
    </row>
    <row r="21" spans="1:9">
      <c r="A21" s="20" t="s">
        <v>603</v>
      </c>
      <c r="B21" s="5" t="s">
        <v>604</v>
      </c>
      <c r="C21" s="28"/>
      <c r="D21" s="28"/>
      <c r="E21" s="28"/>
      <c r="F21" s="28"/>
      <c r="G21" s="28"/>
      <c r="H21" s="28"/>
      <c r="I21" s="28"/>
    </row>
    <row r="22" spans="1:9">
      <c r="A22" s="20" t="s">
        <v>44</v>
      </c>
      <c r="B22" s="5" t="s">
        <v>605</v>
      </c>
      <c r="C22" s="28"/>
      <c r="D22" s="28"/>
      <c r="E22" s="28"/>
      <c r="F22" s="28"/>
      <c r="G22" s="28"/>
      <c r="H22" s="28"/>
      <c r="I22" s="28"/>
    </row>
    <row r="23" spans="1:9">
      <c r="A23" s="45" t="s">
        <v>481</v>
      </c>
      <c r="B23" s="45" t="s">
        <v>605</v>
      </c>
      <c r="C23" s="28"/>
      <c r="D23" s="28"/>
      <c r="E23" s="28"/>
      <c r="F23" s="28"/>
      <c r="G23" s="28"/>
      <c r="H23" s="28"/>
      <c r="I23" s="28"/>
    </row>
    <row r="24" spans="1:9">
      <c r="A24" s="45" t="s">
        <v>482</v>
      </c>
      <c r="B24" s="45" t="s">
        <v>605</v>
      </c>
      <c r="C24" s="28"/>
      <c r="D24" s="28"/>
      <c r="E24" s="28"/>
      <c r="F24" s="28"/>
      <c r="G24" s="28"/>
      <c r="H24" s="28"/>
      <c r="I24" s="28"/>
    </row>
    <row r="25" spans="1:9">
      <c r="A25" s="46" t="s">
        <v>483</v>
      </c>
      <c r="B25" s="46" t="s">
        <v>605</v>
      </c>
      <c r="C25" s="28"/>
      <c r="D25" s="28"/>
      <c r="E25" s="28"/>
      <c r="F25" s="28"/>
      <c r="G25" s="28"/>
      <c r="H25" s="28"/>
      <c r="I25" s="28"/>
    </row>
    <row r="26" spans="1:9">
      <c r="A26" s="47" t="s">
        <v>63</v>
      </c>
      <c r="B26" s="38" t="s">
        <v>606</v>
      </c>
      <c r="C26" s="28"/>
      <c r="D26" s="28"/>
      <c r="E26" s="28"/>
      <c r="F26" s="28"/>
      <c r="G26" s="28"/>
      <c r="H26" s="28"/>
      <c r="I26" s="28"/>
    </row>
    <row r="27" spans="1:9">
      <c r="A27" s="69"/>
      <c r="B27" s="70"/>
    </row>
    <row r="28" spans="1:9" ht="24.75" customHeight="1">
      <c r="A28" s="2" t="s">
        <v>308</v>
      </c>
      <c r="B28" s="3" t="s">
        <v>309</v>
      </c>
      <c r="C28" s="28"/>
      <c r="D28" s="28"/>
      <c r="E28" s="28"/>
    </row>
    <row r="29" spans="1:9" ht="31.5">
      <c r="A29" s="71" t="s">
        <v>252</v>
      </c>
      <c r="B29" s="38"/>
      <c r="C29" s="28"/>
      <c r="D29" s="28"/>
      <c r="E29" s="28"/>
    </row>
    <row r="30" spans="1:9" ht="15.75">
      <c r="A30" s="72" t="s">
        <v>246</v>
      </c>
      <c r="B30" s="38"/>
      <c r="C30" s="28"/>
      <c r="D30" s="28"/>
      <c r="E30" s="28"/>
    </row>
    <row r="31" spans="1:9" ht="31.5">
      <c r="A31" s="72" t="s">
        <v>247</v>
      </c>
      <c r="B31" s="38"/>
      <c r="C31" s="28"/>
      <c r="D31" s="28"/>
      <c r="E31" s="28"/>
    </row>
    <row r="32" spans="1:9" ht="15.75">
      <c r="A32" s="72" t="s">
        <v>248</v>
      </c>
      <c r="B32" s="38"/>
      <c r="C32" s="28"/>
      <c r="D32" s="28"/>
      <c r="E32" s="28"/>
    </row>
    <row r="33" spans="1:7" ht="31.5">
      <c r="A33" s="72" t="s">
        <v>249</v>
      </c>
      <c r="B33" s="38"/>
      <c r="C33" s="28"/>
      <c r="D33" s="28"/>
      <c r="E33" s="28"/>
    </row>
    <row r="34" spans="1:7" ht="15.75">
      <c r="A34" s="72" t="s">
        <v>250</v>
      </c>
      <c r="B34" s="38"/>
      <c r="C34" s="28"/>
      <c r="D34" s="28"/>
      <c r="E34" s="28"/>
    </row>
    <row r="35" spans="1:7" ht="15.75">
      <c r="A35" s="72" t="s">
        <v>251</v>
      </c>
      <c r="B35" s="38"/>
      <c r="C35" s="28"/>
      <c r="D35" s="28"/>
      <c r="E35" s="28"/>
    </row>
    <row r="36" spans="1:7">
      <c r="A36" s="47" t="s">
        <v>228</v>
      </c>
      <c r="B36" s="38"/>
      <c r="C36" s="28"/>
      <c r="D36" s="28"/>
      <c r="E36" s="28"/>
    </row>
    <row r="37" spans="1:7">
      <c r="A37" s="69"/>
      <c r="B37" s="70"/>
    </row>
    <row r="38" spans="1:7">
      <c r="A38" s="69"/>
      <c r="B38" s="70"/>
    </row>
    <row r="39" spans="1:7">
      <c r="A39" s="69"/>
      <c r="B39" s="70"/>
    </row>
    <row r="40" spans="1:7">
      <c r="A40" s="69"/>
      <c r="B40" s="70"/>
    </row>
    <row r="41" spans="1:7">
      <c r="A41" s="69"/>
      <c r="B41" s="70"/>
    </row>
    <row r="42" spans="1:7">
      <c r="A42" s="69"/>
      <c r="B42" s="70"/>
    </row>
    <row r="43" spans="1:7">
      <c r="A43" s="69"/>
      <c r="B43" s="70"/>
    </row>
    <row r="44" spans="1:7">
      <c r="A44" s="69"/>
      <c r="B44" s="70"/>
    </row>
    <row r="45" spans="1:7">
      <c r="A45" s="69"/>
      <c r="B45" s="70"/>
    </row>
    <row r="47" spans="1:7">
      <c r="A47" s="4"/>
      <c r="B47" s="4"/>
      <c r="C47" s="4"/>
      <c r="D47" s="4"/>
      <c r="E47" s="4"/>
      <c r="F47" s="4"/>
      <c r="G47" s="4"/>
    </row>
    <row r="48" spans="1:7">
      <c r="A48" s="55" t="s">
        <v>189</v>
      </c>
      <c r="B48" s="4"/>
      <c r="C48" s="4"/>
      <c r="D48" s="4"/>
      <c r="E48" s="4"/>
      <c r="F48" s="4"/>
      <c r="G48" s="4"/>
    </row>
    <row r="49" spans="1:8" ht="15.75">
      <c r="A49" s="56" t="s">
        <v>193</v>
      </c>
      <c r="B49" s="4"/>
      <c r="C49" s="4"/>
      <c r="D49" s="4"/>
      <c r="E49" s="4"/>
      <c r="F49" s="4"/>
      <c r="G49" s="4"/>
    </row>
    <row r="50" spans="1:8" ht="15.75">
      <c r="A50" s="56" t="s">
        <v>194</v>
      </c>
      <c r="B50" s="4"/>
      <c r="C50" s="4"/>
      <c r="D50" s="4"/>
      <c r="E50" s="4"/>
      <c r="F50" s="4"/>
      <c r="G50" s="4"/>
    </row>
    <row r="51" spans="1:8" ht="15.75">
      <c r="A51" s="56" t="s">
        <v>195</v>
      </c>
      <c r="B51" s="4"/>
      <c r="C51" s="4"/>
      <c r="D51" s="4"/>
      <c r="E51" s="4"/>
      <c r="F51" s="4"/>
      <c r="G51" s="4"/>
    </row>
    <row r="52" spans="1:8" ht="15.75">
      <c r="A52" s="56" t="s">
        <v>196</v>
      </c>
      <c r="B52" s="4"/>
      <c r="C52" s="4"/>
      <c r="D52" s="4"/>
      <c r="E52" s="4"/>
      <c r="F52" s="4"/>
      <c r="G52" s="4"/>
    </row>
    <row r="53" spans="1:8" ht="15.75">
      <c r="A53" s="56" t="s">
        <v>197</v>
      </c>
      <c r="B53" s="4"/>
      <c r="C53" s="4"/>
      <c r="D53" s="4"/>
      <c r="E53" s="4"/>
      <c r="F53" s="4"/>
      <c r="G53" s="4"/>
    </row>
    <row r="54" spans="1:8">
      <c r="A54" s="55" t="s">
        <v>190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271" t="s">
        <v>198</v>
      </c>
      <c r="B56" s="272"/>
      <c r="C56" s="272"/>
      <c r="D56" s="272"/>
      <c r="E56" s="272"/>
      <c r="F56" s="272"/>
      <c r="G56" s="272"/>
      <c r="H56" s="272"/>
    </row>
    <row r="59" spans="1:8" ht="15.75">
      <c r="A59" s="48" t="s">
        <v>200</v>
      </c>
    </row>
    <row r="60" spans="1:8" ht="15.75">
      <c r="A60" s="56" t="s">
        <v>201</v>
      </c>
    </row>
    <row r="61" spans="1:8" ht="15.75">
      <c r="A61" s="56" t="s">
        <v>202</v>
      </c>
    </row>
    <row r="62" spans="1:8" ht="15.75">
      <c r="A62" s="56" t="s">
        <v>203</v>
      </c>
    </row>
    <row r="63" spans="1:8">
      <c r="A63" s="55" t="s">
        <v>199</v>
      </c>
    </row>
    <row r="64" spans="1:8" ht="15.75">
      <c r="A64" s="56" t="s">
        <v>204</v>
      </c>
    </row>
    <row r="66" spans="1:1" ht="15.75">
      <c r="A66" s="67" t="s">
        <v>244</v>
      </c>
    </row>
    <row r="67" spans="1:1" ht="15.75">
      <c r="A67" s="67" t="s">
        <v>245</v>
      </c>
    </row>
    <row r="68" spans="1:1" ht="15.75">
      <c r="A68" s="68" t="s">
        <v>246</v>
      </c>
    </row>
    <row r="69" spans="1:1" ht="15.75">
      <c r="A69" s="68" t="s">
        <v>247</v>
      </c>
    </row>
    <row r="70" spans="1:1" ht="15.75">
      <c r="A70" s="68" t="s">
        <v>248</v>
      </c>
    </row>
    <row r="71" spans="1:1" ht="15.75">
      <c r="A71" s="68" t="s">
        <v>249</v>
      </c>
    </row>
    <row r="72" spans="1:1" ht="15.75">
      <c r="A72" s="68" t="s">
        <v>250</v>
      </c>
    </row>
    <row r="73" spans="1:1" ht="15.75">
      <c r="A73" s="68" t="s">
        <v>251</v>
      </c>
    </row>
  </sheetData>
  <mergeCells count="3">
    <mergeCell ref="A2:H2"/>
    <mergeCell ref="A56:H56"/>
    <mergeCell ref="A1:H1"/>
  </mergeCells>
  <phoneticPr fontId="0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5"/>
  <headerFooter>
    <oddHeader>&amp;R8.sz.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2"/>
  <sheetViews>
    <sheetView workbookViewId="0">
      <selection activeCell="A2" sqref="A2:D2"/>
    </sheetView>
  </sheetViews>
  <sheetFormatPr defaultRowHeight="1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ht="27" customHeight="1">
      <c r="A1" s="241" t="s">
        <v>949</v>
      </c>
      <c r="B1" s="256"/>
      <c r="C1" s="244"/>
      <c r="D1" s="244"/>
    </row>
    <row r="2" spans="1:7" ht="71.25" customHeight="1">
      <c r="A2" s="240" t="s">
        <v>697</v>
      </c>
      <c r="B2" s="240"/>
      <c r="C2" s="273"/>
      <c r="D2" s="273"/>
      <c r="E2" s="192"/>
      <c r="F2" s="192"/>
      <c r="G2" s="192"/>
    </row>
    <row r="3" spans="1:7" ht="24" customHeight="1">
      <c r="A3" s="116"/>
      <c r="B3" s="116"/>
      <c r="C3" s="192"/>
      <c r="D3" s="192"/>
      <c r="E3" s="192"/>
      <c r="F3" s="192"/>
      <c r="G3" s="192"/>
    </row>
    <row r="4" spans="1:7" ht="22.5" customHeight="1">
      <c r="A4" s="118" t="s">
        <v>206</v>
      </c>
    </row>
    <row r="5" spans="1:7" ht="30">
      <c r="A5" s="193" t="s">
        <v>267</v>
      </c>
      <c r="B5" s="64" t="s">
        <v>229</v>
      </c>
      <c r="C5" s="64" t="s">
        <v>254</v>
      </c>
      <c r="D5" s="194" t="s">
        <v>255</v>
      </c>
    </row>
    <row r="6" spans="1:7">
      <c r="A6" s="114" t="s">
        <v>290</v>
      </c>
      <c r="B6" s="195"/>
      <c r="C6" s="145"/>
      <c r="D6" s="145"/>
    </row>
    <row r="7" spans="1:7">
      <c r="A7" s="196" t="s">
        <v>291</v>
      </c>
      <c r="B7" s="195"/>
      <c r="C7" s="145"/>
      <c r="D7" s="145"/>
    </row>
    <row r="8" spans="1:7">
      <c r="A8" s="114" t="s">
        <v>292</v>
      </c>
      <c r="B8" s="195"/>
      <c r="C8" s="145"/>
      <c r="D8" s="145"/>
    </row>
    <row r="9" spans="1:7">
      <c r="A9" s="114" t="s">
        <v>293</v>
      </c>
      <c r="B9" s="195"/>
      <c r="C9" s="145"/>
      <c r="D9" s="145"/>
    </row>
    <row r="10" spans="1:7">
      <c r="A10" s="114" t="s">
        <v>294</v>
      </c>
      <c r="B10" s="195"/>
      <c r="C10" s="145"/>
      <c r="D10" s="145"/>
    </row>
    <row r="11" spans="1:7">
      <c r="A11" s="114" t="s">
        <v>295</v>
      </c>
      <c r="B11" s="121"/>
      <c r="C11" s="145"/>
      <c r="D11" s="145"/>
    </row>
    <row r="12" spans="1:7">
      <c r="A12" s="114" t="s">
        <v>296</v>
      </c>
      <c r="B12" s="121"/>
      <c r="C12" s="145"/>
      <c r="D12" s="145"/>
    </row>
    <row r="13" spans="1:7">
      <c r="A13" s="114" t="s">
        <v>297</v>
      </c>
      <c r="B13" s="121"/>
      <c r="C13" s="145"/>
      <c r="D13" s="145"/>
    </row>
    <row r="14" spans="1:7">
      <c r="A14" s="197" t="s">
        <v>218</v>
      </c>
      <c r="B14" s="146">
        <f>SUM(B11:B13)</f>
        <v>0</v>
      </c>
      <c r="C14" s="146">
        <f>SUM(C11:C13)</f>
        <v>0</v>
      </c>
      <c r="D14" s="146">
        <f>SUM(D11:D13)</f>
        <v>0</v>
      </c>
    </row>
    <row r="15" spans="1:7" ht="30">
      <c r="A15" s="61" t="s">
        <v>211</v>
      </c>
      <c r="B15" s="195"/>
      <c r="C15" s="145"/>
      <c r="D15" s="145"/>
    </row>
    <row r="16" spans="1:7" ht="30">
      <c r="A16" s="61" t="s">
        <v>212</v>
      </c>
      <c r="B16" s="121"/>
      <c r="C16" s="145"/>
      <c r="D16" s="145"/>
    </row>
    <row r="17" spans="1:4">
      <c r="A17" s="62" t="s">
        <v>213</v>
      </c>
      <c r="B17" s="195"/>
      <c r="C17" s="145"/>
      <c r="D17" s="145"/>
    </row>
    <row r="18" spans="1:4">
      <c r="A18" s="62" t="s">
        <v>214</v>
      </c>
      <c r="B18" s="195"/>
      <c r="C18" s="145"/>
      <c r="D18" s="145"/>
    </row>
    <row r="19" spans="1:4">
      <c r="A19" s="114" t="s">
        <v>216</v>
      </c>
      <c r="B19" s="195"/>
      <c r="C19" s="145"/>
      <c r="D19" s="145"/>
    </row>
    <row r="20" spans="1:4">
      <c r="A20" s="41" t="s">
        <v>215</v>
      </c>
      <c r="B20" s="195"/>
      <c r="C20" s="145"/>
      <c r="D20" s="145"/>
    </row>
    <row r="21" spans="1:4" ht="31.5">
      <c r="A21" s="63" t="s">
        <v>217</v>
      </c>
      <c r="B21" s="198"/>
      <c r="C21" s="145"/>
      <c r="D21" s="145"/>
    </row>
    <row r="22" spans="1:4" ht="15.75">
      <c r="A22" s="199" t="s">
        <v>91</v>
      </c>
      <c r="B22" s="149"/>
      <c r="C22" s="146"/>
      <c r="D22" s="146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Header>&amp;R9.sz.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69"/>
  <sheetViews>
    <sheetView topLeftCell="A43" workbookViewId="0">
      <selection activeCell="G62" sqref="G62"/>
    </sheetView>
  </sheetViews>
  <sheetFormatPr defaultRowHeight="1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ht="22.5" customHeight="1">
      <c r="A1" s="241" t="s">
        <v>949</v>
      </c>
      <c r="B1" s="242"/>
      <c r="C1" s="242"/>
      <c r="D1" s="242"/>
      <c r="E1" s="244"/>
      <c r="F1" s="244"/>
      <c r="G1" s="244"/>
      <c r="H1" s="244"/>
    </row>
    <row r="2" spans="1:8" ht="48.75" customHeight="1">
      <c r="A2" s="240" t="s">
        <v>698</v>
      </c>
      <c r="B2" s="242"/>
      <c r="C2" s="242"/>
      <c r="D2" s="243"/>
      <c r="E2" s="244"/>
      <c r="F2" s="244"/>
      <c r="G2" s="244"/>
      <c r="H2" s="244"/>
    </row>
    <row r="3" spans="1:8" ht="21" customHeight="1">
      <c r="A3" s="116"/>
      <c r="B3" s="60"/>
      <c r="C3" s="60"/>
    </row>
    <row r="4" spans="1:8">
      <c r="A4" s="118" t="s">
        <v>206</v>
      </c>
    </row>
    <row r="5" spans="1:8" ht="51.75">
      <c r="A5" s="119" t="s">
        <v>180</v>
      </c>
      <c r="B5" s="3" t="s">
        <v>309</v>
      </c>
      <c r="C5" s="164" t="s">
        <v>237</v>
      </c>
      <c r="D5" s="164" t="s">
        <v>238</v>
      </c>
      <c r="E5" s="164" t="s">
        <v>263</v>
      </c>
      <c r="F5" s="164" t="s">
        <v>264</v>
      </c>
      <c r="G5" s="164" t="s">
        <v>265</v>
      </c>
      <c r="H5" s="164" t="s">
        <v>266</v>
      </c>
    </row>
    <row r="6" spans="1:8">
      <c r="A6" s="12" t="s">
        <v>656</v>
      </c>
      <c r="B6" s="5" t="s">
        <v>446</v>
      </c>
      <c r="C6" s="28"/>
      <c r="D6" s="28"/>
      <c r="E6" s="28"/>
      <c r="F6" s="28"/>
      <c r="G6" s="28"/>
      <c r="H6" s="28"/>
    </row>
    <row r="7" spans="1:8">
      <c r="A7" s="18" t="s">
        <v>447</v>
      </c>
      <c r="B7" s="18" t="s">
        <v>446</v>
      </c>
      <c r="C7" s="28"/>
      <c r="D7" s="28"/>
      <c r="E7" s="28"/>
      <c r="F7" s="28"/>
      <c r="G7" s="28"/>
      <c r="H7" s="28"/>
    </row>
    <row r="8" spans="1:8">
      <c r="A8" s="18" t="s">
        <v>448</v>
      </c>
      <c r="B8" s="18" t="s">
        <v>446</v>
      </c>
      <c r="C8" s="28"/>
      <c r="D8" s="28"/>
      <c r="E8" s="28"/>
      <c r="F8" s="28"/>
      <c r="G8" s="28"/>
      <c r="H8" s="28"/>
    </row>
    <row r="9" spans="1:8" ht="30">
      <c r="A9" s="12" t="s">
        <v>449</v>
      </c>
      <c r="B9" s="5" t="s">
        <v>450</v>
      </c>
      <c r="C9" s="28"/>
      <c r="D9" s="28"/>
      <c r="E9" s="28"/>
      <c r="F9" s="28"/>
      <c r="G9" s="28"/>
      <c r="H9" s="28"/>
    </row>
    <row r="10" spans="1:8">
      <c r="A10" s="12" t="s">
        <v>655</v>
      </c>
      <c r="B10" s="5" t="s">
        <v>451</v>
      </c>
      <c r="C10" s="28"/>
      <c r="D10" s="28"/>
      <c r="E10" s="28"/>
      <c r="F10" s="28"/>
      <c r="G10" s="28"/>
      <c r="H10" s="28"/>
    </row>
    <row r="11" spans="1:8">
      <c r="A11" s="18" t="s">
        <v>447</v>
      </c>
      <c r="B11" s="18" t="s">
        <v>451</v>
      </c>
      <c r="C11" s="28"/>
      <c r="D11" s="28"/>
      <c r="E11" s="28"/>
      <c r="F11" s="28"/>
      <c r="G11" s="28"/>
      <c r="H11" s="28"/>
    </row>
    <row r="12" spans="1:8">
      <c r="A12" s="18" t="s">
        <v>448</v>
      </c>
      <c r="B12" s="18" t="s">
        <v>452</v>
      </c>
      <c r="C12" s="28"/>
      <c r="D12" s="28"/>
      <c r="E12" s="28"/>
      <c r="F12" s="28"/>
      <c r="G12" s="28"/>
      <c r="H12" s="28"/>
    </row>
    <row r="13" spans="1:8">
      <c r="A13" s="11" t="s">
        <v>654</v>
      </c>
      <c r="B13" s="7" t="s">
        <v>453</v>
      </c>
      <c r="C13" s="28"/>
      <c r="D13" s="28"/>
      <c r="E13" s="28"/>
      <c r="F13" s="28"/>
      <c r="G13" s="28"/>
      <c r="H13" s="28"/>
    </row>
    <row r="14" spans="1:8">
      <c r="A14" s="20" t="s">
        <v>659</v>
      </c>
      <c r="B14" s="5" t="s">
        <v>454</v>
      </c>
      <c r="C14" s="28"/>
      <c r="D14" s="28"/>
      <c r="E14" s="28"/>
      <c r="F14" s="28"/>
      <c r="G14" s="28"/>
      <c r="H14" s="28"/>
    </row>
    <row r="15" spans="1:8">
      <c r="A15" s="18" t="s">
        <v>455</v>
      </c>
      <c r="B15" s="18" t="s">
        <v>454</v>
      </c>
      <c r="C15" s="28"/>
      <c r="D15" s="28"/>
      <c r="E15" s="28"/>
      <c r="F15" s="28"/>
      <c r="G15" s="28"/>
      <c r="H15" s="28"/>
    </row>
    <row r="16" spans="1:8">
      <c r="A16" s="18" t="s">
        <v>456</v>
      </c>
      <c r="B16" s="18" t="s">
        <v>454</v>
      </c>
      <c r="C16" s="28"/>
      <c r="D16" s="28"/>
      <c r="E16" s="28"/>
      <c r="F16" s="28"/>
      <c r="G16" s="28"/>
      <c r="H16" s="28"/>
    </row>
    <row r="17" spans="1:8">
      <c r="A17" s="20" t="s">
        <v>660</v>
      </c>
      <c r="B17" s="5" t="s">
        <v>457</v>
      </c>
      <c r="C17" s="28"/>
      <c r="D17" s="28"/>
      <c r="E17" s="28"/>
      <c r="F17" s="28"/>
      <c r="G17" s="28"/>
      <c r="H17" s="28"/>
    </row>
    <row r="18" spans="1:8">
      <c r="A18" s="18" t="s">
        <v>448</v>
      </c>
      <c r="B18" s="18" t="s">
        <v>457</v>
      </c>
      <c r="C18" s="28"/>
      <c r="D18" s="28"/>
      <c r="E18" s="28"/>
      <c r="F18" s="28"/>
      <c r="G18" s="28"/>
      <c r="H18" s="28"/>
    </row>
    <row r="19" spans="1:8">
      <c r="A19" s="13" t="s">
        <v>458</v>
      </c>
      <c r="B19" s="5" t="s">
        <v>459</v>
      </c>
      <c r="C19" s="28"/>
      <c r="D19" s="28"/>
      <c r="E19" s="28"/>
      <c r="F19" s="28"/>
      <c r="G19" s="28"/>
      <c r="H19" s="28"/>
    </row>
    <row r="20" spans="1:8">
      <c r="A20" s="13" t="s">
        <v>661</v>
      </c>
      <c r="B20" s="5" t="s">
        <v>460</v>
      </c>
      <c r="C20" s="28"/>
      <c r="D20" s="28"/>
      <c r="E20" s="28"/>
      <c r="F20" s="28"/>
      <c r="G20" s="28"/>
      <c r="H20" s="28"/>
    </row>
    <row r="21" spans="1:8">
      <c r="A21" s="18" t="s">
        <v>456</v>
      </c>
      <c r="B21" s="18" t="s">
        <v>460</v>
      </c>
      <c r="C21" s="28"/>
      <c r="D21" s="28"/>
      <c r="E21" s="28"/>
      <c r="F21" s="28"/>
      <c r="G21" s="28"/>
      <c r="H21" s="28"/>
    </row>
    <row r="22" spans="1:8">
      <c r="A22" s="18" t="s">
        <v>448</v>
      </c>
      <c r="B22" s="18" t="s">
        <v>460</v>
      </c>
      <c r="C22" s="28"/>
      <c r="D22" s="28"/>
      <c r="E22" s="28"/>
      <c r="F22" s="28"/>
      <c r="G22" s="28"/>
      <c r="H22" s="28"/>
    </row>
    <row r="23" spans="1:8">
      <c r="A23" s="21" t="s">
        <v>657</v>
      </c>
      <c r="B23" s="7" t="s">
        <v>461</v>
      </c>
      <c r="C23" s="28"/>
      <c r="D23" s="28"/>
      <c r="E23" s="28"/>
      <c r="F23" s="28"/>
      <c r="G23" s="28"/>
      <c r="H23" s="28"/>
    </row>
    <row r="24" spans="1:8">
      <c r="A24" s="20" t="s">
        <v>462</v>
      </c>
      <c r="B24" s="5" t="s">
        <v>463</v>
      </c>
      <c r="C24" s="28"/>
      <c r="D24" s="28"/>
      <c r="E24" s="28"/>
      <c r="F24" s="28"/>
      <c r="G24" s="28"/>
      <c r="H24" s="28"/>
    </row>
    <row r="25" spans="1:8">
      <c r="A25" s="20" t="s">
        <v>464</v>
      </c>
      <c r="B25" s="5" t="s">
        <v>465</v>
      </c>
      <c r="C25" s="28"/>
      <c r="D25" s="28"/>
      <c r="E25" s="28"/>
      <c r="F25" s="28"/>
      <c r="G25" s="28"/>
      <c r="H25" s="28"/>
    </row>
    <row r="26" spans="1:8">
      <c r="A26" s="20" t="s">
        <v>468</v>
      </c>
      <c r="B26" s="5" t="s">
        <v>469</v>
      </c>
      <c r="C26" s="28"/>
      <c r="D26" s="28"/>
      <c r="E26" s="28"/>
      <c r="F26" s="28"/>
      <c r="G26" s="28"/>
      <c r="H26" s="28"/>
    </row>
    <row r="27" spans="1:8">
      <c r="A27" s="20" t="s">
        <v>470</v>
      </c>
      <c r="B27" s="5" t="s">
        <v>471</v>
      </c>
      <c r="C27" s="28"/>
      <c r="D27" s="28"/>
      <c r="E27" s="28"/>
      <c r="F27" s="28"/>
      <c r="G27" s="28"/>
      <c r="H27" s="28"/>
    </row>
    <row r="28" spans="1:8">
      <c r="A28" s="20" t="s">
        <v>472</v>
      </c>
      <c r="B28" s="5" t="s">
        <v>473</v>
      </c>
      <c r="C28" s="28"/>
      <c r="D28" s="28"/>
      <c r="E28" s="28"/>
      <c r="F28" s="28"/>
      <c r="G28" s="28"/>
      <c r="H28" s="28"/>
    </row>
    <row r="29" spans="1:8">
      <c r="A29" s="101" t="s">
        <v>658</v>
      </c>
      <c r="B29" s="102" t="s">
        <v>474</v>
      </c>
      <c r="C29" s="77"/>
      <c r="D29" s="77"/>
      <c r="E29" s="77"/>
      <c r="F29" s="77"/>
      <c r="G29" s="77"/>
      <c r="H29" s="77"/>
    </row>
    <row r="30" spans="1:8">
      <c r="A30" s="20" t="s">
        <v>475</v>
      </c>
      <c r="B30" s="5" t="s">
        <v>476</v>
      </c>
      <c r="C30" s="28"/>
      <c r="D30" s="28"/>
      <c r="E30" s="28"/>
      <c r="F30" s="28"/>
      <c r="G30" s="28"/>
      <c r="H30" s="28"/>
    </row>
    <row r="31" spans="1:8">
      <c r="A31" s="12" t="s">
        <v>477</v>
      </c>
      <c r="B31" s="5" t="s">
        <v>478</v>
      </c>
      <c r="C31" s="28"/>
      <c r="D31" s="28"/>
      <c r="E31" s="28"/>
      <c r="F31" s="28"/>
      <c r="G31" s="28"/>
      <c r="H31" s="28"/>
    </row>
    <row r="32" spans="1:8">
      <c r="A32" s="20" t="s">
        <v>662</v>
      </c>
      <c r="B32" s="5" t="s">
        <v>479</v>
      </c>
      <c r="C32" s="28"/>
      <c r="D32" s="28"/>
      <c r="E32" s="28"/>
      <c r="F32" s="28"/>
      <c r="G32" s="28"/>
      <c r="H32" s="28"/>
    </row>
    <row r="33" spans="1:8">
      <c r="A33" s="18" t="s">
        <v>448</v>
      </c>
      <c r="B33" s="18" t="s">
        <v>479</v>
      </c>
      <c r="C33" s="28"/>
      <c r="D33" s="28"/>
      <c r="E33" s="28"/>
      <c r="F33" s="28"/>
      <c r="G33" s="28"/>
      <c r="H33" s="28"/>
    </row>
    <row r="34" spans="1:8">
      <c r="A34" s="20" t="s">
        <v>663</v>
      </c>
      <c r="B34" s="5" t="s">
        <v>480</v>
      </c>
      <c r="C34" s="28"/>
      <c r="D34" s="28"/>
      <c r="E34" s="28"/>
      <c r="F34" s="28"/>
      <c r="G34" s="28"/>
      <c r="H34" s="28"/>
    </row>
    <row r="35" spans="1:8">
      <c r="A35" s="18" t="s">
        <v>481</v>
      </c>
      <c r="B35" s="18" t="s">
        <v>480</v>
      </c>
      <c r="C35" s="28"/>
      <c r="D35" s="28"/>
      <c r="E35" s="28"/>
      <c r="F35" s="28"/>
      <c r="G35" s="28"/>
      <c r="H35" s="28"/>
    </row>
    <row r="36" spans="1:8">
      <c r="A36" s="18" t="s">
        <v>482</v>
      </c>
      <c r="B36" s="18" t="s">
        <v>480</v>
      </c>
      <c r="C36" s="28"/>
      <c r="D36" s="28"/>
      <c r="E36" s="28"/>
      <c r="F36" s="28"/>
      <c r="G36" s="28"/>
      <c r="H36" s="28"/>
    </row>
    <row r="37" spans="1:8">
      <c r="A37" s="18" t="s">
        <v>483</v>
      </c>
      <c r="B37" s="18" t="s">
        <v>480</v>
      </c>
      <c r="C37" s="28"/>
      <c r="D37" s="28"/>
      <c r="E37" s="28"/>
      <c r="F37" s="28"/>
      <c r="G37" s="28"/>
      <c r="H37" s="28"/>
    </row>
    <row r="38" spans="1:8">
      <c r="A38" s="18" t="s">
        <v>448</v>
      </c>
      <c r="B38" s="18" t="s">
        <v>480</v>
      </c>
      <c r="C38" s="28"/>
      <c r="D38" s="28"/>
      <c r="E38" s="28"/>
      <c r="F38" s="28"/>
      <c r="G38" s="28"/>
      <c r="H38" s="28"/>
    </row>
    <row r="39" spans="1:8">
      <c r="A39" s="101" t="s">
        <v>664</v>
      </c>
      <c r="B39" s="102" t="s">
        <v>484</v>
      </c>
      <c r="C39" s="77"/>
      <c r="D39" s="77"/>
      <c r="E39" s="77"/>
      <c r="F39" s="77"/>
      <c r="G39" s="77"/>
      <c r="H39" s="77"/>
    </row>
    <row r="42" spans="1:8" ht="51.75">
      <c r="A42" s="119" t="s">
        <v>180</v>
      </c>
      <c r="B42" s="3" t="s">
        <v>309</v>
      </c>
      <c r="C42" s="164" t="s">
        <v>237</v>
      </c>
      <c r="D42" s="164" t="s">
        <v>238</v>
      </c>
      <c r="E42" s="164" t="s">
        <v>263</v>
      </c>
      <c r="F42" s="164" t="s">
        <v>264</v>
      </c>
      <c r="G42" s="164" t="s">
        <v>265</v>
      </c>
      <c r="H42" s="164" t="s">
        <v>266</v>
      </c>
    </row>
    <row r="43" spans="1:8">
      <c r="A43" s="20" t="s">
        <v>39</v>
      </c>
      <c r="B43" s="5" t="s">
        <v>573</v>
      </c>
      <c r="C43" s="28"/>
      <c r="D43" s="28"/>
      <c r="E43" s="28"/>
      <c r="F43" s="28"/>
      <c r="G43" s="28"/>
      <c r="H43" s="28"/>
    </row>
    <row r="44" spans="1:8">
      <c r="A44" s="45" t="s">
        <v>447</v>
      </c>
      <c r="B44" s="45" t="s">
        <v>573</v>
      </c>
      <c r="C44" s="28"/>
      <c r="D44" s="28"/>
      <c r="E44" s="28"/>
      <c r="F44" s="28"/>
      <c r="G44" s="28"/>
      <c r="H44" s="28"/>
    </row>
    <row r="45" spans="1:8" ht="30">
      <c r="A45" s="12" t="s">
        <v>574</v>
      </c>
      <c r="B45" s="5" t="s">
        <v>575</v>
      </c>
      <c r="C45" s="28"/>
      <c r="D45" s="28"/>
      <c r="E45" s="28"/>
      <c r="F45" s="28"/>
      <c r="G45" s="28"/>
      <c r="H45" s="28"/>
    </row>
    <row r="46" spans="1:8">
      <c r="A46" s="20" t="s">
        <v>88</v>
      </c>
      <c r="B46" s="5" t="s">
        <v>576</v>
      </c>
      <c r="C46" s="28"/>
      <c r="D46" s="28"/>
      <c r="E46" s="28"/>
      <c r="F46" s="28"/>
      <c r="G46" s="28"/>
      <c r="H46" s="28"/>
    </row>
    <row r="47" spans="1:8">
      <c r="A47" s="45" t="s">
        <v>447</v>
      </c>
      <c r="B47" s="45" t="s">
        <v>576</v>
      </c>
      <c r="C47" s="28"/>
      <c r="D47" s="28"/>
      <c r="E47" s="28"/>
      <c r="F47" s="28"/>
      <c r="G47" s="28"/>
      <c r="H47" s="28"/>
    </row>
    <row r="48" spans="1:8">
      <c r="A48" s="11" t="s">
        <v>59</v>
      </c>
      <c r="B48" s="7" t="s">
        <v>577</v>
      </c>
      <c r="C48" s="28"/>
      <c r="D48" s="28"/>
      <c r="E48" s="28"/>
      <c r="F48" s="28"/>
      <c r="G48" s="28"/>
      <c r="H48" s="28"/>
    </row>
    <row r="49" spans="1:8">
      <c r="A49" s="12" t="s">
        <v>89</v>
      </c>
      <c r="B49" s="5" t="s">
        <v>578</v>
      </c>
      <c r="C49" s="28"/>
      <c r="D49" s="28"/>
      <c r="E49" s="28"/>
      <c r="F49" s="28"/>
      <c r="G49" s="28"/>
      <c r="H49" s="28"/>
    </row>
    <row r="50" spans="1:8">
      <c r="A50" s="45" t="s">
        <v>455</v>
      </c>
      <c r="B50" s="45" t="s">
        <v>578</v>
      </c>
      <c r="C50" s="28"/>
      <c r="D50" s="28"/>
      <c r="E50" s="28"/>
      <c r="F50" s="28"/>
      <c r="G50" s="28"/>
      <c r="H50" s="28"/>
    </row>
    <row r="51" spans="1:8">
      <c r="A51" s="20" t="s">
        <v>579</v>
      </c>
      <c r="B51" s="5" t="s">
        <v>580</v>
      </c>
      <c r="C51" s="28"/>
      <c r="D51" s="28"/>
      <c r="E51" s="28"/>
      <c r="F51" s="28"/>
      <c r="G51" s="28"/>
      <c r="H51" s="28"/>
    </row>
    <row r="52" spans="1:8">
      <c r="A52" s="13" t="s">
        <v>90</v>
      </c>
      <c r="B52" s="5" t="s">
        <v>581</v>
      </c>
      <c r="C52" s="28"/>
      <c r="D52" s="28"/>
      <c r="E52" s="28"/>
      <c r="F52" s="28"/>
      <c r="G52" s="28"/>
      <c r="H52" s="28"/>
    </row>
    <row r="53" spans="1:8">
      <c r="A53" s="45" t="s">
        <v>456</v>
      </c>
      <c r="B53" s="45" t="s">
        <v>581</v>
      </c>
      <c r="C53" s="28"/>
      <c r="D53" s="28"/>
      <c r="E53" s="28"/>
      <c r="F53" s="28"/>
      <c r="G53" s="28"/>
      <c r="H53" s="28"/>
    </row>
    <row r="54" spans="1:8">
      <c r="A54" s="20" t="s">
        <v>582</v>
      </c>
      <c r="B54" s="5" t="s">
        <v>583</v>
      </c>
      <c r="C54" s="28"/>
      <c r="D54" s="28"/>
      <c r="E54" s="28"/>
      <c r="F54" s="28"/>
      <c r="G54" s="28"/>
      <c r="H54" s="28"/>
    </row>
    <row r="55" spans="1:8">
      <c r="A55" s="21" t="s">
        <v>60</v>
      </c>
      <c r="B55" s="7" t="s">
        <v>584</v>
      </c>
      <c r="C55" s="28"/>
      <c r="D55" s="28"/>
      <c r="E55" s="28"/>
      <c r="F55" s="28"/>
      <c r="G55" s="28"/>
      <c r="H55" s="28"/>
    </row>
    <row r="56" spans="1:8">
      <c r="A56" s="21" t="s">
        <v>588</v>
      </c>
      <c r="B56" s="7" t="s">
        <v>589</v>
      </c>
      <c r="C56" s="28"/>
      <c r="D56" s="28"/>
      <c r="E56" s="145">
        <v>1836803</v>
      </c>
      <c r="F56" s="145"/>
      <c r="G56" s="145">
        <v>1836803</v>
      </c>
      <c r="H56" s="28"/>
    </row>
    <row r="57" spans="1:8">
      <c r="A57" s="21" t="s">
        <v>590</v>
      </c>
      <c r="B57" s="7" t="s">
        <v>591</v>
      </c>
      <c r="C57" s="28"/>
      <c r="D57" s="28"/>
      <c r="E57" s="145"/>
      <c r="F57" s="145"/>
      <c r="G57" s="145"/>
      <c r="H57" s="28"/>
    </row>
    <row r="58" spans="1:8">
      <c r="A58" s="21" t="s">
        <v>594</v>
      </c>
      <c r="B58" s="7" t="s">
        <v>595</v>
      </c>
      <c r="C58" s="28"/>
      <c r="D58" s="28"/>
      <c r="E58" s="145"/>
      <c r="F58" s="145"/>
      <c r="G58" s="145"/>
      <c r="H58" s="28"/>
    </row>
    <row r="59" spans="1:8">
      <c r="A59" s="11" t="s">
        <v>205</v>
      </c>
      <c r="B59" s="7" t="s">
        <v>596</v>
      </c>
      <c r="C59" s="28"/>
      <c r="D59" s="28"/>
      <c r="E59" s="145"/>
      <c r="F59" s="145"/>
      <c r="G59" s="145"/>
      <c r="H59" s="28"/>
    </row>
    <row r="60" spans="1:8">
      <c r="A60" s="15" t="s">
        <v>597</v>
      </c>
      <c r="B60" s="7" t="s">
        <v>596</v>
      </c>
      <c r="C60" s="28"/>
      <c r="D60" s="28"/>
      <c r="E60" s="145"/>
      <c r="F60" s="145"/>
      <c r="G60" s="145"/>
      <c r="H60" s="28"/>
    </row>
    <row r="61" spans="1:8">
      <c r="A61" s="103" t="s">
        <v>62</v>
      </c>
      <c r="B61" s="104" t="s">
        <v>598</v>
      </c>
      <c r="C61" s="96"/>
      <c r="D61" s="96"/>
      <c r="E61" s="147">
        <v>1836803</v>
      </c>
      <c r="F61" s="147"/>
      <c r="G61" s="147">
        <v>1836803</v>
      </c>
      <c r="H61" s="96"/>
    </row>
    <row r="62" spans="1:8">
      <c r="A62" s="12" t="s">
        <v>599</v>
      </c>
      <c r="B62" s="5" t="s">
        <v>600</v>
      </c>
      <c r="C62" s="28"/>
      <c r="D62" s="28"/>
      <c r="E62" s="28"/>
      <c r="F62" s="28"/>
      <c r="G62" s="28"/>
      <c r="H62" s="28"/>
    </row>
    <row r="63" spans="1:8">
      <c r="A63" s="13" t="s">
        <v>601</v>
      </c>
      <c r="B63" s="5" t="s">
        <v>602</v>
      </c>
      <c r="C63" s="28"/>
      <c r="D63" s="28"/>
      <c r="E63" s="28"/>
      <c r="F63" s="28"/>
      <c r="G63" s="28"/>
      <c r="H63" s="28"/>
    </row>
    <row r="64" spans="1:8">
      <c r="A64" s="20" t="s">
        <v>603</v>
      </c>
      <c r="B64" s="5" t="s">
        <v>604</v>
      </c>
      <c r="C64" s="28"/>
      <c r="D64" s="28"/>
      <c r="E64" s="28"/>
      <c r="F64" s="28"/>
      <c r="G64" s="28"/>
      <c r="H64" s="28"/>
    </row>
    <row r="65" spans="1:8">
      <c r="A65" s="20" t="s">
        <v>44</v>
      </c>
      <c r="B65" s="5" t="s">
        <v>605</v>
      </c>
      <c r="C65" s="28"/>
      <c r="D65" s="28"/>
      <c r="E65" s="28"/>
      <c r="F65" s="28"/>
      <c r="G65" s="28"/>
      <c r="H65" s="28"/>
    </row>
    <row r="66" spans="1:8">
      <c r="A66" s="45" t="s">
        <v>481</v>
      </c>
      <c r="B66" s="45" t="s">
        <v>605</v>
      </c>
      <c r="C66" s="28"/>
      <c r="D66" s="28"/>
      <c r="E66" s="28"/>
      <c r="F66" s="28"/>
      <c r="G66" s="28"/>
      <c r="H66" s="28"/>
    </row>
    <row r="67" spans="1:8">
      <c r="A67" s="45" t="s">
        <v>482</v>
      </c>
      <c r="B67" s="45" t="s">
        <v>605</v>
      </c>
      <c r="C67" s="28"/>
      <c r="D67" s="28"/>
      <c r="E67" s="28"/>
      <c r="F67" s="28"/>
      <c r="G67" s="28"/>
      <c r="H67" s="28"/>
    </row>
    <row r="68" spans="1:8">
      <c r="A68" s="46" t="s">
        <v>483</v>
      </c>
      <c r="B68" s="46" t="s">
        <v>605</v>
      </c>
      <c r="C68" s="28"/>
      <c r="D68" s="28"/>
      <c r="E68" s="28"/>
      <c r="F68" s="28"/>
      <c r="G68" s="28"/>
      <c r="H68" s="28"/>
    </row>
    <row r="69" spans="1:8">
      <c r="A69" s="105" t="s">
        <v>63</v>
      </c>
      <c r="B69" s="104" t="s">
        <v>606</v>
      </c>
      <c r="C69" s="96"/>
      <c r="D69" s="96"/>
      <c r="E69" s="96"/>
      <c r="F69" s="96"/>
      <c r="G69" s="96"/>
      <c r="H69" s="96"/>
    </row>
  </sheetData>
  <mergeCells count="2">
    <mergeCell ref="A1:H1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  <headerFooter>
    <oddHeader>&amp;R10.sz.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2"/>
  <sheetViews>
    <sheetView workbookViewId="0">
      <selection activeCell="E10" sqref="E10"/>
    </sheetView>
  </sheetViews>
  <sheetFormatPr defaultRowHeight="1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ht="45" customHeight="1">
      <c r="A1" s="241" t="s">
        <v>951</v>
      </c>
      <c r="B1" s="242"/>
      <c r="C1" s="242"/>
      <c r="D1" s="242"/>
      <c r="E1" s="242"/>
    </row>
    <row r="2" spans="1:5" ht="25.5" customHeight="1">
      <c r="A2" s="274" t="s">
        <v>699</v>
      </c>
      <c r="B2" s="242"/>
      <c r="C2" s="242"/>
      <c r="D2" s="242"/>
      <c r="E2" s="242"/>
    </row>
    <row r="3" spans="1:5" ht="59.25" customHeight="1">
      <c r="A3" s="65"/>
      <c r="B3" s="60"/>
      <c r="C3" s="60"/>
      <c r="D3" s="60"/>
      <c r="E3" s="60"/>
    </row>
    <row r="4" spans="1:5" ht="20.25" customHeight="1">
      <c r="A4" s="118" t="s">
        <v>206</v>
      </c>
    </row>
    <row r="5" spans="1:5">
      <c r="A5" s="275" t="s">
        <v>180</v>
      </c>
      <c r="B5" s="247" t="s">
        <v>309</v>
      </c>
      <c r="C5" s="276" t="s">
        <v>236</v>
      </c>
      <c r="D5" s="277"/>
      <c r="E5" s="278"/>
    </row>
    <row r="6" spans="1:5" ht="30.75" customHeight="1">
      <c r="A6" s="267"/>
      <c r="B6" s="248"/>
      <c r="C6" s="169" t="s">
        <v>229</v>
      </c>
      <c r="D6" s="164" t="s">
        <v>254</v>
      </c>
      <c r="E6" s="169" t="s">
        <v>255</v>
      </c>
    </row>
    <row r="7" spans="1:5" ht="30">
      <c r="A7" s="61" t="s">
        <v>225</v>
      </c>
      <c r="B7" s="5" t="s">
        <v>467</v>
      </c>
      <c r="C7" s="145">
        <v>46653000</v>
      </c>
      <c r="D7" s="145">
        <v>45433074</v>
      </c>
      <c r="E7" s="145">
        <v>45433074</v>
      </c>
    </row>
    <row r="8" spans="1:5" ht="30">
      <c r="A8" s="61" t="s">
        <v>226</v>
      </c>
      <c r="B8" s="5" t="s">
        <v>467</v>
      </c>
      <c r="C8" s="145"/>
      <c r="D8" s="145"/>
      <c r="E8" s="145"/>
    </row>
    <row r="9" spans="1:5" ht="18.75" customHeight="1">
      <c r="A9" s="119" t="s">
        <v>228</v>
      </c>
      <c r="B9" s="119"/>
      <c r="C9" s="145">
        <v>46653000</v>
      </c>
      <c r="D9" s="145">
        <v>45433074</v>
      </c>
      <c r="E9" s="145">
        <v>45433074</v>
      </c>
    </row>
    <row r="12" spans="1:5" ht="31.5" customHeight="1"/>
  </sheetData>
  <mergeCells count="5">
    <mergeCell ref="A1:E1"/>
    <mergeCell ref="A2:E2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Header>&amp;R11.sz.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6"/>
  <sheetViews>
    <sheetView topLeftCell="A28" workbookViewId="0">
      <selection activeCell="C48" sqref="C48:E48"/>
    </sheetView>
  </sheetViews>
  <sheetFormatPr defaultRowHeight="1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ht="28.5" customHeight="1">
      <c r="A1" s="241" t="s">
        <v>949</v>
      </c>
      <c r="B1" s="256"/>
      <c r="C1" s="256"/>
      <c r="D1" s="244"/>
      <c r="E1" s="244"/>
    </row>
    <row r="2" spans="1:5" ht="27" customHeight="1">
      <c r="A2" s="240" t="s">
        <v>700</v>
      </c>
      <c r="B2" s="240"/>
      <c r="C2" s="240"/>
      <c r="D2" s="244"/>
      <c r="E2" s="244"/>
    </row>
    <row r="3" spans="1:5" ht="18.75" customHeight="1">
      <c r="A3" s="65"/>
      <c r="B3" s="66"/>
      <c r="C3" s="66"/>
    </row>
    <row r="4" spans="1:5" ht="23.25" customHeight="1">
      <c r="A4" s="118" t="s">
        <v>206</v>
      </c>
    </row>
    <row r="5" spans="1:5" ht="26.25">
      <c r="A5" s="119" t="s">
        <v>180</v>
      </c>
      <c r="B5" s="3" t="s">
        <v>309</v>
      </c>
      <c r="C5" s="169" t="s">
        <v>229</v>
      </c>
      <c r="D5" s="164" t="s">
        <v>254</v>
      </c>
      <c r="E5" s="169" t="s">
        <v>255</v>
      </c>
    </row>
    <row r="6" spans="1:5">
      <c r="A6" s="12" t="s">
        <v>618</v>
      </c>
      <c r="B6" s="6" t="s">
        <v>388</v>
      </c>
      <c r="C6" s="28"/>
      <c r="D6" s="28"/>
      <c r="E6" s="28"/>
    </row>
    <row r="7" spans="1:5">
      <c r="A7" s="12" t="s">
        <v>619</v>
      </c>
      <c r="B7" s="6" t="s">
        <v>388</v>
      </c>
      <c r="C7" s="28"/>
      <c r="D7" s="28"/>
      <c r="E7" s="28"/>
    </row>
    <row r="8" spans="1:5">
      <c r="A8" s="12" t="s">
        <v>620</v>
      </c>
      <c r="B8" s="6" t="s">
        <v>388</v>
      </c>
      <c r="C8" s="28"/>
      <c r="D8" s="28"/>
      <c r="E8" s="28"/>
    </row>
    <row r="9" spans="1:5">
      <c r="A9" s="12" t="s">
        <v>621</v>
      </c>
      <c r="B9" s="6" t="s">
        <v>388</v>
      </c>
      <c r="C9" s="28"/>
      <c r="D9" s="28"/>
      <c r="E9" s="28"/>
    </row>
    <row r="10" spans="1:5">
      <c r="A10" s="13" t="s">
        <v>622</v>
      </c>
      <c r="B10" s="6" t="s">
        <v>388</v>
      </c>
      <c r="C10" s="28"/>
      <c r="D10" s="28"/>
      <c r="E10" s="28"/>
    </row>
    <row r="11" spans="1:5">
      <c r="A11" s="13" t="s">
        <v>623</v>
      </c>
      <c r="B11" s="6" t="s">
        <v>388</v>
      </c>
      <c r="C11" s="28"/>
      <c r="D11" s="28"/>
      <c r="E11" s="28"/>
    </row>
    <row r="12" spans="1:5">
      <c r="A12" s="15" t="s">
        <v>242</v>
      </c>
      <c r="B12" s="14" t="s">
        <v>388</v>
      </c>
      <c r="C12" s="28"/>
      <c r="D12" s="28"/>
      <c r="E12" s="28"/>
    </row>
    <row r="13" spans="1:5">
      <c r="A13" s="12" t="s">
        <v>624</v>
      </c>
      <c r="B13" s="6" t="s">
        <v>389</v>
      </c>
      <c r="C13" s="28"/>
      <c r="D13" s="28"/>
      <c r="E13" s="28"/>
    </row>
    <row r="14" spans="1:5">
      <c r="A14" s="16" t="s">
        <v>241</v>
      </c>
      <c r="B14" s="14" t="s">
        <v>389</v>
      </c>
      <c r="C14" s="28"/>
      <c r="D14" s="28"/>
      <c r="E14" s="28"/>
    </row>
    <row r="15" spans="1:5">
      <c r="A15" s="12" t="s">
        <v>625</v>
      </c>
      <c r="B15" s="6" t="s">
        <v>390</v>
      </c>
      <c r="C15" s="28"/>
      <c r="D15" s="28"/>
      <c r="E15" s="28"/>
    </row>
    <row r="16" spans="1:5">
      <c r="A16" s="12" t="s">
        <v>626</v>
      </c>
      <c r="B16" s="6" t="s">
        <v>390</v>
      </c>
      <c r="C16" s="28"/>
      <c r="D16" s="28"/>
      <c r="E16" s="28"/>
    </row>
    <row r="17" spans="1:5">
      <c r="A17" s="13" t="s">
        <v>627</v>
      </c>
      <c r="B17" s="6" t="s">
        <v>390</v>
      </c>
      <c r="C17" s="28"/>
      <c r="D17" s="28"/>
      <c r="E17" s="28"/>
    </row>
    <row r="18" spans="1:5">
      <c r="A18" s="13" t="s">
        <v>628</v>
      </c>
      <c r="B18" s="6" t="s">
        <v>390</v>
      </c>
      <c r="C18" s="28"/>
      <c r="D18" s="28"/>
      <c r="E18" s="28"/>
    </row>
    <row r="19" spans="1:5">
      <c r="A19" s="13" t="s">
        <v>629</v>
      </c>
      <c r="B19" s="6" t="s">
        <v>390</v>
      </c>
      <c r="C19" s="28"/>
      <c r="D19" s="28"/>
      <c r="E19" s="28"/>
    </row>
    <row r="20" spans="1:5" ht="30">
      <c r="A20" s="17" t="s">
        <v>630</v>
      </c>
      <c r="B20" s="6" t="s">
        <v>390</v>
      </c>
      <c r="C20" s="28"/>
      <c r="D20" s="28"/>
      <c r="E20" s="28"/>
    </row>
    <row r="21" spans="1:5">
      <c r="A21" s="11" t="s">
        <v>240</v>
      </c>
      <c r="B21" s="14" t="s">
        <v>390</v>
      </c>
      <c r="C21" s="28"/>
      <c r="D21" s="28"/>
      <c r="E21" s="28"/>
    </row>
    <row r="22" spans="1:5">
      <c r="A22" s="12" t="s">
        <v>631</v>
      </c>
      <c r="B22" s="6" t="s">
        <v>391</v>
      </c>
      <c r="C22" s="28"/>
      <c r="D22" s="28"/>
      <c r="E22" s="28"/>
    </row>
    <row r="23" spans="1:5">
      <c r="A23" s="12" t="s">
        <v>632</v>
      </c>
      <c r="B23" s="6" t="s">
        <v>391</v>
      </c>
      <c r="C23" s="28"/>
      <c r="D23" s="28"/>
      <c r="E23" s="28"/>
    </row>
    <row r="24" spans="1:5">
      <c r="A24" s="11" t="s">
        <v>239</v>
      </c>
      <c r="B24" s="8" t="s">
        <v>391</v>
      </c>
      <c r="C24" s="28"/>
      <c r="D24" s="28"/>
      <c r="E24" s="28"/>
    </row>
    <row r="25" spans="1:5">
      <c r="A25" s="12" t="s">
        <v>633</v>
      </c>
      <c r="B25" s="6" t="s">
        <v>392</v>
      </c>
      <c r="C25" s="28"/>
      <c r="D25" s="28"/>
      <c r="E25" s="28"/>
    </row>
    <row r="26" spans="1:5">
      <c r="A26" s="12" t="s">
        <v>634</v>
      </c>
      <c r="B26" s="6" t="s">
        <v>392</v>
      </c>
      <c r="C26" s="28"/>
      <c r="D26" s="28"/>
      <c r="E26" s="28"/>
    </row>
    <row r="27" spans="1:5">
      <c r="A27" s="13" t="s">
        <v>872</v>
      </c>
      <c r="B27" s="6" t="s">
        <v>392</v>
      </c>
      <c r="C27" s="145">
        <f>SUM(C28:C40)</f>
        <v>1280000</v>
      </c>
      <c r="D27" s="145">
        <f t="shared" ref="D27" si="0">SUM(D28:D40)</f>
        <v>2330000</v>
      </c>
      <c r="E27" s="145">
        <f>SUM(E28:E40)</f>
        <v>2153350</v>
      </c>
    </row>
    <row r="28" spans="1:5">
      <c r="A28" s="13" t="s">
        <v>873</v>
      </c>
      <c r="B28" s="6" t="s">
        <v>392</v>
      </c>
      <c r="C28" s="145"/>
      <c r="D28" s="145"/>
      <c r="E28" s="145"/>
    </row>
    <row r="29" spans="1:5">
      <c r="A29" s="13" t="s">
        <v>879</v>
      </c>
      <c r="B29" s="6" t="s">
        <v>392</v>
      </c>
      <c r="C29" s="145">
        <v>150000</v>
      </c>
      <c r="D29" s="145">
        <v>200000</v>
      </c>
      <c r="E29" s="145">
        <v>180000</v>
      </c>
    </row>
    <row r="30" spans="1:5">
      <c r="A30" s="13" t="s">
        <v>220</v>
      </c>
      <c r="B30" s="6" t="s">
        <v>392</v>
      </c>
      <c r="C30" s="145">
        <v>300000</v>
      </c>
      <c r="D30" s="145">
        <v>300000</v>
      </c>
      <c r="E30" s="145">
        <v>350000</v>
      </c>
    </row>
    <row r="31" spans="1:5">
      <c r="A31" s="13" t="s">
        <v>221</v>
      </c>
      <c r="B31" s="6" t="s">
        <v>392</v>
      </c>
      <c r="C31" s="145">
        <v>180000</v>
      </c>
      <c r="D31" s="145">
        <v>180000</v>
      </c>
      <c r="E31" s="145">
        <v>160000</v>
      </c>
    </row>
    <row r="32" spans="1:5">
      <c r="A32" s="13" t="s">
        <v>974</v>
      </c>
      <c r="B32" s="6"/>
      <c r="C32" s="145"/>
      <c r="D32" s="145">
        <v>500000</v>
      </c>
      <c r="E32" s="145">
        <v>368000</v>
      </c>
    </row>
    <row r="33" spans="1:5">
      <c r="A33" s="13" t="s">
        <v>222</v>
      </c>
      <c r="B33" s="6" t="s">
        <v>392</v>
      </c>
      <c r="C33" s="145"/>
      <c r="D33" s="145"/>
      <c r="E33" s="145"/>
    </row>
    <row r="34" spans="1:5">
      <c r="A34" s="13" t="s">
        <v>223</v>
      </c>
      <c r="B34" s="6" t="s">
        <v>392</v>
      </c>
      <c r="C34" s="145">
        <v>200000</v>
      </c>
      <c r="D34" s="145">
        <v>200000</v>
      </c>
      <c r="E34" s="145">
        <v>300000</v>
      </c>
    </row>
    <row r="35" spans="1:5">
      <c r="A35" s="13" t="s">
        <v>874</v>
      </c>
      <c r="B35" s="6" t="s">
        <v>392</v>
      </c>
      <c r="C35" s="145">
        <v>60000</v>
      </c>
      <c r="D35" s="145">
        <v>60000</v>
      </c>
      <c r="E35" s="145"/>
    </row>
    <row r="36" spans="1:5">
      <c r="A36" s="13" t="s">
        <v>875</v>
      </c>
      <c r="B36" s="6" t="s">
        <v>392</v>
      </c>
      <c r="C36" s="145">
        <v>150000</v>
      </c>
      <c r="D36" s="145">
        <v>150000</v>
      </c>
      <c r="E36" s="145">
        <v>150000</v>
      </c>
    </row>
    <row r="37" spans="1:5">
      <c r="A37" s="13" t="s">
        <v>876</v>
      </c>
      <c r="B37" s="6" t="s">
        <v>392</v>
      </c>
      <c r="C37" s="145">
        <v>240000</v>
      </c>
      <c r="D37" s="145">
        <v>740000</v>
      </c>
      <c r="E37" s="145">
        <v>645350</v>
      </c>
    </row>
    <row r="38" spans="1:5">
      <c r="A38" s="13" t="s">
        <v>877</v>
      </c>
      <c r="B38" s="6" t="s">
        <v>392</v>
      </c>
      <c r="C38" s="145"/>
      <c r="D38" s="145"/>
      <c r="E38" s="145"/>
    </row>
    <row r="39" spans="1:5">
      <c r="A39" s="13" t="s">
        <v>878</v>
      </c>
      <c r="B39" s="6" t="s">
        <v>392</v>
      </c>
      <c r="C39" s="145"/>
      <c r="D39" s="145"/>
      <c r="E39" s="145"/>
    </row>
    <row r="40" spans="1:5">
      <c r="A40" s="13" t="s">
        <v>219</v>
      </c>
      <c r="B40" s="6" t="s">
        <v>392</v>
      </c>
      <c r="C40" s="145"/>
      <c r="D40" s="145"/>
      <c r="E40" s="145"/>
    </row>
    <row r="41" spans="1:5">
      <c r="A41" s="13" t="s">
        <v>617</v>
      </c>
      <c r="B41" s="6"/>
      <c r="C41" s="145"/>
      <c r="D41" s="145"/>
      <c r="E41" s="145"/>
    </row>
    <row r="42" spans="1:5">
      <c r="A42" s="13" t="s">
        <v>635</v>
      </c>
      <c r="B42" s="6" t="s">
        <v>392</v>
      </c>
      <c r="C42" s="28"/>
      <c r="D42" s="28"/>
      <c r="E42" s="28"/>
    </row>
    <row r="43" spans="1:5" ht="30">
      <c r="A43" s="13" t="s">
        <v>636</v>
      </c>
      <c r="B43" s="6" t="s">
        <v>392</v>
      </c>
      <c r="C43" s="28"/>
      <c r="D43" s="28"/>
      <c r="E43" s="28"/>
    </row>
    <row r="44" spans="1:5" ht="30">
      <c r="A44" s="13" t="s">
        <v>637</v>
      </c>
      <c r="B44" s="6" t="s">
        <v>392</v>
      </c>
      <c r="C44" s="28"/>
      <c r="D44" s="28"/>
      <c r="E44" s="28"/>
    </row>
    <row r="45" spans="1:5">
      <c r="A45" s="11" t="s">
        <v>638</v>
      </c>
      <c r="B45" s="14" t="s">
        <v>392</v>
      </c>
      <c r="C45" s="145">
        <f>SUM(C25:C27)</f>
        <v>1280000</v>
      </c>
      <c r="D45" s="145">
        <f t="shared" ref="D45:E45" si="1">SUM(D25:D27)</f>
        <v>2330000</v>
      </c>
      <c r="E45" s="145">
        <f t="shared" si="1"/>
        <v>2153350</v>
      </c>
    </row>
    <row r="46" spans="1:5" ht="15.75">
      <c r="A46" s="106" t="s">
        <v>639</v>
      </c>
      <c r="B46" s="107" t="s">
        <v>393</v>
      </c>
      <c r="C46" s="147">
        <f>SUM(C12+C14+C45)</f>
        <v>1280000</v>
      </c>
      <c r="D46" s="147">
        <f>SUM(D12+D14+D45)</f>
        <v>2330000</v>
      </c>
      <c r="E46" s="147">
        <f>SUM(E12+E14+E45)</f>
        <v>2153350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headerFooter>
    <oddHeader>&amp;R12.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115"/>
  <sheetViews>
    <sheetView topLeftCell="A97" workbookViewId="0">
      <selection activeCell="E52" sqref="E52"/>
    </sheetView>
  </sheetViews>
  <sheetFormatPr defaultRowHeight="1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ht="27" customHeight="1">
      <c r="A1" s="241" t="s">
        <v>949</v>
      </c>
      <c r="B1" s="256"/>
      <c r="C1" s="256"/>
      <c r="D1" s="244"/>
      <c r="E1" s="244"/>
    </row>
    <row r="2" spans="1:5" ht="27" customHeight="1">
      <c r="A2" s="240" t="s">
        <v>701</v>
      </c>
      <c r="B2" s="242"/>
      <c r="C2" s="242"/>
      <c r="D2" s="244"/>
      <c r="E2" s="244"/>
    </row>
    <row r="3" spans="1:5" ht="19.5" customHeight="1">
      <c r="A3" s="116"/>
      <c r="B3" s="60"/>
      <c r="C3" s="60"/>
    </row>
    <row r="4" spans="1:5">
      <c r="A4" s="118" t="s">
        <v>206</v>
      </c>
    </row>
    <row r="5" spans="1:5" ht="26.25">
      <c r="A5" s="119" t="s">
        <v>180</v>
      </c>
      <c r="B5" s="3" t="s">
        <v>309</v>
      </c>
      <c r="C5" s="169" t="s">
        <v>229</v>
      </c>
      <c r="D5" s="164" t="s">
        <v>254</v>
      </c>
      <c r="E5" s="169" t="s">
        <v>255</v>
      </c>
    </row>
    <row r="6" spans="1:5">
      <c r="A6" s="13" t="s">
        <v>123</v>
      </c>
      <c r="B6" s="6" t="s">
        <v>399</v>
      </c>
      <c r="C6" s="28"/>
      <c r="D6" s="28"/>
      <c r="E6" s="28"/>
    </row>
    <row r="7" spans="1:5">
      <c r="A7" s="13" t="s">
        <v>124</v>
      </c>
      <c r="B7" s="6" t="s">
        <v>399</v>
      </c>
      <c r="C7" s="28"/>
      <c r="D7" s="28"/>
      <c r="E7" s="28"/>
    </row>
    <row r="8" spans="1:5" ht="30">
      <c r="A8" s="13" t="s">
        <v>125</v>
      </c>
      <c r="B8" s="6" t="s">
        <v>399</v>
      </c>
      <c r="C8" s="28"/>
      <c r="D8" s="28"/>
      <c r="E8" s="28"/>
    </row>
    <row r="9" spans="1:5">
      <c r="A9" s="13" t="s">
        <v>126</v>
      </c>
      <c r="B9" s="6" t="s">
        <v>399</v>
      </c>
      <c r="C9" s="28"/>
      <c r="D9" s="28"/>
      <c r="E9" s="28"/>
    </row>
    <row r="10" spans="1:5">
      <c r="A10" s="13" t="s">
        <v>127</v>
      </c>
      <c r="B10" s="6" t="s">
        <v>399</v>
      </c>
      <c r="C10" s="28"/>
      <c r="D10" s="28"/>
      <c r="E10" s="28"/>
    </row>
    <row r="11" spans="1:5">
      <c r="A11" s="13" t="s">
        <v>128</v>
      </c>
      <c r="B11" s="6" t="s">
        <v>399</v>
      </c>
      <c r="C11" s="28"/>
      <c r="D11" s="28"/>
      <c r="E11" s="28"/>
    </row>
    <row r="12" spans="1:5">
      <c r="A12" s="13" t="s">
        <v>129</v>
      </c>
      <c r="B12" s="6" t="s">
        <v>399</v>
      </c>
      <c r="C12" s="28"/>
      <c r="D12" s="28"/>
      <c r="E12" s="28"/>
    </row>
    <row r="13" spans="1:5">
      <c r="A13" s="13" t="s">
        <v>130</v>
      </c>
      <c r="B13" s="6" t="s">
        <v>399</v>
      </c>
      <c r="C13" s="28"/>
      <c r="D13" s="28"/>
      <c r="E13" s="28"/>
    </row>
    <row r="14" spans="1:5">
      <c r="A14" s="13" t="s">
        <v>131</v>
      </c>
      <c r="B14" s="6" t="s">
        <v>399</v>
      </c>
      <c r="C14" s="28"/>
      <c r="D14" s="28"/>
      <c r="E14" s="28"/>
    </row>
    <row r="15" spans="1:5">
      <c r="A15" s="13" t="s">
        <v>132</v>
      </c>
      <c r="B15" s="6" t="s">
        <v>399</v>
      </c>
      <c r="C15" s="28"/>
      <c r="D15" s="28"/>
      <c r="E15" s="28"/>
    </row>
    <row r="16" spans="1:5" ht="25.5">
      <c r="A16" s="11" t="s">
        <v>640</v>
      </c>
      <c r="B16" s="8" t="s">
        <v>399</v>
      </c>
      <c r="C16" s="28"/>
      <c r="D16" s="28"/>
      <c r="E16" s="28"/>
    </row>
    <row r="17" spans="1:7">
      <c r="A17" s="13" t="s">
        <v>123</v>
      </c>
      <c r="B17" s="6" t="s">
        <v>400</v>
      </c>
      <c r="C17" s="28"/>
      <c r="D17" s="28"/>
      <c r="E17" s="28"/>
    </row>
    <row r="18" spans="1:7">
      <c r="A18" s="13" t="s">
        <v>124</v>
      </c>
      <c r="B18" s="6" t="s">
        <v>400</v>
      </c>
      <c r="C18" s="28"/>
      <c r="D18" s="28"/>
      <c r="E18" s="28"/>
    </row>
    <row r="19" spans="1:7" ht="30">
      <c r="A19" s="13" t="s">
        <v>125</v>
      </c>
      <c r="B19" s="6" t="s">
        <v>400</v>
      </c>
      <c r="C19" s="28"/>
      <c r="D19" s="28"/>
      <c r="E19" s="28"/>
    </row>
    <row r="20" spans="1:7">
      <c r="A20" s="13" t="s">
        <v>126</v>
      </c>
      <c r="B20" s="6" t="s">
        <v>400</v>
      </c>
      <c r="C20" s="28"/>
      <c r="D20" s="28"/>
      <c r="E20" s="28"/>
    </row>
    <row r="21" spans="1:7">
      <c r="A21" s="13" t="s">
        <v>127</v>
      </c>
      <c r="B21" s="6" t="s">
        <v>400</v>
      </c>
      <c r="C21" s="28"/>
      <c r="D21" s="28"/>
      <c r="E21" s="28"/>
    </row>
    <row r="22" spans="1:7">
      <c r="A22" s="13" t="s">
        <v>128</v>
      </c>
      <c r="B22" s="6" t="s">
        <v>400</v>
      </c>
      <c r="C22" s="28"/>
      <c r="D22" s="28"/>
      <c r="E22" s="28"/>
    </row>
    <row r="23" spans="1:7">
      <c r="A23" s="13" t="s">
        <v>129</v>
      </c>
      <c r="B23" s="6" t="s">
        <v>400</v>
      </c>
      <c r="C23" s="28"/>
      <c r="D23" s="28"/>
      <c r="E23" s="28"/>
    </row>
    <row r="24" spans="1:7">
      <c r="A24" s="13" t="s">
        <v>130</v>
      </c>
      <c r="B24" s="6" t="s">
        <v>400</v>
      </c>
      <c r="C24" s="28"/>
      <c r="D24" s="28"/>
      <c r="E24" s="28"/>
    </row>
    <row r="25" spans="1:7">
      <c r="A25" s="13" t="s">
        <v>131</v>
      </c>
      <c r="B25" s="6" t="s">
        <v>400</v>
      </c>
      <c r="C25" s="28"/>
      <c r="D25" s="28"/>
      <c r="E25" s="28"/>
    </row>
    <row r="26" spans="1:7">
      <c r="A26" s="13" t="s">
        <v>132</v>
      </c>
      <c r="B26" s="6" t="s">
        <v>400</v>
      </c>
      <c r="C26" s="28"/>
      <c r="D26" s="28"/>
      <c r="E26" s="28"/>
    </row>
    <row r="27" spans="1:7" ht="25.5">
      <c r="A27" s="11" t="s">
        <v>641</v>
      </c>
      <c r="B27" s="8" t="s">
        <v>400</v>
      </c>
      <c r="C27" s="28"/>
      <c r="D27" s="28"/>
      <c r="E27" s="28"/>
    </row>
    <row r="28" spans="1:7">
      <c r="A28" s="13" t="s">
        <v>123</v>
      </c>
      <c r="B28" s="6" t="s">
        <v>401</v>
      </c>
      <c r="C28" s="145">
        <v>400000</v>
      </c>
      <c r="D28" s="145">
        <v>400000</v>
      </c>
      <c r="E28" s="145">
        <v>325000</v>
      </c>
    </row>
    <row r="29" spans="1:7">
      <c r="A29" s="13" t="s">
        <v>124</v>
      </c>
      <c r="B29" s="6" t="s">
        <v>401</v>
      </c>
      <c r="C29" s="28"/>
      <c r="D29" s="28"/>
      <c r="E29" s="28"/>
    </row>
    <row r="30" spans="1:7" ht="30">
      <c r="A30" s="13" t="s">
        <v>125</v>
      </c>
      <c r="B30" s="6" t="s">
        <v>401</v>
      </c>
      <c r="C30" s="28"/>
      <c r="D30" s="28"/>
      <c r="E30" s="28"/>
    </row>
    <row r="31" spans="1:7">
      <c r="A31" s="13" t="s">
        <v>126</v>
      </c>
      <c r="B31" s="6" t="s">
        <v>401</v>
      </c>
      <c r="C31" s="28"/>
      <c r="D31" s="28"/>
      <c r="E31" s="28"/>
      <c r="G31" s="233"/>
    </row>
    <row r="32" spans="1:7">
      <c r="A32" s="13" t="s">
        <v>127</v>
      </c>
      <c r="B32" s="6" t="s">
        <v>401</v>
      </c>
      <c r="C32" s="28"/>
      <c r="D32" s="28"/>
      <c r="E32" s="28"/>
    </row>
    <row r="33" spans="1:5">
      <c r="A33" s="13" t="s">
        <v>128</v>
      </c>
      <c r="B33" s="6" t="s">
        <v>401</v>
      </c>
      <c r="C33" s="28"/>
      <c r="D33" s="28"/>
      <c r="E33" s="28"/>
    </row>
    <row r="34" spans="1:5">
      <c r="A34" s="13" t="s">
        <v>129</v>
      </c>
      <c r="B34" s="6" t="s">
        <v>401</v>
      </c>
      <c r="C34" s="145">
        <v>3834000</v>
      </c>
      <c r="D34" s="145">
        <v>3834000</v>
      </c>
      <c r="E34" s="145">
        <v>3595258</v>
      </c>
    </row>
    <row r="35" spans="1:5">
      <c r="A35" s="13" t="s">
        <v>130</v>
      </c>
      <c r="B35" s="6" t="s">
        <v>401</v>
      </c>
      <c r="C35" s="145">
        <v>235000</v>
      </c>
      <c r="D35" s="145">
        <v>235000</v>
      </c>
      <c r="E35" s="145">
        <v>218883</v>
      </c>
    </row>
    <row r="36" spans="1:5">
      <c r="A36" s="13" t="s">
        <v>131</v>
      </c>
      <c r="B36" s="6" t="s">
        <v>401</v>
      </c>
      <c r="C36" s="145"/>
      <c r="D36" s="145"/>
      <c r="E36" s="145"/>
    </row>
    <row r="37" spans="1:5">
      <c r="A37" s="13" t="s">
        <v>132</v>
      </c>
      <c r="B37" s="6" t="s">
        <v>401</v>
      </c>
      <c r="C37" s="145"/>
      <c r="D37" s="145"/>
      <c r="E37" s="145"/>
    </row>
    <row r="38" spans="1:5">
      <c r="A38" s="11" t="s">
        <v>642</v>
      </c>
      <c r="B38" s="8" t="s">
        <v>401</v>
      </c>
      <c r="C38" s="145">
        <v>4469000</v>
      </c>
      <c r="D38" s="145">
        <v>4469000</v>
      </c>
      <c r="E38" s="145">
        <v>4139141</v>
      </c>
    </row>
    <row r="39" spans="1:5">
      <c r="A39" s="13" t="s">
        <v>133</v>
      </c>
      <c r="B39" s="5" t="s">
        <v>403</v>
      </c>
      <c r="C39" s="145"/>
      <c r="D39" s="145"/>
      <c r="E39" s="145"/>
    </row>
    <row r="40" spans="1:5">
      <c r="A40" s="13" t="s">
        <v>134</v>
      </c>
      <c r="B40" s="5" t="s">
        <v>403</v>
      </c>
      <c r="C40" s="145"/>
      <c r="D40" s="145"/>
      <c r="E40" s="145"/>
    </row>
    <row r="41" spans="1:5">
      <c r="A41" s="13" t="s">
        <v>135</v>
      </c>
      <c r="B41" s="5" t="s">
        <v>403</v>
      </c>
      <c r="C41" s="145"/>
      <c r="D41" s="145">
        <v>60000</v>
      </c>
      <c r="E41" s="145">
        <v>60000</v>
      </c>
    </row>
    <row r="42" spans="1:5">
      <c r="A42" s="5" t="s">
        <v>136</v>
      </c>
      <c r="B42" s="5" t="s">
        <v>403</v>
      </c>
      <c r="C42" s="145"/>
      <c r="D42" s="145"/>
      <c r="E42" s="145"/>
    </row>
    <row r="43" spans="1:5">
      <c r="A43" s="5" t="s">
        <v>137</v>
      </c>
      <c r="B43" s="5" t="s">
        <v>403</v>
      </c>
      <c r="C43" s="145"/>
      <c r="D43" s="145"/>
      <c r="E43" s="145"/>
    </row>
    <row r="44" spans="1:5">
      <c r="A44" s="5" t="s">
        <v>138</v>
      </c>
      <c r="B44" s="5" t="s">
        <v>403</v>
      </c>
      <c r="C44" s="145"/>
      <c r="D44" s="145"/>
      <c r="E44" s="145"/>
    </row>
    <row r="45" spans="1:5">
      <c r="A45" s="13" t="s">
        <v>139</v>
      </c>
      <c r="B45" s="5" t="s">
        <v>403</v>
      </c>
      <c r="C45" s="145"/>
      <c r="D45" s="145"/>
      <c r="E45" s="145"/>
    </row>
    <row r="46" spans="1:5">
      <c r="A46" s="13" t="s">
        <v>140</v>
      </c>
      <c r="B46" s="5" t="s">
        <v>403</v>
      </c>
      <c r="C46" s="145"/>
      <c r="D46" s="145"/>
      <c r="E46" s="145"/>
    </row>
    <row r="47" spans="1:5">
      <c r="A47" s="13" t="s">
        <v>141</v>
      </c>
      <c r="B47" s="5" t="s">
        <v>403</v>
      </c>
      <c r="C47" s="145"/>
      <c r="D47" s="145"/>
      <c r="E47" s="145"/>
    </row>
    <row r="48" spans="1:5">
      <c r="A48" s="13" t="s">
        <v>142</v>
      </c>
      <c r="B48" s="5" t="s">
        <v>403</v>
      </c>
      <c r="C48" s="145"/>
      <c r="D48" s="145"/>
      <c r="E48" s="145"/>
    </row>
    <row r="49" spans="1:5" ht="25.5">
      <c r="A49" s="11" t="s">
        <v>643</v>
      </c>
      <c r="B49" s="8" t="s">
        <v>403</v>
      </c>
      <c r="C49" s="145"/>
      <c r="D49" s="145">
        <v>60000</v>
      </c>
      <c r="E49" s="145">
        <v>60000</v>
      </c>
    </row>
    <row r="50" spans="1:5">
      <c r="A50" s="13" t="s">
        <v>133</v>
      </c>
      <c r="B50" s="5" t="s">
        <v>408</v>
      </c>
      <c r="C50" s="145"/>
      <c r="D50" s="145"/>
      <c r="E50" s="145"/>
    </row>
    <row r="51" spans="1:5">
      <c r="A51" s="13" t="s">
        <v>134</v>
      </c>
      <c r="B51" s="5" t="s">
        <v>409</v>
      </c>
      <c r="C51" s="145">
        <v>3120000</v>
      </c>
      <c r="D51" s="145">
        <v>3120000</v>
      </c>
      <c r="E51" s="145">
        <v>2912200</v>
      </c>
    </row>
    <row r="52" spans="1:5">
      <c r="A52" s="13" t="s">
        <v>135</v>
      </c>
      <c r="B52" s="5" t="s">
        <v>409</v>
      </c>
      <c r="C52" s="145"/>
      <c r="D52" s="145"/>
      <c r="E52" s="145">
        <v>55000</v>
      </c>
    </row>
    <row r="53" spans="1:5">
      <c r="A53" s="5" t="s">
        <v>136</v>
      </c>
      <c r="B53" s="5" t="s">
        <v>409</v>
      </c>
      <c r="C53" s="145"/>
      <c r="D53" s="145"/>
      <c r="E53" s="145"/>
    </row>
    <row r="54" spans="1:5">
      <c r="A54" s="5" t="s">
        <v>137</v>
      </c>
      <c r="B54" s="5" t="s">
        <v>409</v>
      </c>
      <c r="C54" s="145"/>
      <c r="D54" s="145"/>
      <c r="E54" s="145"/>
    </row>
    <row r="55" spans="1:5">
      <c r="A55" s="5" t="s">
        <v>138</v>
      </c>
      <c r="B55" s="5" t="s">
        <v>409</v>
      </c>
      <c r="C55" s="145">
        <v>20000</v>
      </c>
      <c r="D55" s="145">
        <v>20000</v>
      </c>
      <c r="E55" s="145"/>
    </row>
    <row r="56" spans="1:5">
      <c r="A56" s="13" t="s">
        <v>139</v>
      </c>
      <c r="B56" s="5" t="s">
        <v>409</v>
      </c>
      <c r="C56" s="145">
        <v>50000</v>
      </c>
      <c r="D56" s="145">
        <v>50000</v>
      </c>
      <c r="E56" s="145">
        <v>43500</v>
      </c>
    </row>
    <row r="57" spans="1:5">
      <c r="A57" s="13" t="s">
        <v>143</v>
      </c>
      <c r="B57" s="5" t="s">
        <v>409</v>
      </c>
      <c r="C57" s="145"/>
      <c r="D57" s="145"/>
      <c r="E57" s="145"/>
    </row>
    <row r="58" spans="1:5">
      <c r="A58" s="13" t="s">
        <v>141</v>
      </c>
      <c r="B58" s="5" t="s">
        <v>409</v>
      </c>
      <c r="C58" s="145"/>
      <c r="D58" s="145"/>
      <c r="E58" s="145"/>
    </row>
    <row r="59" spans="1:5">
      <c r="A59" s="13" t="s">
        <v>142</v>
      </c>
      <c r="B59" s="5" t="s">
        <v>409</v>
      </c>
      <c r="C59" s="145"/>
      <c r="D59" s="145"/>
      <c r="E59" s="145"/>
    </row>
    <row r="60" spans="1:5">
      <c r="A60" s="15" t="s">
        <v>644</v>
      </c>
      <c r="B60" s="8" t="s">
        <v>409</v>
      </c>
      <c r="C60" s="145">
        <v>3190000</v>
      </c>
      <c r="D60" s="145">
        <v>3190000</v>
      </c>
      <c r="E60" s="145">
        <v>3011700</v>
      </c>
    </row>
    <row r="61" spans="1:5">
      <c r="A61" s="13" t="s">
        <v>123</v>
      </c>
      <c r="B61" s="6" t="s">
        <v>436</v>
      </c>
      <c r="C61" s="28"/>
      <c r="D61" s="28"/>
      <c r="E61" s="28"/>
    </row>
    <row r="62" spans="1:5">
      <c r="A62" s="13" t="s">
        <v>124</v>
      </c>
      <c r="B62" s="6" t="s">
        <v>436</v>
      </c>
      <c r="C62" s="28"/>
      <c r="D62" s="28"/>
      <c r="E62" s="28"/>
    </row>
    <row r="63" spans="1:5" ht="30">
      <c r="A63" s="13" t="s">
        <v>125</v>
      </c>
      <c r="B63" s="6" t="s">
        <v>436</v>
      </c>
      <c r="C63" s="28"/>
      <c r="D63" s="28"/>
      <c r="E63" s="28"/>
    </row>
    <row r="64" spans="1:5">
      <c r="A64" s="13" t="s">
        <v>126</v>
      </c>
      <c r="B64" s="6" t="s">
        <v>436</v>
      </c>
      <c r="C64" s="28"/>
      <c r="D64" s="28"/>
      <c r="E64" s="28"/>
    </row>
    <row r="65" spans="1:5">
      <c r="A65" s="13" t="s">
        <v>127</v>
      </c>
      <c r="B65" s="6" t="s">
        <v>436</v>
      </c>
      <c r="C65" s="28"/>
      <c r="D65" s="28"/>
      <c r="E65" s="28"/>
    </row>
    <row r="66" spans="1:5">
      <c r="A66" s="13" t="s">
        <v>128</v>
      </c>
      <c r="B66" s="6" t="s">
        <v>436</v>
      </c>
      <c r="C66" s="28"/>
      <c r="D66" s="28"/>
      <c r="E66" s="28"/>
    </row>
    <row r="67" spans="1:5">
      <c r="A67" s="13" t="s">
        <v>129</v>
      </c>
      <c r="B67" s="6" t="s">
        <v>436</v>
      </c>
      <c r="C67" s="28"/>
      <c r="D67" s="28"/>
      <c r="E67" s="28"/>
    </row>
    <row r="68" spans="1:5">
      <c r="A68" s="13" t="s">
        <v>130</v>
      </c>
      <c r="B68" s="6" t="s">
        <v>436</v>
      </c>
      <c r="C68" s="28"/>
      <c r="D68" s="28"/>
      <c r="E68" s="28"/>
    </row>
    <row r="69" spans="1:5">
      <c r="A69" s="13" t="s">
        <v>131</v>
      </c>
      <c r="B69" s="6" t="s">
        <v>436</v>
      </c>
      <c r="C69" s="28"/>
      <c r="D69" s="28"/>
      <c r="E69" s="28"/>
    </row>
    <row r="70" spans="1:5">
      <c r="A70" s="13" t="s">
        <v>132</v>
      </c>
      <c r="B70" s="6" t="s">
        <v>436</v>
      </c>
      <c r="C70" s="28"/>
      <c r="D70" s="28"/>
      <c r="E70" s="28"/>
    </row>
    <row r="71" spans="1:5" ht="25.5">
      <c r="A71" s="11" t="s">
        <v>653</v>
      </c>
      <c r="B71" s="8" t="s">
        <v>436</v>
      </c>
      <c r="C71" s="28"/>
      <c r="D71" s="28"/>
      <c r="E71" s="28"/>
    </row>
    <row r="72" spans="1:5">
      <c r="A72" s="13" t="s">
        <v>123</v>
      </c>
      <c r="B72" s="6" t="s">
        <v>437</v>
      </c>
      <c r="C72" s="28"/>
      <c r="D72" s="28"/>
      <c r="E72" s="28"/>
    </row>
    <row r="73" spans="1:5">
      <c r="A73" s="13" t="s">
        <v>124</v>
      </c>
      <c r="B73" s="6" t="s">
        <v>437</v>
      </c>
      <c r="C73" s="28"/>
      <c r="D73" s="28"/>
      <c r="E73" s="28"/>
    </row>
    <row r="74" spans="1:5" ht="30">
      <c r="A74" s="13" t="s">
        <v>125</v>
      </c>
      <c r="B74" s="6" t="s">
        <v>437</v>
      </c>
      <c r="C74" s="28"/>
      <c r="D74" s="28"/>
      <c r="E74" s="28"/>
    </row>
    <row r="75" spans="1:5">
      <c r="A75" s="13" t="s">
        <v>126</v>
      </c>
      <c r="B75" s="6" t="s">
        <v>437</v>
      </c>
      <c r="C75" s="28"/>
      <c r="D75" s="28"/>
      <c r="E75" s="28"/>
    </row>
    <row r="76" spans="1:5">
      <c r="A76" s="13" t="s">
        <v>127</v>
      </c>
      <c r="B76" s="6" t="s">
        <v>437</v>
      </c>
      <c r="C76" s="28"/>
      <c r="D76" s="28"/>
      <c r="E76" s="28"/>
    </row>
    <row r="77" spans="1:5">
      <c r="A77" s="13" t="s">
        <v>128</v>
      </c>
      <c r="B77" s="6" t="s">
        <v>437</v>
      </c>
      <c r="C77" s="28"/>
      <c r="D77" s="28"/>
      <c r="E77" s="28"/>
    </row>
    <row r="78" spans="1:5">
      <c r="A78" s="13" t="s">
        <v>129</v>
      </c>
      <c r="B78" s="6" t="s">
        <v>437</v>
      </c>
      <c r="C78" s="28"/>
      <c r="D78" s="28"/>
      <c r="E78" s="28"/>
    </row>
    <row r="79" spans="1:5">
      <c r="A79" s="13" t="s">
        <v>130</v>
      </c>
      <c r="B79" s="6" t="s">
        <v>437</v>
      </c>
      <c r="C79" s="28"/>
      <c r="D79" s="28"/>
      <c r="E79" s="28"/>
    </row>
    <row r="80" spans="1:5">
      <c r="A80" s="13" t="s">
        <v>131</v>
      </c>
      <c r="B80" s="6" t="s">
        <v>437</v>
      </c>
      <c r="C80" s="28"/>
      <c r="D80" s="28"/>
      <c r="E80" s="28"/>
    </row>
    <row r="81" spans="1:5">
      <c r="A81" s="13" t="s">
        <v>132</v>
      </c>
      <c r="B81" s="6" t="s">
        <v>437</v>
      </c>
      <c r="C81" s="28"/>
      <c r="D81" s="28"/>
      <c r="E81" s="28"/>
    </row>
    <row r="82" spans="1:5" ht="25.5">
      <c r="A82" s="11" t="s">
        <v>652</v>
      </c>
      <c r="B82" s="8" t="s">
        <v>437</v>
      </c>
      <c r="C82" s="28"/>
      <c r="D82" s="28"/>
      <c r="E82" s="28"/>
    </row>
    <row r="83" spans="1:5">
      <c r="A83" s="13" t="s">
        <v>123</v>
      </c>
      <c r="B83" s="6" t="s">
        <v>438</v>
      </c>
      <c r="C83" s="28"/>
      <c r="D83" s="28"/>
      <c r="E83" s="28"/>
    </row>
    <row r="84" spans="1:5">
      <c r="A84" s="13" t="s">
        <v>124</v>
      </c>
      <c r="B84" s="6" t="s">
        <v>438</v>
      </c>
      <c r="C84" s="28"/>
      <c r="D84" s="28"/>
      <c r="E84" s="28"/>
    </row>
    <row r="85" spans="1:5" ht="30">
      <c r="A85" s="13" t="s">
        <v>125</v>
      </c>
      <c r="B85" s="6" t="s">
        <v>438</v>
      </c>
      <c r="C85" s="28"/>
      <c r="D85" s="28"/>
      <c r="E85" s="28"/>
    </row>
    <row r="86" spans="1:5">
      <c r="A86" s="13" t="s">
        <v>126</v>
      </c>
      <c r="B86" s="6" t="s">
        <v>438</v>
      </c>
      <c r="C86" s="28"/>
      <c r="D86" s="28"/>
      <c r="E86" s="28"/>
    </row>
    <row r="87" spans="1:5">
      <c r="A87" s="13" t="s">
        <v>127</v>
      </c>
      <c r="B87" s="6" t="s">
        <v>438</v>
      </c>
      <c r="C87" s="28"/>
      <c r="D87" s="28"/>
      <c r="E87" s="28"/>
    </row>
    <row r="88" spans="1:5">
      <c r="A88" s="13" t="s">
        <v>128</v>
      </c>
      <c r="B88" s="6" t="s">
        <v>438</v>
      </c>
      <c r="C88" s="28"/>
      <c r="D88" s="28"/>
      <c r="E88" s="28"/>
    </row>
    <row r="89" spans="1:5">
      <c r="A89" s="13" t="s">
        <v>129</v>
      </c>
      <c r="B89" s="6" t="s">
        <v>438</v>
      </c>
      <c r="C89" s="28"/>
      <c r="D89" s="28"/>
      <c r="E89" s="28"/>
    </row>
    <row r="90" spans="1:5">
      <c r="A90" s="13" t="s">
        <v>130</v>
      </c>
      <c r="B90" s="6" t="s">
        <v>438</v>
      </c>
      <c r="C90" s="28"/>
      <c r="D90" s="28"/>
      <c r="E90" s="28"/>
    </row>
    <row r="91" spans="1:5">
      <c r="A91" s="13" t="s">
        <v>131</v>
      </c>
      <c r="B91" s="6" t="s">
        <v>438</v>
      </c>
      <c r="C91" s="28"/>
      <c r="D91" s="28"/>
      <c r="E91" s="28"/>
    </row>
    <row r="92" spans="1:5">
      <c r="A92" s="13" t="s">
        <v>132</v>
      </c>
      <c r="B92" s="6" t="s">
        <v>438</v>
      </c>
      <c r="C92" s="28"/>
      <c r="D92" s="28"/>
      <c r="E92" s="28"/>
    </row>
    <row r="93" spans="1:5">
      <c r="A93" s="11" t="s">
        <v>651</v>
      </c>
      <c r="B93" s="8" t="s">
        <v>438</v>
      </c>
      <c r="C93" s="28"/>
      <c r="D93" s="28"/>
      <c r="E93" s="28"/>
    </row>
    <row r="94" spans="1:5">
      <c r="A94" s="13" t="s">
        <v>133</v>
      </c>
      <c r="B94" s="5" t="s">
        <v>440</v>
      </c>
      <c r="C94" s="28"/>
      <c r="D94" s="28"/>
      <c r="E94" s="28"/>
    </row>
    <row r="95" spans="1:5">
      <c r="A95" s="13" t="s">
        <v>134</v>
      </c>
      <c r="B95" s="6" t="s">
        <v>440</v>
      </c>
      <c r="C95" s="28"/>
      <c r="D95" s="28"/>
      <c r="E95" s="28"/>
    </row>
    <row r="96" spans="1:5">
      <c r="A96" s="13" t="s">
        <v>135</v>
      </c>
      <c r="B96" s="5" t="s">
        <v>440</v>
      </c>
      <c r="C96" s="28"/>
      <c r="D96" s="28"/>
      <c r="E96" s="28"/>
    </row>
    <row r="97" spans="1:5">
      <c r="A97" s="5" t="s">
        <v>136</v>
      </c>
      <c r="B97" s="6" t="s">
        <v>440</v>
      </c>
      <c r="C97" s="28"/>
      <c r="D97" s="28"/>
      <c r="E97" s="28"/>
    </row>
    <row r="98" spans="1:5">
      <c r="A98" s="5" t="s">
        <v>137</v>
      </c>
      <c r="B98" s="5" t="s">
        <v>440</v>
      </c>
      <c r="C98" s="28"/>
      <c r="D98" s="28"/>
      <c r="E98" s="28"/>
    </row>
    <row r="99" spans="1:5">
      <c r="A99" s="5" t="s">
        <v>138</v>
      </c>
      <c r="B99" s="6" t="s">
        <v>440</v>
      </c>
      <c r="C99" s="28"/>
      <c r="D99" s="28"/>
      <c r="E99" s="28"/>
    </row>
    <row r="100" spans="1:5">
      <c r="A100" s="13" t="s">
        <v>139</v>
      </c>
      <c r="B100" s="5" t="s">
        <v>440</v>
      </c>
      <c r="C100" s="28"/>
      <c r="D100" s="28"/>
      <c r="E100" s="28"/>
    </row>
    <row r="101" spans="1:5">
      <c r="A101" s="13" t="s">
        <v>143</v>
      </c>
      <c r="B101" s="6" t="s">
        <v>440</v>
      </c>
      <c r="C101" s="28"/>
      <c r="D101" s="28"/>
      <c r="E101" s="28"/>
    </row>
    <row r="102" spans="1:5">
      <c r="A102" s="13" t="s">
        <v>141</v>
      </c>
      <c r="B102" s="5" t="s">
        <v>440</v>
      </c>
      <c r="C102" s="28"/>
      <c r="D102" s="28"/>
      <c r="E102" s="28"/>
    </row>
    <row r="103" spans="1:5">
      <c r="A103" s="13" t="s">
        <v>142</v>
      </c>
      <c r="B103" s="6" t="s">
        <v>440</v>
      </c>
      <c r="C103" s="28"/>
      <c r="D103" s="28"/>
      <c r="E103" s="28"/>
    </row>
    <row r="104" spans="1:5" ht="25.5">
      <c r="A104" s="11" t="s">
        <v>650</v>
      </c>
      <c r="B104" s="8" t="s">
        <v>440</v>
      </c>
      <c r="C104" s="28"/>
      <c r="D104" s="28"/>
      <c r="E104" s="28"/>
    </row>
    <row r="105" spans="1:5">
      <c r="A105" s="13" t="s">
        <v>133</v>
      </c>
      <c r="B105" s="5" t="s">
        <v>443</v>
      </c>
      <c r="C105" s="28"/>
      <c r="D105" s="28"/>
      <c r="E105" s="28"/>
    </row>
    <row r="106" spans="1:5">
      <c r="A106" s="13" t="s">
        <v>134</v>
      </c>
      <c r="B106" s="5" t="s">
        <v>443</v>
      </c>
      <c r="C106" s="28"/>
      <c r="D106" s="28"/>
      <c r="E106" s="28"/>
    </row>
    <row r="107" spans="1:5">
      <c r="A107" s="13" t="s">
        <v>135</v>
      </c>
      <c r="B107" s="5" t="s">
        <v>443</v>
      </c>
      <c r="C107" s="28"/>
      <c r="D107" s="28"/>
      <c r="E107" s="28"/>
    </row>
    <row r="108" spans="1:5">
      <c r="A108" s="5" t="s">
        <v>136</v>
      </c>
      <c r="B108" s="5" t="s">
        <v>443</v>
      </c>
      <c r="C108" s="28"/>
      <c r="D108" s="28"/>
      <c r="E108" s="28"/>
    </row>
    <row r="109" spans="1:5">
      <c r="A109" s="5" t="s">
        <v>137</v>
      </c>
      <c r="B109" s="5" t="s">
        <v>443</v>
      </c>
      <c r="C109" s="28"/>
      <c r="D109" s="28"/>
      <c r="E109" s="28"/>
    </row>
    <row r="110" spans="1:5">
      <c r="A110" s="5" t="s">
        <v>138</v>
      </c>
      <c r="B110" s="5" t="s">
        <v>443</v>
      </c>
      <c r="C110" s="28"/>
      <c r="D110" s="28"/>
      <c r="E110" s="28"/>
    </row>
    <row r="111" spans="1:5">
      <c r="A111" s="13" t="s">
        <v>139</v>
      </c>
      <c r="B111" s="5" t="s">
        <v>443</v>
      </c>
      <c r="C111" s="28"/>
      <c r="D111" s="145"/>
      <c r="E111" s="145"/>
    </row>
    <row r="112" spans="1:5">
      <c r="A112" s="13" t="s">
        <v>143</v>
      </c>
      <c r="B112" s="5" t="s">
        <v>443</v>
      </c>
      <c r="C112" s="28"/>
      <c r="D112" s="145"/>
      <c r="E112" s="145"/>
    </row>
    <row r="113" spans="1:5">
      <c r="A113" s="13" t="s">
        <v>141</v>
      </c>
      <c r="B113" s="5" t="s">
        <v>443</v>
      </c>
      <c r="C113" s="28"/>
      <c r="D113" s="145"/>
      <c r="E113" s="145"/>
    </row>
    <row r="114" spans="1:5">
      <c r="A114" s="13" t="s">
        <v>142</v>
      </c>
      <c r="B114" s="5" t="s">
        <v>443</v>
      </c>
      <c r="C114" s="28"/>
      <c r="D114" s="145"/>
      <c r="E114" s="145"/>
    </row>
    <row r="115" spans="1:5">
      <c r="A115" s="15" t="s">
        <v>689</v>
      </c>
      <c r="B115" s="8" t="s">
        <v>443</v>
      </c>
      <c r="C115" s="28"/>
      <c r="D115" s="202"/>
      <c r="E115" s="202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&amp;R13.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15"/>
  <sheetViews>
    <sheetView topLeftCell="A88" workbookViewId="0">
      <selection activeCell="E116" sqref="E116"/>
    </sheetView>
  </sheetViews>
  <sheetFormatPr defaultRowHeight="1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ht="27" customHeight="1">
      <c r="A1" s="241" t="s">
        <v>949</v>
      </c>
      <c r="B1" s="256"/>
      <c r="C1" s="256"/>
      <c r="D1" s="244"/>
      <c r="E1" s="244"/>
    </row>
    <row r="2" spans="1:5" ht="25.5" customHeight="1">
      <c r="A2" s="240" t="s">
        <v>702</v>
      </c>
      <c r="B2" s="240"/>
      <c r="C2" s="240"/>
      <c r="D2" s="240"/>
      <c r="E2" s="240"/>
    </row>
    <row r="3" spans="1:5" ht="15.75" customHeight="1">
      <c r="A3" s="116"/>
      <c r="B3" s="60"/>
      <c r="C3" s="60"/>
    </row>
    <row r="4" spans="1:5" ht="21" customHeight="1">
      <c r="A4" s="118" t="s">
        <v>206</v>
      </c>
    </row>
    <row r="5" spans="1:5" ht="26.25">
      <c r="A5" s="119" t="s">
        <v>180</v>
      </c>
      <c r="B5" s="3" t="s">
        <v>309</v>
      </c>
      <c r="C5" s="169" t="s">
        <v>229</v>
      </c>
      <c r="D5" s="164" t="s">
        <v>254</v>
      </c>
      <c r="E5" s="169" t="s">
        <v>255</v>
      </c>
    </row>
    <row r="6" spans="1:5">
      <c r="A6" s="13" t="s">
        <v>144</v>
      </c>
      <c r="B6" s="6" t="s">
        <v>505</v>
      </c>
      <c r="C6" s="28"/>
      <c r="D6" s="28"/>
      <c r="E6" s="28"/>
    </row>
    <row r="7" spans="1:5">
      <c r="A7" s="13" t="s">
        <v>156</v>
      </c>
      <c r="B7" s="6" t="s">
        <v>505</v>
      </c>
      <c r="C7" s="28"/>
      <c r="D7" s="28"/>
      <c r="E7" s="28"/>
    </row>
    <row r="8" spans="1:5" ht="30">
      <c r="A8" s="13" t="s">
        <v>157</v>
      </c>
      <c r="B8" s="6" t="s">
        <v>505</v>
      </c>
      <c r="C8" s="28"/>
      <c r="D8" s="28"/>
      <c r="E8" s="28"/>
    </row>
    <row r="9" spans="1:5">
      <c r="A9" s="13" t="s">
        <v>155</v>
      </c>
      <c r="B9" s="6" t="s">
        <v>505</v>
      </c>
      <c r="C9" s="28"/>
      <c r="D9" s="28"/>
      <c r="E9" s="28"/>
    </row>
    <row r="10" spans="1:5">
      <c r="A10" s="13" t="s">
        <v>151</v>
      </c>
      <c r="B10" s="6" t="s">
        <v>505</v>
      </c>
      <c r="C10" s="28"/>
      <c r="D10" s="28"/>
      <c r="E10" s="28"/>
    </row>
    <row r="11" spans="1:5">
      <c r="A11" s="13" t="s">
        <v>150</v>
      </c>
      <c r="B11" s="6" t="s">
        <v>505</v>
      </c>
      <c r="C11" s="28"/>
      <c r="D11" s="28"/>
      <c r="E11" s="28"/>
    </row>
    <row r="12" spans="1:5">
      <c r="A12" s="13" t="s">
        <v>145</v>
      </c>
      <c r="B12" s="6" t="s">
        <v>505</v>
      </c>
      <c r="C12" s="28"/>
      <c r="D12" s="28"/>
      <c r="E12" s="28"/>
    </row>
    <row r="13" spans="1:5">
      <c r="A13" s="13" t="s">
        <v>146</v>
      </c>
      <c r="B13" s="6" t="s">
        <v>505</v>
      </c>
      <c r="C13" s="28"/>
      <c r="D13" s="28"/>
      <c r="E13" s="28"/>
    </row>
    <row r="14" spans="1:5">
      <c r="A14" s="13" t="s">
        <v>147</v>
      </c>
      <c r="B14" s="6" t="s">
        <v>505</v>
      </c>
      <c r="C14" s="28"/>
      <c r="D14" s="28"/>
      <c r="E14" s="28"/>
    </row>
    <row r="15" spans="1:5">
      <c r="A15" s="13" t="s">
        <v>148</v>
      </c>
      <c r="B15" s="6" t="s">
        <v>505</v>
      </c>
      <c r="C15" s="28"/>
      <c r="D15" s="28"/>
      <c r="E15" s="28"/>
    </row>
    <row r="16" spans="1:5" ht="25.5">
      <c r="A16" s="7" t="s">
        <v>9</v>
      </c>
      <c r="B16" s="8" t="s">
        <v>505</v>
      </c>
      <c r="C16" s="28"/>
      <c r="D16" s="28"/>
      <c r="E16" s="28"/>
    </row>
    <row r="17" spans="1:5">
      <c r="A17" s="13" t="s">
        <v>144</v>
      </c>
      <c r="B17" s="6" t="s">
        <v>506</v>
      </c>
      <c r="C17" s="28"/>
      <c r="D17" s="28"/>
      <c r="E17" s="28"/>
    </row>
    <row r="18" spans="1:5">
      <c r="A18" s="13" t="s">
        <v>156</v>
      </c>
      <c r="B18" s="6" t="s">
        <v>506</v>
      </c>
      <c r="C18" s="28"/>
      <c r="D18" s="28"/>
      <c r="E18" s="28"/>
    </row>
    <row r="19" spans="1:5" ht="30">
      <c r="A19" s="13" t="s">
        <v>157</v>
      </c>
      <c r="B19" s="6" t="s">
        <v>506</v>
      </c>
      <c r="C19" s="28"/>
      <c r="D19" s="28"/>
      <c r="E19" s="28"/>
    </row>
    <row r="20" spans="1:5">
      <c r="A20" s="13" t="s">
        <v>155</v>
      </c>
      <c r="B20" s="6" t="s">
        <v>506</v>
      </c>
      <c r="C20" s="28"/>
      <c r="D20" s="28"/>
      <c r="E20" s="28"/>
    </row>
    <row r="21" spans="1:5">
      <c r="A21" s="13" t="s">
        <v>151</v>
      </c>
      <c r="B21" s="6" t="s">
        <v>506</v>
      </c>
      <c r="C21" s="28"/>
      <c r="D21" s="28"/>
      <c r="E21" s="28"/>
    </row>
    <row r="22" spans="1:5">
      <c r="A22" s="13" t="s">
        <v>150</v>
      </c>
      <c r="B22" s="6" t="s">
        <v>506</v>
      </c>
      <c r="C22" s="28"/>
      <c r="D22" s="28"/>
      <c r="E22" s="28"/>
    </row>
    <row r="23" spans="1:5">
      <c r="A23" s="13" t="s">
        <v>145</v>
      </c>
      <c r="B23" s="6" t="s">
        <v>506</v>
      </c>
      <c r="C23" s="28"/>
      <c r="D23" s="28"/>
      <c r="E23" s="28"/>
    </row>
    <row r="24" spans="1:5">
      <c r="A24" s="13" t="s">
        <v>146</v>
      </c>
      <c r="B24" s="6" t="s">
        <v>506</v>
      </c>
      <c r="C24" s="28"/>
      <c r="D24" s="28"/>
      <c r="E24" s="28"/>
    </row>
    <row r="25" spans="1:5">
      <c r="A25" s="13" t="s">
        <v>147</v>
      </c>
      <c r="B25" s="6" t="s">
        <v>506</v>
      </c>
      <c r="C25" s="28"/>
      <c r="D25" s="28"/>
      <c r="E25" s="28"/>
    </row>
    <row r="26" spans="1:5">
      <c r="A26" s="13" t="s">
        <v>148</v>
      </c>
      <c r="B26" s="6" t="s">
        <v>506</v>
      </c>
      <c r="C26" s="28"/>
      <c r="D26" s="28"/>
      <c r="E26" s="28"/>
    </row>
    <row r="27" spans="1:5" ht="25.5">
      <c r="A27" s="7" t="s">
        <v>67</v>
      </c>
      <c r="B27" s="8" t="s">
        <v>506</v>
      </c>
      <c r="C27" s="28"/>
      <c r="D27" s="28"/>
      <c r="E27" s="28"/>
    </row>
    <row r="28" spans="1:5">
      <c r="A28" s="13" t="s">
        <v>144</v>
      </c>
      <c r="B28" s="6" t="s">
        <v>507</v>
      </c>
      <c r="C28" s="145"/>
      <c r="D28" s="145"/>
      <c r="E28" s="145"/>
    </row>
    <row r="29" spans="1:5">
      <c r="A29" s="13" t="s">
        <v>156</v>
      </c>
      <c r="B29" s="6" t="s">
        <v>507</v>
      </c>
      <c r="C29" s="145"/>
      <c r="D29" s="145"/>
      <c r="E29" s="145">
        <v>48000</v>
      </c>
    </row>
    <row r="30" spans="1:5" ht="30">
      <c r="A30" s="13" t="s">
        <v>157</v>
      </c>
      <c r="B30" s="6" t="s">
        <v>507</v>
      </c>
      <c r="C30" s="145"/>
      <c r="D30" s="145"/>
      <c r="E30" s="145"/>
    </row>
    <row r="31" spans="1:5">
      <c r="A31" s="13" t="s">
        <v>155</v>
      </c>
      <c r="B31" s="6" t="s">
        <v>507</v>
      </c>
      <c r="C31" s="145"/>
      <c r="D31" s="145"/>
      <c r="E31" s="145"/>
    </row>
    <row r="32" spans="1:5">
      <c r="A32" s="13" t="s">
        <v>151</v>
      </c>
      <c r="B32" s="6" t="s">
        <v>507</v>
      </c>
      <c r="C32" s="145">
        <v>5845000</v>
      </c>
      <c r="D32" s="145">
        <v>5845000</v>
      </c>
      <c r="E32" s="145">
        <v>5783900</v>
      </c>
    </row>
    <row r="33" spans="1:5">
      <c r="A33" s="13" t="s">
        <v>150</v>
      </c>
      <c r="B33" s="6" t="s">
        <v>507</v>
      </c>
      <c r="C33" s="145"/>
      <c r="D33" s="145"/>
      <c r="E33" s="145">
        <v>4626337</v>
      </c>
    </row>
    <row r="34" spans="1:5">
      <c r="A34" s="13" t="s">
        <v>145</v>
      </c>
      <c r="B34" s="6" t="s">
        <v>507</v>
      </c>
      <c r="C34" s="145"/>
      <c r="D34" s="145"/>
      <c r="E34" s="145"/>
    </row>
    <row r="35" spans="1:5">
      <c r="A35" s="13" t="s">
        <v>146</v>
      </c>
      <c r="B35" s="6" t="s">
        <v>507</v>
      </c>
      <c r="C35" s="145"/>
      <c r="D35" s="145"/>
      <c r="E35" s="145"/>
    </row>
    <row r="36" spans="1:5">
      <c r="A36" s="13" t="s">
        <v>147</v>
      </c>
      <c r="B36" s="6" t="s">
        <v>507</v>
      </c>
      <c r="C36" s="145"/>
      <c r="D36" s="145"/>
      <c r="E36" s="145"/>
    </row>
    <row r="37" spans="1:5">
      <c r="A37" s="13" t="s">
        <v>148</v>
      </c>
      <c r="B37" s="6" t="s">
        <v>507</v>
      </c>
      <c r="C37" s="145"/>
      <c r="D37" s="145"/>
      <c r="E37" s="145"/>
    </row>
    <row r="38" spans="1:5">
      <c r="A38" s="7" t="s">
        <v>66</v>
      </c>
      <c r="B38" s="8" t="s">
        <v>507</v>
      </c>
      <c r="C38" s="202">
        <v>5845000</v>
      </c>
      <c r="D38" s="202">
        <v>5845000</v>
      </c>
      <c r="E38" s="202">
        <f>SUM(E28:E37)</f>
        <v>10458237</v>
      </c>
    </row>
    <row r="39" spans="1:5">
      <c r="A39" s="13" t="s">
        <v>144</v>
      </c>
      <c r="B39" s="6" t="s">
        <v>513</v>
      </c>
      <c r="C39" s="28"/>
      <c r="D39" s="28"/>
      <c r="E39" s="28"/>
    </row>
    <row r="40" spans="1:5">
      <c r="A40" s="13" t="s">
        <v>156</v>
      </c>
      <c r="B40" s="6" t="s">
        <v>513</v>
      </c>
      <c r="C40" s="28"/>
      <c r="D40" s="28"/>
      <c r="E40" s="28"/>
    </row>
    <row r="41" spans="1:5" ht="30">
      <c r="A41" s="13" t="s">
        <v>157</v>
      </c>
      <c r="B41" s="6" t="s">
        <v>513</v>
      </c>
      <c r="C41" s="28"/>
      <c r="D41" s="28"/>
      <c r="E41" s="28"/>
    </row>
    <row r="42" spans="1:5">
      <c r="A42" s="13" t="s">
        <v>155</v>
      </c>
      <c r="B42" s="6" t="s">
        <v>513</v>
      </c>
      <c r="C42" s="28"/>
      <c r="D42" s="28"/>
      <c r="E42" s="28"/>
    </row>
    <row r="43" spans="1:5">
      <c r="A43" s="13" t="s">
        <v>151</v>
      </c>
      <c r="B43" s="6" t="s">
        <v>513</v>
      </c>
      <c r="C43" s="28"/>
      <c r="D43" s="28"/>
      <c r="E43" s="28"/>
    </row>
    <row r="44" spans="1:5">
      <c r="A44" s="13" t="s">
        <v>150</v>
      </c>
      <c r="B44" s="6" t="s">
        <v>513</v>
      </c>
      <c r="C44" s="28"/>
      <c r="D44" s="28"/>
      <c r="E44" s="28"/>
    </row>
    <row r="45" spans="1:5">
      <c r="A45" s="13" t="s">
        <v>145</v>
      </c>
      <c r="B45" s="6" t="s">
        <v>513</v>
      </c>
      <c r="C45" s="28"/>
      <c r="D45" s="28"/>
      <c r="E45" s="28"/>
    </row>
    <row r="46" spans="1:5">
      <c r="A46" s="13" t="s">
        <v>146</v>
      </c>
      <c r="B46" s="6" t="s">
        <v>513</v>
      </c>
      <c r="C46" s="145"/>
      <c r="D46" s="145"/>
      <c r="E46" s="145"/>
    </row>
    <row r="47" spans="1:5">
      <c r="A47" s="13" t="s">
        <v>147</v>
      </c>
      <c r="B47" s="6" t="s">
        <v>513</v>
      </c>
      <c r="C47" s="145"/>
      <c r="D47" s="145"/>
      <c r="E47" s="145"/>
    </row>
    <row r="48" spans="1:5">
      <c r="A48" s="13" t="s">
        <v>148</v>
      </c>
      <c r="B48" s="6" t="s">
        <v>513</v>
      </c>
      <c r="C48" s="145"/>
      <c r="D48" s="145"/>
      <c r="E48" s="145"/>
    </row>
    <row r="49" spans="1:5" ht="25.5">
      <c r="A49" s="7" t="s">
        <v>65</v>
      </c>
      <c r="B49" s="8" t="s">
        <v>513</v>
      </c>
      <c r="C49" s="202"/>
      <c r="D49" s="202"/>
      <c r="E49" s="202"/>
    </row>
    <row r="50" spans="1:5">
      <c r="A50" s="13" t="s">
        <v>149</v>
      </c>
      <c r="B50" s="6" t="s">
        <v>514</v>
      </c>
      <c r="C50" s="28"/>
      <c r="D50" s="28"/>
      <c r="E50" s="28"/>
    </row>
    <row r="51" spans="1:5">
      <c r="A51" s="13" t="s">
        <v>156</v>
      </c>
      <c r="B51" s="6" t="s">
        <v>514</v>
      </c>
      <c r="C51" s="28"/>
      <c r="D51" s="28"/>
      <c r="E51" s="28"/>
    </row>
    <row r="52" spans="1:5" ht="30">
      <c r="A52" s="13" t="s">
        <v>157</v>
      </c>
      <c r="B52" s="6" t="s">
        <v>514</v>
      </c>
      <c r="C52" s="28"/>
      <c r="D52" s="28"/>
      <c r="E52" s="28"/>
    </row>
    <row r="53" spans="1:5">
      <c r="A53" s="13" t="s">
        <v>155</v>
      </c>
      <c r="B53" s="6" t="s">
        <v>514</v>
      </c>
      <c r="C53" s="28"/>
      <c r="D53" s="28"/>
      <c r="E53" s="28"/>
    </row>
    <row r="54" spans="1:5">
      <c r="A54" s="13" t="s">
        <v>151</v>
      </c>
      <c r="B54" s="6" t="s">
        <v>514</v>
      </c>
      <c r="C54" s="28"/>
      <c r="D54" s="28"/>
      <c r="E54" s="28"/>
    </row>
    <row r="55" spans="1:5">
      <c r="A55" s="13" t="s">
        <v>150</v>
      </c>
      <c r="B55" s="6" t="s">
        <v>514</v>
      </c>
      <c r="C55" s="28"/>
      <c r="D55" s="28"/>
      <c r="E55" s="28"/>
    </row>
    <row r="56" spans="1:5">
      <c r="A56" s="13" t="s">
        <v>145</v>
      </c>
      <c r="B56" s="6" t="s">
        <v>514</v>
      </c>
      <c r="C56" s="28"/>
      <c r="D56" s="28"/>
      <c r="E56" s="28"/>
    </row>
    <row r="57" spans="1:5">
      <c r="A57" s="13" t="s">
        <v>146</v>
      </c>
      <c r="B57" s="6" t="s">
        <v>514</v>
      </c>
      <c r="C57" s="28"/>
      <c r="D57" s="28"/>
      <c r="E57" s="28"/>
    </row>
    <row r="58" spans="1:5">
      <c r="A58" s="13" t="s">
        <v>147</v>
      </c>
      <c r="B58" s="6" t="s">
        <v>514</v>
      </c>
      <c r="C58" s="28"/>
      <c r="D58" s="28"/>
      <c r="E58" s="28"/>
    </row>
    <row r="59" spans="1:5">
      <c r="A59" s="13" t="s">
        <v>148</v>
      </c>
      <c r="B59" s="6" t="s">
        <v>514</v>
      </c>
      <c r="C59" s="28"/>
      <c r="D59" s="28"/>
      <c r="E59" s="28"/>
    </row>
    <row r="60" spans="1:5" ht="25.5">
      <c r="A60" s="7" t="s">
        <v>68</v>
      </c>
      <c r="B60" s="8" t="s">
        <v>514</v>
      </c>
      <c r="C60" s="28"/>
      <c r="D60" s="28"/>
      <c r="E60" s="28"/>
    </row>
    <row r="61" spans="1:5">
      <c r="A61" s="13" t="s">
        <v>144</v>
      </c>
      <c r="B61" s="6" t="s">
        <v>515</v>
      </c>
      <c r="C61" s="28"/>
      <c r="D61" s="145"/>
      <c r="E61" s="145"/>
    </row>
    <row r="62" spans="1:5">
      <c r="A62" s="13" t="s">
        <v>156</v>
      </c>
      <c r="B62" s="6" t="s">
        <v>515</v>
      </c>
      <c r="C62" s="28"/>
      <c r="D62" s="28"/>
      <c r="E62" s="28"/>
    </row>
    <row r="63" spans="1:5" ht="30">
      <c r="A63" s="13" t="s">
        <v>157</v>
      </c>
      <c r="B63" s="6" t="s">
        <v>515</v>
      </c>
      <c r="C63" s="145"/>
      <c r="D63" s="145"/>
      <c r="E63" s="145"/>
    </row>
    <row r="64" spans="1:5">
      <c r="A64" s="13" t="s">
        <v>155</v>
      </c>
      <c r="B64" s="6" t="s">
        <v>515</v>
      </c>
      <c r="C64" s="28"/>
      <c r="D64" s="28"/>
      <c r="E64" s="28"/>
    </row>
    <row r="65" spans="1:5">
      <c r="A65" s="13" t="s">
        <v>151</v>
      </c>
      <c r="B65" s="6" t="s">
        <v>515</v>
      </c>
      <c r="C65" s="28"/>
      <c r="D65" s="28"/>
      <c r="E65" s="28"/>
    </row>
    <row r="66" spans="1:5">
      <c r="A66" s="13" t="s">
        <v>150</v>
      </c>
      <c r="B66" s="6" t="s">
        <v>515</v>
      </c>
      <c r="C66" s="28"/>
      <c r="D66" s="28"/>
      <c r="E66" s="28"/>
    </row>
    <row r="67" spans="1:5">
      <c r="A67" s="13" t="s">
        <v>145</v>
      </c>
      <c r="B67" s="6" t="s">
        <v>515</v>
      </c>
      <c r="C67" s="28"/>
      <c r="D67" s="28"/>
      <c r="E67" s="28"/>
    </row>
    <row r="68" spans="1:5">
      <c r="A68" s="13" t="s">
        <v>146</v>
      </c>
      <c r="B68" s="6" t="s">
        <v>515</v>
      </c>
      <c r="C68" s="28"/>
      <c r="D68" s="28"/>
      <c r="E68" s="28"/>
    </row>
    <row r="69" spans="1:5">
      <c r="A69" s="13" t="s">
        <v>147</v>
      </c>
      <c r="B69" s="6" t="s">
        <v>515</v>
      </c>
      <c r="C69" s="28"/>
      <c r="D69" s="28"/>
      <c r="E69" s="28"/>
    </row>
    <row r="70" spans="1:5">
      <c r="A70" s="13" t="s">
        <v>148</v>
      </c>
      <c r="B70" s="6" t="s">
        <v>515</v>
      </c>
      <c r="C70" s="28"/>
      <c r="D70" s="28"/>
      <c r="E70" s="28"/>
    </row>
    <row r="71" spans="1:5">
      <c r="A71" s="7" t="s">
        <v>15</v>
      </c>
      <c r="B71" s="8" t="s">
        <v>515</v>
      </c>
      <c r="C71" s="145"/>
      <c r="D71" s="145"/>
      <c r="E71" s="145"/>
    </row>
    <row r="72" spans="1:5">
      <c r="A72" s="13" t="s">
        <v>158</v>
      </c>
      <c r="B72" s="5" t="s">
        <v>564</v>
      </c>
      <c r="C72" s="28"/>
      <c r="D72" s="28"/>
      <c r="E72" s="28"/>
    </row>
    <row r="73" spans="1:5">
      <c r="A73" s="13" t="s">
        <v>159</v>
      </c>
      <c r="B73" s="5" t="s">
        <v>564</v>
      </c>
      <c r="C73" s="28"/>
      <c r="D73" s="28"/>
      <c r="E73" s="28"/>
    </row>
    <row r="74" spans="1:5">
      <c r="A74" s="13" t="s">
        <v>167</v>
      </c>
      <c r="B74" s="5" t="s">
        <v>564</v>
      </c>
      <c r="C74" s="28"/>
      <c r="D74" s="145">
        <v>200000</v>
      </c>
      <c r="E74" s="145">
        <v>98250</v>
      </c>
    </row>
    <row r="75" spans="1:5">
      <c r="A75" s="5" t="s">
        <v>166</v>
      </c>
      <c r="B75" s="5" t="s">
        <v>564</v>
      </c>
      <c r="C75" s="28"/>
      <c r="D75" s="145"/>
      <c r="E75" s="145"/>
    </row>
    <row r="76" spans="1:5">
      <c r="A76" s="5" t="s">
        <v>165</v>
      </c>
      <c r="B76" s="5" t="s">
        <v>564</v>
      </c>
      <c r="C76" s="28"/>
      <c r="D76" s="145"/>
      <c r="E76" s="145"/>
    </row>
    <row r="77" spans="1:5">
      <c r="A77" s="5" t="s">
        <v>164</v>
      </c>
      <c r="B77" s="5" t="s">
        <v>564</v>
      </c>
      <c r="C77" s="28"/>
      <c r="D77" s="145"/>
      <c r="E77" s="145"/>
    </row>
    <row r="78" spans="1:5">
      <c r="A78" s="13" t="s">
        <v>163</v>
      </c>
      <c r="B78" s="5" t="s">
        <v>564</v>
      </c>
      <c r="C78" s="28"/>
      <c r="D78" s="145"/>
      <c r="E78" s="145"/>
    </row>
    <row r="79" spans="1:5">
      <c r="A79" s="13" t="s">
        <v>168</v>
      </c>
      <c r="B79" s="5" t="s">
        <v>564</v>
      </c>
      <c r="C79" s="28"/>
      <c r="D79" s="145"/>
      <c r="E79" s="145"/>
    </row>
    <row r="80" spans="1:5">
      <c r="A80" s="13" t="s">
        <v>160</v>
      </c>
      <c r="B80" s="5" t="s">
        <v>564</v>
      </c>
      <c r="C80" s="28"/>
      <c r="D80" s="145"/>
      <c r="E80" s="145"/>
    </row>
    <row r="81" spans="1:5">
      <c r="A81" s="13" t="s">
        <v>161</v>
      </c>
      <c r="B81" s="5" t="s">
        <v>564</v>
      </c>
      <c r="C81" s="28"/>
      <c r="D81" s="145"/>
      <c r="E81" s="145"/>
    </row>
    <row r="82" spans="1:5" ht="25.5">
      <c r="A82" s="7" t="s">
        <v>84</v>
      </c>
      <c r="B82" s="8" t="s">
        <v>564</v>
      </c>
      <c r="C82" s="28"/>
      <c r="D82" s="202">
        <v>200000</v>
      </c>
      <c r="E82" s="202">
        <v>98250</v>
      </c>
    </row>
    <row r="83" spans="1:5">
      <c r="A83" s="13" t="s">
        <v>158</v>
      </c>
      <c r="B83" s="5" t="s">
        <v>565</v>
      </c>
      <c r="C83" s="145"/>
      <c r="D83" s="145"/>
      <c r="E83" s="145"/>
    </row>
    <row r="84" spans="1:5">
      <c r="A84" s="13" t="s">
        <v>159</v>
      </c>
      <c r="B84" s="5" t="s">
        <v>565</v>
      </c>
      <c r="C84" s="145"/>
      <c r="D84" s="145"/>
      <c r="E84" s="145"/>
    </row>
    <row r="85" spans="1:5">
      <c r="A85" s="13" t="s">
        <v>167</v>
      </c>
      <c r="B85" s="5" t="s">
        <v>565</v>
      </c>
      <c r="C85" s="145"/>
      <c r="D85" s="145"/>
      <c r="E85" s="145"/>
    </row>
    <row r="86" spans="1:5">
      <c r="A86" s="5" t="s">
        <v>166</v>
      </c>
      <c r="B86" s="5" t="s">
        <v>565</v>
      </c>
      <c r="C86" s="145"/>
      <c r="D86" s="145"/>
      <c r="E86" s="145"/>
    </row>
    <row r="87" spans="1:5">
      <c r="A87" s="5" t="s">
        <v>165</v>
      </c>
      <c r="B87" s="5" t="s">
        <v>565</v>
      </c>
      <c r="C87" s="145"/>
      <c r="D87" s="145"/>
      <c r="E87" s="145"/>
    </row>
    <row r="88" spans="1:5">
      <c r="A88" s="5" t="s">
        <v>164</v>
      </c>
      <c r="B88" s="5" t="s">
        <v>565</v>
      </c>
      <c r="C88" s="145"/>
      <c r="D88" s="145"/>
      <c r="E88" s="145"/>
    </row>
    <row r="89" spans="1:5">
      <c r="A89" s="13" t="s">
        <v>163</v>
      </c>
      <c r="B89" s="5" t="s">
        <v>565</v>
      </c>
      <c r="C89" s="145"/>
      <c r="D89" s="145">
        <v>350000</v>
      </c>
      <c r="E89" s="145">
        <v>350000</v>
      </c>
    </row>
    <row r="90" spans="1:5">
      <c r="A90" s="13" t="s">
        <v>162</v>
      </c>
      <c r="B90" s="5" t="s">
        <v>565</v>
      </c>
      <c r="C90" s="145"/>
      <c r="D90" s="145"/>
      <c r="E90" s="145"/>
    </row>
    <row r="91" spans="1:5">
      <c r="A91" s="13" t="s">
        <v>160</v>
      </c>
      <c r="B91" s="5" t="s">
        <v>565</v>
      </c>
      <c r="C91" s="145"/>
      <c r="D91" s="145"/>
      <c r="E91" s="145"/>
    </row>
    <row r="92" spans="1:5">
      <c r="A92" s="13" t="s">
        <v>161</v>
      </c>
      <c r="B92" s="5" t="s">
        <v>565</v>
      </c>
      <c r="C92" s="145"/>
      <c r="D92" s="145"/>
      <c r="E92" s="145"/>
    </row>
    <row r="93" spans="1:5">
      <c r="A93" s="15" t="s">
        <v>85</v>
      </c>
      <c r="B93" s="8" t="s">
        <v>565</v>
      </c>
      <c r="C93" s="202"/>
      <c r="D93" s="202">
        <v>350000</v>
      </c>
      <c r="E93" s="202">
        <v>350000</v>
      </c>
    </row>
    <row r="94" spans="1:5">
      <c r="A94" s="13" t="s">
        <v>158</v>
      </c>
      <c r="B94" s="5" t="s">
        <v>569</v>
      </c>
      <c r="C94" s="28"/>
      <c r="D94" s="28"/>
      <c r="E94" s="28"/>
    </row>
    <row r="95" spans="1:5">
      <c r="A95" s="13" t="s">
        <v>159</v>
      </c>
      <c r="B95" s="5" t="s">
        <v>569</v>
      </c>
      <c r="C95" s="28"/>
      <c r="D95" s="28"/>
      <c r="E95" s="28"/>
    </row>
    <row r="96" spans="1:5">
      <c r="A96" s="13" t="s">
        <v>167</v>
      </c>
      <c r="B96" s="5" t="s">
        <v>569</v>
      </c>
      <c r="C96" s="28"/>
      <c r="D96" s="145"/>
      <c r="E96" s="145"/>
    </row>
    <row r="97" spans="1:5">
      <c r="A97" s="5" t="s">
        <v>166</v>
      </c>
      <c r="B97" s="5" t="s">
        <v>569</v>
      </c>
      <c r="C97" s="28"/>
      <c r="D97" s="145"/>
      <c r="E97" s="145"/>
    </row>
    <row r="98" spans="1:5">
      <c r="A98" s="5" t="s">
        <v>165</v>
      </c>
      <c r="B98" s="5" t="s">
        <v>569</v>
      </c>
      <c r="C98" s="28"/>
      <c r="D98" s="145"/>
      <c r="E98" s="145"/>
    </row>
    <row r="99" spans="1:5">
      <c r="A99" s="5" t="s">
        <v>164</v>
      </c>
      <c r="B99" s="5" t="s">
        <v>569</v>
      </c>
      <c r="C99" s="28"/>
      <c r="D99" s="145"/>
      <c r="E99" s="145"/>
    </row>
    <row r="100" spans="1:5">
      <c r="A100" s="13" t="s">
        <v>163</v>
      </c>
      <c r="B100" s="5" t="s">
        <v>569</v>
      </c>
      <c r="C100" s="28"/>
      <c r="D100" s="145"/>
      <c r="E100" s="145"/>
    </row>
    <row r="101" spans="1:5">
      <c r="A101" s="13" t="s">
        <v>168</v>
      </c>
      <c r="B101" s="5" t="s">
        <v>569</v>
      </c>
      <c r="C101" s="28"/>
      <c r="D101" s="145"/>
      <c r="E101" s="145"/>
    </row>
    <row r="102" spans="1:5">
      <c r="A102" s="13" t="s">
        <v>160</v>
      </c>
      <c r="B102" s="5" t="s">
        <v>569</v>
      </c>
      <c r="C102" s="28"/>
      <c r="D102" s="145"/>
      <c r="E102" s="145"/>
    </row>
    <row r="103" spans="1:5">
      <c r="A103" s="13" t="s">
        <v>161</v>
      </c>
      <c r="B103" s="5" t="s">
        <v>569</v>
      </c>
      <c r="C103" s="28"/>
      <c r="D103" s="145"/>
      <c r="E103" s="145"/>
    </row>
    <row r="104" spans="1:5" ht="25.5">
      <c r="A104" s="7" t="s">
        <v>86</v>
      </c>
      <c r="B104" s="8" t="s">
        <v>569</v>
      </c>
      <c r="C104" s="28"/>
      <c r="D104" s="145"/>
      <c r="E104" s="145"/>
    </row>
    <row r="105" spans="1:5">
      <c r="A105" s="13" t="s">
        <v>158</v>
      </c>
      <c r="B105" s="5" t="s">
        <v>570</v>
      </c>
      <c r="C105" s="145"/>
      <c r="D105" s="145"/>
      <c r="E105" s="145"/>
    </row>
    <row r="106" spans="1:5">
      <c r="A106" s="13" t="s">
        <v>159</v>
      </c>
      <c r="B106" s="5" t="s">
        <v>570</v>
      </c>
      <c r="C106" s="145"/>
      <c r="D106" s="145">
        <v>1150000</v>
      </c>
      <c r="E106" s="145">
        <v>1050290</v>
      </c>
    </row>
    <row r="107" spans="1:5">
      <c r="A107" s="13" t="s">
        <v>167</v>
      </c>
      <c r="B107" s="5" t="s">
        <v>570</v>
      </c>
      <c r="C107" s="145"/>
      <c r="D107" s="145"/>
      <c r="E107" s="145"/>
    </row>
    <row r="108" spans="1:5">
      <c r="A108" s="5" t="s">
        <v>166</v>
      </c>
      <c r="B108" s="5" t="s">
        <v>570</v>
      </c>
      <c r="C108" s="145"/>
      <c r="D108" s="145"/>
      <c r="E108" s="145"/>
    </row>
    <row r="109" spans="1:5">
      <c r="A109" s="5" t="s">
        <v>165</v>
      </c>
      <c r="B109" s="5" t="s">
        <v>570</v>
      </c>
      <c r="C109" s="145"/>
      <c r="D109" s="145"/>
      <c r="E109" s="145"/>
    </row>
    <row r="110" spans="1:5">
      <c r="A110" s="5" t="s">
        <v>164</v>
      </c>
      <c r="B110" s="5" t="s">
        <v>570</v>
      </c>
      <c r="C110" s="145"/>
      <c r="D110" s="145"/>
      <c r="E110" s="145"/>
    </row>
    <row r="111" spans="1:5">
      <c r="A111" s="13" t="s">
        <v>163</v>
      </c>
      <c r="B111" s="5" t="s">
        <v>570</v>
      </c>
      <c r="C111" s="145"/>
      <c r="D111" s="145"/>
      <c r="E111" s="145"/>
    </row>
    <row r="112" spans="1:5">
      <c r="A112" s="13" t="s">
        <v>162</v>
      </c>
      <c r="B112" s="5" t="s">
        <v>570</v>
      </c>
      <c r="C112" s="145"/>
      <c r="D112" s="145"/>
      <c r="E112" s="145"/>
    </row>
    <row r="113" spans="1:5">
      <c r="A113" s="13" t="s">
        <v>160</v>
      </c>
      <c r="B113" s="5" t="s">
        <v>570</v>
      </c>
      <c r="C113" s="145"/>
      <c r="D113" s="145"/>
      <c r="E113" s="145"/>
    </row>
    <row r="114" spans="1:5">
      <c r="A114" s="13" t="s">
        <v>161</v>
      </c>
      <c r="B114" s="5" t="s">
        <v>570</v>
      </c>
      <c r="C114" s="145"/>
      <c r="D114" s="145"/>
      <c r="E114" s="145"/>
    </row>
    <row r="115" spans="1:5">
      <c r="A115" s="15" t="s">
        <v>87</v>
      </c>
      <c r="B115" s="8" t="s">
        <v>570</v>
      </c>
      <c r="C115" s="145"/>
      <c r="D115" s="202">
        <v>1150000</v>
      </c>
      <c r="E115" s="202">
        <v>1050290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headerFooter>
    <oddHeader>&amp;R14.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3"/>
  <sheetViews>
    <sheetView topLeftCell="A7" workbookViewId="0">
      <selection activeCell="E33" sqref="E33"/>
    </sheetView>
  </sheetViews>
  <sheetFormatPr defaultRowHeight="1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ht="36" customHeight="1">
      <c r="A1" s="241" t="s">
        <v>949</v>
      </c>
      <c r="B1" s="256"/>
      <c r="C1" s="256"/>
      <c r="D1" s="244"/>
      <c r="E1" s="244"/>
    </row>
    <row r="2" spans="1:5" ht="26.25" customHeight="1">
      <c r="A2" s="240" t="s">
        <v>703</v>
      </c>
      <c r="B2" s="242"/>
      <c r="C2" s="242"/>
      <c r="D2" s="244"/>
      <c r="E2" s="244"/>
    </row>
    <row r="3" spans="1:5" ht="42" customHeight="1"/>
    <row r="4" spans="1:5" ht="26.25">
      <c r="A4" s="119" t="s">
        <v>180</v>
      </c>
      <c r="B4" s="3" t="s">
        <v>309</v>
      </c>
      <c r="C4" s="169" t="s">
        <v>229</v>
      </c>
      <c r="D4" s="164" t="s">
        <v>254</v>
      </c>
      <c r="E4" s="169" t="s">
        <v>255</v>
      </c>
    </row>
    <row r="5" spans="1:5">
      <c r="A5" s="5" t="s">
        <v>69</v>
      </c>
      <c r="B5" s="5" t="s">
        <v>522</v>
      </c>
      <c r="C5" s="145">
        <v>1600000</v>
      </c>
      <c r="D5" s="145">
        <v>1600000</v>
      </c>
      <c r="E5" s="145">
        <v>1387400</v>
      </c>
    </row>
    <row r="6" spans="1:5">
      <c r="A6" s="5" t="s">
        <v>70</v>
      </c>
      <c r="B6" s="5" t="s">
        <v>522</v>
      </c>
      <c r="C6" s="145"/>
      <c r="D6" s="145"/>
      <c r="E6" s="145"/>
    </row>
    <row r="7" spans="1:5">
      <c r="A7" s="5" t="s">
        <v>71</v>
      </c>
      <c r="B7" s="5" t="s">
        <v>522</v>
      </c>
      <c r="C7" s="145"/>
      <c r="D7" s="145"/>
      <c r="E7" s="145"/>
    </row>
    <row r="8" spans="1:5">
      <c r="A8" s="5" t="s">
        <v>72</v>
      </c>
      <c r="B8" s="5" t="s">
        <v>522</v>
      </c>
      <c r="C8" s="145"/>
      <c r="D8" s="145"/>
      <c r="E8" s="145"/>
    </row>
    <row r="9" spans="1:5">
      <c r="A9" s="7" t="s">
        <v>20</v>
      </c>
      <c r="B9" s="8" t="s">
        <v>522</v>
      </c>
      <c r="C9" s="165">
        <f>SUM(C5:C8)</f>
        <v>1600000</v>
      </c>
      <c r="D9" s="165">
        <f t="shared" ref="D9:E9" si="0">SUM(D5:D8)</f>
        <v>1600000</v>
      </c>
      <c r="E9" s="165">
        <f t="shared" si="0"/>
        <v>1387400</v>
      </c>
    </row>
    <row r="10" spans="1:5">
      <c r="A10" s="5" t="s">
        <v>21</v>
      </c>
      <c r="B10" s="6" t="s">
        <v>523</v>
      </c>
      <c r="C10" s="145">
        <v>32000000</v>
      </c>
      <c r="D10" s="145">
        <v>32000000</v>
      </c>
      <c r="E10" s="145">
        <v>30824466</v>
      </c>
    </row>
    <row r="11" spans="1:5" ht="27">
      <c r="A11" s="45" t="s">
        <v>524</v>
      </c>
      <c r="B11" s="45" t="s">
        <v>523</v>
      </c>
      <c r="C11" s="145">
        <v>32000000</v>
      </c>
      <c r="D11" s="145">
        <v>32000000</v>
      </c>
      <c r="E11" s="145">
        <v>30824466</v>
      </c>
    </row>
    <row r="12" spans="1:5" ht="27">
      <c r="A12" s="45" t="s">
        <v>525</v>
      </c>
      <c r="B12" s="45" t="s">
        <v>523</v>
      </c>
      <c r="C12" s="145"/>
      <c r="D12" s="145"/>
      <c r="E12" s="145"/>
    </row>
    <row r="13" spans="1:5">
      <c r="A13" s="5" t="s">
        <v>23</v>
      </c>
      <c r="B13" s="6" t="s">
        <v>529</v>
      </c>
      <c r="C13" s="145">
        <v>3100000</v>
      </c>
      <c r="D13" s="145">
        <v>4100000</v>
      </c>
      <c r="E13" s="145">
        <v>3439839</v>
      </c>
    </row>
    <row r="14" spans="1:5" ht="27">
      <c r="A14" s="45" t="s">
        <v>530</v>
      </c>
      <c r="B14" s="45" t="s">
        <v>529</v>
      </c>
      <c r="C14" s="145"/>
      <c r="D14" s="145"/>
      <c r="E14" s="145" t="s">
        <v>869</v>
      </c>
    </row>
    <row r="15" spans="1:5" ht="27">
      <c r="A15" s="45" t="s">
        <v>531</v>
      </c>
      <c r="B15" s="45" t="s">
        <v>529</v>
      </c>
      <c r="C15" s="145">
        <v>3100000</v>
      </c>
      <c r="D15" s="145">
        <v>4100000</v>
      </c>
      <c r="E15" s="145">
        <v>3439839</v>
      </c>
    </row>
    <row r="16" spans="1:5">
      <c r="A16" s="45" t="s">
        <v>532</v>
      </c>
      <c r="B16" s="45" t="s">
        <v>529</v>
      </c>
      <c r="C16" s="145"/>
      <c r="D16" s="145"/>
      <c r="E16" s="145"/>
    </row>
    <row r="17" spans="1:5">
      <c r="A17" s="45" t="s">
        <v>533</v>
      </c>
      <c r="B17" s="45" t="s">
        <v>529</v>
      </c>
      <c r="C17" s="145"/>
      <c r="D17" s="145"/>
      <c r="E17" s="145"/>
    </row>
    <row r="18" spans="1:5">
      <c r="A18" s="5" t="s">
        <v>73</v>
      </c>
      <c r="B18" s="6" t="s">
        <v>534</v>
      </c>
      <c r="C18" s="145"/>
      <c r="D18" s="145"/>
      <c r="E18" s="145"/>
    </row>
    <row r="19" spans="1:5">
      <c r="A19" s="45" t="s">
        <v>535</v>
      </c>
      <c r="B19" s="45" t="s">
        <v>534</v>
      </c>
      <c r="C19" s="145"/>
      <c r="D19" s="145"/>
      <c r="E19" s="145"/>
    </row>
    <row r="20" spans="1:5">
      <c r="A20" s="7" t="s">
        <v>52</v>
      </c>
      <c r="B20" s="8" t="s">
        <v>536</v>
      </c>
      <c r="C20" s="165">
        <v>35100000</v>
      </c>
      <c r="D20" s="165">
        <v>36100000</v>
      </c>
      <c r="E20" s="165">
        <v>34264305</v>
      </c>
    </row>
    <row r="21" spans="1:5">
      <c r="A21" s="13" t="s">
        <v>870</v>
      </c>
      <c r="B21" s="8"/>
      <c r="C21" s="122"/>
      <c r="D21" s="122">
        <v>400000</v>
      </c>
      <c r="E21" s="122">
        <v>136800</v>
      </c>
    </row>
    <row r="22" spans="1:5">
      <c r="A22" s="5" t="s">
        <v>74</v>
      </c>
      <c r="B22" s="5" t="s">
        <v>537</v>
      </c>
      <c r="C22" s="145"/>
      <c r="D22" s="145"/>
      <c r="E22" s="145"/>
    </row>
    <row r="23" spans="1:5">
      <c r="A23" s="5" t="s">
        <v>75</v>
      </c>
      <c r="B23" s="5" t="s">
        <v>537</v>
      </c>
      <c r="C23" s="145"/>
      <c r="D23" s="145"/>
      <c r="E23" s="145"/>
    </row>
    <row r="24" spans="1:5">
      <c r="A24" s="5" t="s">
        <v>76</v>
      </c>
      <c r="B24" s="5" t="s">
        <v>537</v>
      </c>
      <c r="C24" s="145"/>
      <c r="D24" s="145"/>
      <c r="E24" s="145"/>
    </row>
    <row r="25" spans="1:5">
      <c r="A25" s="5" t="s">
        <v>77</v>
      </c>
      <c r="B25" s="5" t="s">
        <v>537</v>
      </c>
      <c r="C25" s="145"/>
      <c r="D25" s="145"/>
      <c r="E25" s="145"/>
    </row>
    <row r="26" spans="1:5">
      <c r="A26" s="5" t="s">
        <v>78</v>
      </c>
      <c r="B26" s="5" t="s">
        <v>537</v>
      </c>
      <c r="C26" s="145"/>
      <c r="D26" s="145"/>
      <c r="E26" s="145"/>
    </row>
    <row r="27" spans="1:5">
      <c r="A27" s="5" t="s">
        <v>79</v>
      </c>
      <c r="B27" s="5" t="s">
        <v>537</v>
      </c>
      <c r="C27" s="145"/>
      <c r="D27" s="145"/>
      <c r="E27" s="145"/>
    </row>
    <row r="28" spans="1:5">
      <c r="A28" s="5" t="s">
        <v>80</v>
      </c>
      <c r="B28" s="5" t="s">
        <v>537</v>
      </c>
      <c r="C28" s="145"/>
      <c r="D28" s="145"/>
      <c r="E28" s="145"/>
    </row>
    <row r="29" spans="1:5">
      <c r="A29" s="5" t="s">
        <v>81</v>
      </c>
      <c r="B29" s="5" t="s">
        <v>537</v>
      </c>
      <c r="C29" s="145"/>
      <c r="D29" s="145"/>
      <c r="E29" s="145"/>
    </row>
    <row r="30" spans="1:5" ht="45">
      <c r="A30" s="5" t="s">
        <v>82</v>
      </c>
      <c r="B30" s="5" t="s">
        <v>537</v>
      </c>
      <c r="C30" s="145"/>
      <c r="D30" s="145"/>
      <c r="E30" s="145"/>
    </row>
    <row r="31" spans="1:5">
      <c r="A31" s="5" t="s">
        <v>224</v>
      </c>
      <c r="B31" s="5"/>
      <c r="C31" s="145"/>
      <c r="D31" s="145"/>
      <c r="E31" s="145">
        <v>12294</v>
      </c>
    </row>
    <row r="32" spans="1:5">
      <c r="A32" s="5" t="s">
        <v>83</v>
      </c>
      <c r="B32" s="5" t="s">
        <v>537</v>
      </c>
      <c r="C32" s="145"/>
      <c r="D32" s="145"/>
      <c r="E32" s="145"/>
    </row>
    <row r="33" spans="1:5">
      <c r="A33" s="7" t="s">
        <v>25</v>
      </c>
      <c r="B33" s="8" t="s">
        <v>537</v>
      </c>
      <c r="C33" s="202"/>
      <c r="D33" s="165">
        <v>400000</v>
      </c>
      <c r="E33" s="165">
        <v>149094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horizontalDpi="300" verticalDpi="300" r:id="rId1"/>
  <headerFooter>
    <oddHeader>&amp;R15.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2"/>
  <sheetViews>
    <sheetView zoomScale="80" zoomScaleNormal="80" workbookViewId="0">
      <pane xSplit="2" topLeftCell="C1" activePane="topRight" state="frozen"/>
      <selection activeCell="A4" sqref="A4"/>
      <selection pane="topRight" activeCell="E112" sqref="E112"/>
    </sheetView>
  </sheetViews>
  <sheetFormatPr defaultRowHeight="15"/>
  <cols>
    <col min="1" max="1" width="83.42578125" customWidth="1"/>
    <col min="3" max="8" width="12.7109375" customWidth="1"/>
    <col min="9" max="11" width="12.7109375" style="110" customWidth="1"/>
  </cols>
  <sheetData>
    <row r="1" spans="1:11" ht="21" customHeight="1">
      <c r="A1" s="241" t="s">
        <v>949</v>
      </c>
      <c r="B1" s="242"/>
      <c r="C1" s="242"/>
      <c r="D1" s="242"/>
      <c r="E1" s="242"/>
      <c r="F1" s="242"/>
      <c r="G1" s="242"/>
      <c r="H1" s="242"/>
      <c r="I1" s="243"/>
      <c r="J1" s="244"/>
      <c r="K1" s="244"/>
    </row>
    <row r="2" spans="1:11" ht="18.75" customHeight="1">
      <c r="A2" s="240" t="s">
        <v>693</v>
      </c>
      <c r="B2" s="242"/>
      <c r="C2" s="242"/>
      <c r="D2" s="242"/>
      <c r="E2" s="242"/>
      <c r="F2" s="242"/>
      <c r="G2" s="242"/>
      <c r="H2" s="242"/>
      <c r="I2" s="243"/>
      <c r="J2" s="244"/>
      <c r="K2" s="244"/>
    </row>
    <row r="3" spans="1:11" ht="18">
      <c r="A3" s="40"/>
    </row>
    <row r="4" spans="1:11">
      <c r="A4" s="74" t="s">
        <v>206</v>
      </c>
    </row>
    <row r="5" spans="1:11" ht="25.5" customHeight="1">
      <c r="A5" s="245" t="s">
        <v>308</v>
      </c>
      <c r="B5" s="247" t="s">
        <v>309</v>
      </c>
      <c r="C5" s="249" t="s">
        <v>121</v>
      </c>
      <c r="D5" s="250"/>
      <c r="E5" s="251"/>
      <c r="F5" s="249" t="s">
        <v>122</v>
      </c>
      <c r="G5" s="250"/>
      <c r="H5" s="251"/>
      <c r="I5" s="252" t="s">
        <v>227</v>
      </c>
      <c r="J5" s="235"/>
      <c r="K5" s="236"/>
    </row>
    <row r="6" spans="1:11" ht="25.5">
      <c r="A6" s="246"/>
      <c r="B6" s="248"/>
      <c r="C6" s="3" t="s">
        <v>229</v>
      </c>
      <c r="D6" s="3" t="s">
        <v>254</v>
      </c>
      <c r="E6" s="73" t="s">
        <v>255</v>
      </c>
      <c r="F6" s="3" t="s">
        <v>229</v>
      </c>
      <c r="G6" s="3" t="s">
        <v>254</v>
      </c>
      <c r="H6" s="73" t="s">
        <v>255</v>
      </c>
      <c r="I6" s="111" t="s">
        <v>229</v>
      </c>
      <c r="J6" s="111" t="s">
        <v>254</v>
      </c>
      <c r="K6" s="112" t="s">
        <v>255</v>
      </c>
    </row>
    <row r="7" spans="1:11">
      <c r="A7" s="29" t="s">
        <v>310</v>
      </c>
      <c r="B7" s="30" t="s">
        <v>311</v>
      </c>
      <c r="C7" s="125">
        <v>7800000</v>
      </c>
      <c r="D7" s="125">
        <v>11800000</v>
      </c>
      <c r="E7" s="121">
        <v>10780984</v>
      </c>
      <c r="F7" s="121"/>
      <c r="G7" s="121"/>
      <c r="H7" s="121"/>
      <c r="I7" s="126">
        <f>SUM(C7+F7)</f>
        <v>7800000</v>
      </c>
      <c r="J7" s="126">
        <f t="shared" ref="J7:K7" si="0">SUM(D7+G7)</f>
        <v>11800000</v>
      </c>
      <c r="K7" s="126">
        <f t="shared" si="0"/>
        <v>10780984</v>
      </c>
    </row>
    <row r="8" spans="1:11">
      <c r="A8" s="29" t="s">
        <v>312</v>
      </c>
      <c r="B8" s="31" t="s">
        <v>313</v>
      </c>
      <c r="C8" s="125">
        <f>I8-F8</f>
        <v>0</v>
      </c>
      <c r="D8" s="125">
        <f t="shared" ref="D8:D70" si="1">SUM(J8-G8)</f>
        <v>0</v>
      </c>
      <c r="E8" s="121">
        <v>0</v>
      </c>
      <c r="F8" s="121"/>
      <c r="G8" s="121"/>
      <c r="H8" s="121"/>
      <c r="I8" s="127"/>
      <c r="J8" s="127"/>
      <c r="K8" s="127"/>
    </row>
    <row r="9" spans="1:11">
      <c r="A9" s="29" t="s">
        <v>314</v>
      </c>
      <c r="B9" s="31" t="s">
        <v>315</v>
      </c>
      <c r="C9" s="125">
        <f>I9-F9</f>
        <v>0</v>
      </c>
      <c r="D9" s="125">
        <f t="shared" si="1"/>
        <v>0</v>
      </c>
      <c r="E9" s="121">
        <f>K9-H9</f>
        <v>0</v>
      </c>
      <c r="F9" s="121"/>
      <c r="G9" s="121"/>
      <c r="H9" s="121"/>
      <c r="I9" s="127"/>
      <c r="J9" s="127"/>
      <c r="K9" s="127"/>
    </row>
    <row r="10" spans="1:11">
      <c r="A10" s="32" t="s">
        <v>316</v>
      </c>
      <c r="B10" s="31" t="s">
        <v>317</v>
      </c>
      <c r="C10" s="125">
        <f>I10-F10</f>
        <v>0</v>
      </c>
      <c r="D10" s="125">
        <f t="shared" si="1"/>
        <v>0</v>
      </c>
      <c r="E10" s="121">
        <f>K10-H10</f>
        <v>0</v>
      </c>
      <c r="F10" s="121"/>
      <c r="G10" s="121"/>
      <c r="H10" s="121"/>
      <c r="I10" s="127"/>
      <c r="J10" s="127"/>
      <c r="K10" s="127"/>
    </row>
    <row r="11" spans="1:11">
      <c r="A11" s="32" t="s">
        <v>318</v>
      </c>
      <c r="B11" s="31" t="s">
        <v>319</v>
      </c>
      <c r="C11" s="125">
        <f>I11-F11</f>
        <v>0</v>
      </c>
      <c r="D11" s="125">
        <f t="shared" si="1"/>
        <v>0</v>
      </c>
      <c r="E11" s="121">
        <f>K11-H11</f>
        <v>0</v>
      </c>
      <c r="F11" s="121"/>
      <c r="G11" s="121"/>
      <c r="H11" s="121"/>
      <c r="I11" s="127"/>
      <c r="J11" s="127"/>
      <c r="K11" s="127"/>
    </row>
    <row r="12" spans="1:11">
      <c r="A12" s="32" t="s">
        <v>320</v>
      </c>
      <c r="B12" s="31" t="s">
        <v>321</v>
      </c>
      <c r="C12" s="125">
        <v>0</v>
      </c>
      <c r="D12" s="125">
        <v>0</v>
      </c>
      <c r="E12" s="121">
        <v>0</v>
      </c>
      <c r="F12" s="121"/>
      <c r="G12" s="121"/>
      <c r="H12" s="121"/>
      <c r="I12" s="127">
        <f>SUM(C12+F12)</f>
        <v>0</v>
      </c>
      <c r="J12" s="127">
        <f t="shared" ref="J12:K16" si="2">SUM(D12+G12)</f>
        <v>0</v>
      </c>
      <c r="K12" s="127">
        <f t="shared" si="2"/>
        <v>0</v>
      </c>
    </row>
    <row r="13" spans="1:11">
      <c r="A13" s="32" t="s">
        <v>322</v>
      </c>
      <c r="B13" s="31" t="s">
        <v>323</v>
      </c>
      <c r="C13" s="125">
        <v>0</v>
      </c>
      <c r="D13" s="125">
        <v>0</v>
      </c>
      <c r="E13" s="121">
        <v>0</v>
      </c>
      <c r="F13" s="121">
        <v>480000</v>
      </c>
      <c r="G13" s="121">
        <v>910000</v>
      </c>
      <c r="H13" s="121">
        <v>874827</v>
      </c>
      <c r="I13" s="127">
        <f>SUM(C13+F13)</f>
        <v>480000</v>
      </c>
      <c r="J13" s="127">
        <f t="shared" si="2"/>
        <v>910000</v>
      </c>
      <c r="K13" s="127">
        <f t="shared" si="2"/>
        <v>874827</v>
      </c>
    </row>
    <row r="14" spans="1:11">
      <c r="A14" s="32" t="s">
        <v>324</v>
      </c>
      <c r="B14" s="31" t="s">
        <v>325</v>
      </c>
      <c r="C14" s="125">
        <v>118000</v>
      </c>
      <c r="D14" s="125">
        <v>118000</v>
      </c>
      <c r="E14" s="121">
        <f>K14-H14</f>
        <v>0</v>
      </c>
      <c r="F14" s="121"/>
      <c r="G14" s="121"/>
      <c r="H14" s="121"/>
      <c r="I14" s="127">
        <f t="shared" ref="I14:I16" si="3">SUM(C14+F14)</f>
        <v>118000</v>
      </c>
      <c r="J14" s="127">
        <f t="shared" si="2"/>
        <v>118000</v>
      </c>
      <c r="K14" s="127"/>
    </row>
    <row r="15" spans="1:11">
      <c r="A15" s="5" t="s">
        <v>326</v>
      </c>
      <c r="B15" s="31" t="s">
        <v>327</v>
      </c>
      <c r="C15" s="125">
        <v>80000</v>
      </c>
      <c r="D15" s="125">
        <v>80000</v>
      </c>
      <c r="E15" s="121">
        <v>63275</v>
      </c>
      <c r="F15" s="121"/>
      <c r="G15" s="121"/>
      <c r="H15" s="121"/>
      <c r="I15" s="127">
        <f t="shared" si="3"/>
        <v>80000</v>
      </c>
      <c r="J15" s="127">
        <f t="shared" si="2"/>
        <v>80000</v>
      </c>
      <c r="K15" s="127">
        <f>SUM(H15+E15)</f>
        <v>63275</v>
      </c>
    </row>
    <row r="16" spans="1:11">
      <c r="A16" s="5" t="s">
        <v>328</v>
      </c>
      <c r="B16" s="31" t="s">
        <v>329</v>
      </c>
      <c r="C16" s="125">
        <v>0</v>
      </c>
      <c r="D16" s="125">
        <v>0</v>
      </c>
      <c r="E16" s="121"/>
      <c r="F16" s="121"/>
      <c r="G16" s="121"/>
      <c r="H16" s="121"/>
      <c r="I16" s="127">
        <f t="shared" si="3"/>
        <v>0</v>
      </c>
      <c r="J16" s="127">
        <f t="shared" si="2"/>
        <v>0</v>
      </c>
      <c r="K16" s="127"/>
    </row>
    <row r="17" spans="1:11">
      <c r="A17" s="5" t="s">
        <v>330</v>
      </c>
      <c r="B17" s="31" t="s">
        <v>331</v>
      </c>
      <c r="C17" s="125">
        <f>I17-F17</f>
        <v>0</v>
      </c>
      <c r="D17" s="125">
        <f t="shared" si="1"/>
        <v>0</v>
      </c>
      <c r="E17" s="121">
        <f t="shared" ref="E17:E48" si="4">K17-H17</f>
        <v>0</v>
      </c>
      <c r="F17" s="121"/>
      <c r="G17" s="121"/>
      <c r="H17" s="121"/>
      <c r="I17" s="127"/>
      <c r="J17" s="127"/>
      <c r="K17" s="127"/>
    </row>
    <row r="18" spans="1:11">
      <c r="A18" s="5" t="s">
        <v>332</v>
      </c>
      <c r="B18" s="31" t="s">
        <v>333</v>
      </c>
      <c r="C18" s="125">
        <f>I18-F18</f>
        <v>0</v>
      </c>
      <c r="D18" s="125">
        <f t="shared" si="1"/>
        <v>0</v>
      </c>
      <c r="E18" s="121">
        <f t="shared" si="4"/>
        <v>0</v>
      </c>
      <c r="F18" s="121"/>
      <c r="G18" s="121"/>
      <c r="H18" s="121"/>
      <c r="I18" s="127"/>
      <c r="J18" s="127"/>
      <c r="K18" s="127"/>
    </row>
    <row r="19" spans="1:11">
      <c r="A19" s="5" t="s">
        <v>665</v>
      </c>
      <c r="B19" s="31" t="s">
        <v>334</v>
      </c>
      <c r="C19" s="125">
        <v>200000</v>
      </c>
      <c r="D19" s="125">
        <v>600000</v>
      </c>
      <c r="E19" s="121">
        <v>579023</v>
      </c>
      <c r="F19" s="121"/>
      <c r="G19" s="121"/>
      <c r="H19" s="121"/>
      <c r="I19" s="127">
        <f>SUM(C19+F19)</f>
        <v>200000</v>
      </c>
      <c r="J19" s="127">
        <f t="shared" ref="J19:K19" si="5">SUM(D19+G19)</f>
        <v>600000</v>
      </c>
      <c r="K19" s="127">
        <f t="shared" si="5"/>
        <v>579023</v>
      </c>
    </row>
    <row r="20" spans="1:11">
      <c r="A20" s="33" t="s">
        <v>610</v>
      </c>
      <c r="B20" s="34" t="s">
        <v>335</v>
      </c>
      <c r="C20" s="125">
        <f>SUM(C7:C19)</f>
        <v>8198000</v>
      </c>
      <c r="D20" s="125">
        <f>SUM(D7:D19)</f>
        <v>12598000</v>
      </c>
      <c r="E20" s="125">
        <f t="shared" ref="E20:K20" si="6">SUM(E7:E19)</f>
        <v>11423282</v>
      </c>
      <c r="F20" s="125">
        <f t="shared" si="6"/>
        <v>480000</v>
      </c>
      <c r="G20" s="125">
        <f t="shared" si="6"/>
        <v>910000</v>
      </c>
      <c r="H20" s="125">
        <f t="shared" si="6"/>
        <v>874827</v>
      </c>
      <c r="I20" s="127">
        <f t="shared" si="6"/>
        <v>8678000</v>
      </c>
      <c r="J20" s="127">
        <f>SUM(J7:J19)</f>
        <v>13508000</v>
      </c>
      <c r="K20" s="127">
        <f t="shared" si="6"/>
        <v>12298109</v>
      </c>
    </row>
    <row r="21" spans="1:11">
      <c r="A21" s="5" t="s">
        <v>336</v>
      </c>
      <c r="B21" s="31" t="s">
        <v>337</v>
      </c>
      <c r="C21" s="125">
        <v>5800000</v>
      </c>
      <c r="D21" s="125">
        <v>6000000</v>
      </c>
      <c r="E21" s="121">
        <v>5982371</v>
      </c>
      <c r="F21" s="121"/>
      <c r="G21" s="121"/>
      <c r="H21" s="121"/>
      <c r="I21" s="127">
        <f>SUM(C21+F21)</f>
        <v>5800000</v>
      </c>
      <c r="J21" s="127">
        <f t="shared" ref="J21:K23" si="7">SUM(D21+G21)</f>
        <v>6000000</v>
      </c>
      <c r="K21" s="127">
        <f t="shared" si="7"/>
        <v>5982371</v>
      </c>
    </row>
    <row r="22" spans="1:11" ht="33.75" customHeight="1">
      <c r="A22" s="5" t="s">
        <v>338</v>
      </c>
      <c r="B22" s="31" t="s">
        <v>339</v>
      </c>
      <c r="C22" s="125">
        <v>1600000</v>
      </c>
      <c r="D22" s="125">
        <v>2300000</v>
      </c>
      <c r="E22" s="200">
        <v>1851435</v>
      </c>
      <c r="F22" s="121"/>
      <c r="G22" s="121"/>
      <c r="H22" s="121"/>
      <c r="I22" s="127">
        <f>SUM(C22+F22)</f>
        <v>1600000</v>
      </c>
      <c r="J22" s="127">
        <f t="shared" si="7"/>
        <v>2300000</v>
      </c>
      <c r="K22" s="127">
        <f t="shared" si="7"/>
        <v>1851435</v>
      </c>
    </row>
    <row r="23" spans="1:11">
      <c r="A23" s="6" t="s">
        <v>340</v>
      </c>
      <c r="B23" s="31" t="s">
        <v>341</v>
      </c>
      <c r="C23" s="125">
        <v>850000</v>
      </c>
      <c r="D23" s="125">
        <v>850000</v>
      </c>
      <c r="E23" s="121">
        <v>11344</v>
      </c>
      <c r="F23" s="121"/>
      <c r="G23" s="121"/>
      <c r="H23" s="121"/>
      <c r="I23" s="127">
        <f>SUM(C23+F23)</f>
        <v>850000</v>
      </c>
      <c r="J23" s="127">
        <f t="shared" si="7"/>
        <v>850000</v>
      </c>
      <c r="K23" s="127">
        <f t="shared" si="7"/>
        <v>11344</v>
      </c>
    </row>
    <row r="24" spans="1:11">
      <c r="A24" s="7" t="s">
        <v>611</v>
      </c>
      <c r="B24" s="34" t="s">
        <v>342</v>
      </c>
      <c r="C24" s="127">
        <f t="shared" ref="C24:H24" si="8">SUM(C21:C23)</f>
        <v>8250000</v>
      </c>
      <c r="D24" s="127">
        <f t="shared" si="8"/>
        <v>9150000</v>
      </c>
      <c r="E24" s="127">
        <f t="shared" si="8"/>
        <v>7845150</v>
      </c>
      <c r="F24" s="127">
        <f t="shared" si="8"/>
        <v>0</v>
      </c>
      <c r="G24" s="127">
        <f t="shared" si="8"/>
        <v>0</v>
      </c>
      <c r="H24" s="127">
        <f t="shared" si="8"/>
        <v>0</v>
      </c>
      <c r="I24" s="127">
        <f>SUM(I21:I23)</f>
        <v>8250000</v>
      </c>
      <c r="J24" s="127">
        <f t="shared" ref="J24:K24" si="9">SUM(J21:J23)</f>
        <v>9150000</v>
      </c>
      <c r="K24" s="127">
        <f t="shared" si="9"/>
        <v>7845150</v>
      </c>
    </row>
    <row r="25" spans="1:11">
      <c r="A25" s="43" t="s">
        <v>5</v>
      </c>
      <c r="B25" s="44" t="s">
        <v>343</v>
      </c>
      <c r="C25" s="127">
        <f>C20+C24</f>
        <v>16448000</v>
      </c>
      <c r="D25" s="127">
        <f>D20+D24</f>
        <v>21748000</v>
      </c>
      <c r="E25" s="127">
        <f t="shared" ref="E25:K25" si="10">E20+E24</f>
        <v>19268432</v>
      </c>
      <c r="F25" s="127">
        <f t="shared" si="10"/>
        <v>480000</v>
      </c>
      <c r="G25" s="127">
        <f t="shared" si="10"/>
        <v>910000</v>
      </c>
      <c r="H25" s="127">
        <f t="shared" si="10"/>
        <v>874827</v>
      </c>
      <c r="I25" s="127">
        <f t="shared" si="10"/>
        <v>16928000</v>
      </c>
      <c r="J25" s="127">
        <f>J20+J24</f>
        <v>22658000</v>
      </c>
      <c r="K25" s="127">
        <f t="shared" si="10"/>
        <v>20143259</v>
      </c>
    </row>
    <row r="26" spans="1:11">
      <c r="A26" s="38" t="s">
        <v>666</v>
      </c>
      <c r="B26" s="44" t="s">
        <v>344</v>
      </c>
      <c r="C26" s="125">
        <v>3890000</v>
      </c>
      <c r="D26" s="125">
        <v>3890000</v>
      </c>
      <c r="E26" s="121">
        <v>3675723</v>
      </c>
      <c r="F26" s="121">
        <v>120000</v>
      </c>
      <c r="G26" s="121">
        <v>120000</v>
      </c>
      <c r="H26" s="121">
        <v>218707</v>
      </c>
      <c r="I26" s="127">
        <f>SUM(C26+F26)</f>
        <v>4010000</v>
      </c>
      <c r="J26" s="127">
        <f t="shared" ref="J26:K28" si="11">SUM(D26+G26)</f>
        <v>4010000</v>
      </c>
      <c r="K26" s="127">
        <f t="shared" si="11"/>
        <v>3894430</v>
      </c>
    </row>
    <row r="27" spans="1:11">
      <c r="A27" s="5" t="s">
        <v>345</v>
      </c>
      <c r="B27" s="31" t="s">
        <v>346</v>
      </c>
      <c r="C27" s="125">
        <v>30000</v>
      </c>
      <c r="D27" s="125">
        <v>80000</v>
      </c>
      <c r="E27" s="121">
        <v>14142</v>
      </c>
      <c r="F27" s="121"/>
      <c r="G27" s="121"/>
      <c r="H27" s="121"/>
      <c r="I27" s="127">
        <f>SUM(C27+F27)</f>
        <v>30000</v>
      </c>
      <c r="J27" s="127">
        <f t="shared" si="11"/>
        <v>80000</v>
      </c>
      <c r="K27" s="127">
        <f t="shared" si="11"/>
        <v>14142</v>
      </c>
    </row>
    <row r="28" spans="1:11">
      <c r="A28" s="5" t="s">
        <v>347</v>
      </c>
      <c r="B28" s="31" t="s">
        <v>348</v>
      </c>
      <c r="C28" s="125">
        <v>2080000</v>
      </c>
      <c r="D28" s="125">
        <v>2930000</v>
      </c>
      <c r="E28" s="121">
        <v>2825888</v>
      </c>
      <c r="F28" s="121"/>
      <c r="G28" s="121"/>
      <c r="H28" s="121"/>
      <c r="I28" s="127">
        <f>SUM(C28+F28)</f>
        <v>2080000</v>
      </c>
      <c r="J28" s="127">
        <f t="shared" si="11"/>
        <v>2930000</v>
      </c>
      <c r="K28" s="127">
        <f t="shared" si="11"/>
        <v>2825888</v>
      </c>
    </row>
    <row r="29" spans="1:11">
      <c r="A29" s="5" t="s">
        <v>349</v>
      </c>
      <c r="B29" s="31" t="s">
        <v>350</v>
      </c>
      <c r="C29" s="125">
        <f>I29-F29</f>
        <v>0</v>
      </c>
      <c r="D29" s="125">
        <f t="shared" si="1"/>
        <v>0</v>
      </c>
      <c r="E29" s="121">
        <f t="shared" si="4"/>
        <v>0</v>
      </c>
      <c r="F29" s="121"/>
      <c r="G29" s="121"/>
      <c r="H29" s="121"/>
      <c r="I29" s="127"/>
      <c r="J29" s="127"/>
      <c r="K29" s="127"/>
    </row>
    <row r="30" spans="1:11">
      <c r="A30" s="7" t="s">
        <v>612</v>
      </c>
      <c r="B30" s="34" t="s">
        <v>351</v>
      </c>
      <c r="C30" s="125">
        <f>SUM(C27:C29)</f>
        <v>2110000</v>
      </c>
      <c r="D30" s="125">
        <f t="shared" ref="D30:E30" si="12">SUM(D27:D29)</f>
        <v>3010000</v>
      </c>
      <c r="E30" s="125">
        <f t="shared" si="12"/>
        <v>2840030</v>
      </c>
      <c r="F30" s="127">
        <f t="shared" ref="F30:K30" si="13">SUM(F27:F29)</f>
        <v>0</v>
      </c>
      <c r="G30" s="121"/>
      <c r="H30" s="127">
        <f t="shared" si="13"/>
        <v>0</v>
      </c>
      <c r="I30" s="127">
        <f t="shared" ref="I30:K74" si="14">SUM(C30+F30)</f>
        <v>2110000</v>
      </c>
      <c r="J30" s="127">
        <f t="shared" si="13"/>
        <v>3010000</v>
      </c>
      <c r="K30" s="127">
        <f t="shared" si="13"/>
        <v>2840030</v>
      </c>
    </row>
    <row r="31" spans="1:11">
      <c r="A31" s="5" t="s">
        <v>352</v>
      </c>
      <c r="B31" s="31" t="s">
        <v>353</v>
      </c>
      <c r="C31" s="125">
        <v>320000</v>
      </c>
      <c r="D31" s="125">
        <v>320000</v>
      </c>
      <c r="E31" s="121">
        <v>127891</v>
      </c>
      <c r="F31" s="121"/>
      <c r="G31" s="121"/>
      <c r="H31" s="121"/>
      <c r="I31" s="127">
        <f t="shared" si="14"/>
        <v>320000</v>
      </c>
      <c r="J31" s="127">
        <v>280000</v>
      </c>
      <c r="K31" s="127">
        <v>248226</v>
      </c>
    </row>
    <row r="32" spans="1:11">
      <c r="A32" s="5" t="s">
        <v>354</v>
      </c>
      <c r="B32" s="31" t="s">
        <v>355</v>
      </c>
      <c r="C32" s="125">
        <v>440000</v>
      </c>
      <c r="D32" s="125">
        <v>440000</v>
      </c>
      <c r="E32" s="121">
        <v>408301</v>
      </c>
      <c r="F32" s="121"/>
      <c r="G32" s="121"/>
      <c r="H32" s="121"/>
      <c r="I32" s="127">
        <f t="shared" si="14"/>
        <v>440000</v>
      </c>
      <c r="J32" s="127">
        <v>450000</v>
      </c>
      <c r="K32" s="127">
        <v>369579</v>
      </c>
    </row>
    <row r="33" spans="1:11" ht="15" customHeight="1">
      <c r="A33" s="7" t="s">
        <v>6</v>
      </c>
      <c r="B33" s="34" t="s">
        <v>356</v>
      </c>
      <c r="C33" s="125">
        <f>SUM(C31:C32)</f>
        <v>760000</v>
      </c>
      <c r="D33" s="125">
        <f t="shared" ref="D33:E33" si="15">SUM(D31:D32)</f>
        <v>760000</v>
      </c>
      <c r="E33" s="125">
        <f t="shared" si="15"/>
        <v>536192</v>
      </c>
      <c r="F33" s="127">
        <f t="shared" ref="F33:K33" si="16">SUM(F31:F32)</f>
        <v>0</v>
      </c>
      <c r="G33" s="121"/>
      <c r="H33" s="127">
        <f t="shared" si="16"/>
        <v>0</v>
      </c>
      <c r="I33" s="127">
        <f t="shared" si="14"/>
        <v>760000</v>
      </c>
      <c r="J33" s="127">
        <f t="shared" si="16"/>
        <v>730000</v>
      </c>
      <c r="K33" s="127">
        <f t="shared" si="16"/>
        <v>617805</v>
      </c>
    </row>
    <row r="34" spans="1:11">
      <c r="A34" s="5" t="s">
        <v>357</v>
      </c>
      <c r="B34" s="31" t="s">
        <v>358</v>
      </c>
      <c r="C34" s="125">
        <v>5420000</v>
      </c>
      <c r="D34" s="125">
        <v>5420000</v>
      </c>
      <c r="E34" s="121">
        <v>4001888</v>
      </c>
      <c r="F34" s="121"/>
      <c r="G34" s="121"/>
      <c r="H34" s="121"/>
      <c r="I34" s="127">
        <f t="shared" si="14"/>
        <v>5420000</v>
      </c>
      <c r="J34" s="127">
        <f t="shared" ref="J34:J35" si="17">SUM(D34+G34)</f>
        <v>5420000</v>
      </c>
      <c r="K34" s="127">
        <f t="shared" ref="K34:K35" si="18">SUM(E34+H34)</f>
        <v>4001888</v>
      </c>
    </row>
    <row r="35" spans="1:11">
      <c r="A35" s="5" t="s">
        <v>359</v>
      </c>
      <c r="B35" s="31" t="s">
        <v>360</v>
      </c>
      <c r="C35" s="125">
        <v>4300000</v>
      </c>
      <c r="D35" s="125">
        <v>4700000</v>
      </c>
      <c r="E35" s="121">
        <v>4031888</v>
      </c>
      <c r="F35" s="121"/>
      <c r="G35" s="121"/>
      <c r="H35" s="121"/>
      <c r="I35" s="127">
        <f t="shared" si="14"/>
        <v>4300000</v>
      </c>
      <c r="J35" s="127">
        <f t="shared" si="17"/>
        <v>4700000</v>
      </c>
      <c r="K35" s="127">
        <f t="shared" si="18"/>
        <v>4031888</v>
      </c>
    </row>
    <row r="36" spans="1:11">
      <c r="A36" s="5" t="s">
        <v>667</v>
      </c>
      <c r="B36" s="31" t="s">
        <v>361</v>
      </c>
      <c r="C36" s="125">
        <f>I36-F36</f>
        <v>0</v>
      </c>
      <c r="D36" s="125">
        <v>50000</v>
      </c>
      <c r="E36" s="121">
        <v>33500</v>
      </c>
      <c r="F36" s="121"/>
      <c r="G36" s="121"/>
      <c r="H36" s="121"/>
      <c r="I36" s="127"/>
      <c r="J36" s="127"/>
      <c r="K36" s="127"/>
    </row>
    <row r="37" spans="1:11">
      <c r="A37" s="5" t="s">
        <v>362</v>
      </c>
      <c r="B37" s="31" t="s">
        <v>363</v>
      </c>
      <c r="C37" s="125">
        <v>1560000</v>
      </c>
      <c r="D37" s="125">
        <v>2860000</v>
      </c>
      <c r="E37" s="121">
        <v>2711305</v>
      </c>
      <c r="F37" s="121"/>
      <c r="G37" s="121"/>
      <c r="H37" s="121"/>
      <c r="I37" s="127">
        <f t="shared" si="14"/>
        <v>1560000</v>
      </c>
      <c r="J37" s="127">
        <f t="shared" ref="J37" si="19">SUM(D37+G37)</f>
        <v>2860000</v>
      </c>
      <c r="K37" s="127">
        <f t="shared" ref="K37" si="20">SUM(E37+H37)</f>
        <v>2711305</v>
      </c>
    </row>
    <row r="38" spans="1:11">
      <c r="A38" s="10" t="s">
        <v>668</v>
      </c>
      <c r="B38" s="31" t="s">
        <v>364</v>
      </c>
      <c r="C38" s="125">
        <f>I38-F38</f>
        <v>0</v>
      </c>
      <c r="D38" s="125"/>
      <c r="E38" s="121"/>
      <c r="F38" s="121"/>
      <c r="G38" s="121"/>
      <c r="H38" s="121"/>
      <c r="I38" s="127"/>
      <c r="J38" s="127"/>
      <c r="K38" s="127"/>
    </row>
    <row r="39" spans="1:11">
      <c r="A39" s="6" t="s">
        <v>365</v>
      </c>
      <c r="B39" s="31" t="s">
        <v>366</v>
      </c>
      <c r="C39" s="125">
        <v>80000</v>
      </c>
      <c r="D39" s="125">
        <v>100000</v>
      </c>
      <c r="E39" s="121">
        <v>82000</v>
      </c>
      <c r="F39" s="121"/>
      <c r="G39" s="121"/>
      <c r="H39" s="121"/>
      <c r="I39" s="127">
        <f t="shared" si="14"/>
        <v>80000</v>
      </c>
      <c r="J39" s="127">
        <f t="shared" ref="J39:J41" si="21">SUM(D39+G39)</f>
        <v>100000</v>
      </c>
      <c r="K39" s="127">
        <f t="shared" ref="K39:K41" si="22">SUM(E39+H39)</f>
        <v>82000</v>
      </c>
    </row>
    <row r="40" spans="1:11">
      <c r="A40" s="5" t="s">
        <v>669</v>
      </c>
      <c r="B40" s="31" t="s">
        <v>367</v>
      </c>
      <c r="C40" s="125">
        <v>3035000</v>
      </c>
      <c r="D40" s="125">
        <v>3235000</v>
      </c>
      <c r="E40" s="121">
        <v>3159764</v>
      </c>
      <c r="F40" s="121"/>
      <c r="G40" s="121"/>
      <c r="H40" s="121"/>
      <c r="I40" s="127">
        <f t="shared" si="14"/>
        <v>3035000</v>
      </c>
      <c r="J40" s="127">
        <f t="shared" si="21"/>
        <v>3235000</v>
      </c>
      <c r="K40" s="127">
        <f t="shared" si="22"/>
        <v>3159764</v>
      </c>
    </row>
    <row r="41" spans="1:11">
      <c r="A41" s="7" t="s">
        <v>613</v>
      </c>
      <c r="B41" s="34" t="s">
        <v>368</v>
      </c>
      <c r="C41" s="125">
        <f>SUM(C34:C40)</f>
        <v>14395000</v>
      </c>
      <c r="D41" s="125">
        <f t="shared" ref="D41:E41" si="23">SUM(D34:D40)</f>
        <v>16365000</v>
      </c>
      <c r="E41" s="125">
        <f t="shared" si="23"/>
        <v>14020345</v>
      </c>
      <c r="F41" s="127">
        <f t="shared" ref="F41:H41" si="24">SUM(F34:F40)</f>
        <v>0</v>
      </c>
      <c r="G41" s="127">
        <f t="shared" si="24"/>
        <v>0</v>
      </c>
      <c r="H41" s="127">
        <f t="shared" si="24"/>
        <v>0</v>
      </c>
      <c r="I41" s="127">
        <f t="shared" si="14"/>
        <v>14395000</v>
      </c>
      <c r="J41" s="127">
        <f t="shared" si="21"/>
        <v>16365000</v>
      </c>
      <c r="K41" s="127">
        <f t="shared" si="22"/>
        <v>14020345</v>
      </c>
    </row>
    <row r="42" spans="1:11">
      <c r="A42" s="5" t="s">
        <v>369</v>
      </c>
      <c r="B42" s="31" t="s">
        <v>370</v>
      </c>
      <c r="C42" s="125">
        <v>30000</v>
      </c>
      <c r="D42" s="125">
        <v>60000</v>
      </c>
      <c r="E42" s="121">
        <v>38045</v>
      </c>
      <c r="F42" s="121"/>
      <c r="G42" s="121"/>
      <c r="H42" s="121"/>
      <c r="I42" s="127">
        <f t="shared" si="14"/>
        <v>30000</v>
      </c>
      <c r="J42" s="127">
        <f t="shared" ref="J42" si="25">SUM(D42+G42)</f>
        <v>60000</v>
      </c>
      <c r="K42" s="127">
        <f t="shared" ref="K42" si="26">SUM(E42+H42)</f>
        <v>38045</v>
      </c>
    </row>
    <row r="43" spans="1:11">
      <c r="A43" s="5" t="s">
        <v>371</v>
      </c>
      <c r="B43" s="31" t="s">
        <v>372</v>
      </c>
      <c r="C43" s="125">
        <f>I43-F43</f>
        <v>0</v>
      </c>
      <c r="D43" s="125">
        <f t="shared" si="1"/>
        <v>0</v>
      </c>
      <c r="E43" s="121">
        <f t="shared" si="4"/>
        <v>0</v>
      </c>
      <c r="F43" s="121"/>
      <c r="G43" s="121"/>
      <c r="H43" s="121"/>
      <c r="I43" s="127"/>
      <c r="J43" s="127"/>
      <c r="K43" s="127"/>
    </row>
    <row r="44" spans="1:11">
      <c r="A44" s="7" t="s">
        <v>614</v>
      </c>
      <c r="B44" s="34" t="s">
        <v>373</v>
      </c>
      <c r="C44" s="125">
        <f>SUM(C42:C43)</f>
        <v>30000</v>
      </c>
      <c r="D44" s="125">
        <f t="shared" ref="D44:E44" si="27">SUM(D42:D43)</f>
        <v>60000</v>
      </c>
      <c r="E44" s="125">
        <f t="shared" si="27"/>
        <v>38045</v>
      </c>
      <c r="F44" s="127">
        <f t="shared" ref="F44:H44" si="28">SUM(F42:F43)</f>
        <v>0</v>
      </c>
      <c r="G44" s="127">
        <f t="shared" si="28"/>
        <v>0</v>
      </c>
      <c r="H44" s="127">
        <f t="shared" si="28"/>
        <v>0</v>
      </c>
      <c r="I44" s="127">
        <f t="shared" si="14"/>
        <v>30000</v>
      </c>
      <c r="J44" s="127">
        <f t="shared" ref="J44:J51" si="29">SUM(D44+G44)</f>
        <v>60000</v>
      </c>
      <c r="K44" s="127">
        <f t="shared" ref="K44:K51" si="30">SUM(E44+H44)</f>
        <v>38045</v>
      </c>
    </row>
    <row r="45" spans="1:11">
      <c r="A45" s="5" t="s">
        <v>374</v>
      </c>
      <c r="B45" s="31" t="s">
        <v>375</v>
      </c>
      <c r="C45" s="125">
        <v>5120000</v>
      </c>
      <c r="D45" s="125">
        <v>5120000</v>
      </c>
      <c r="E45" s="121">
        <v>3867773</v>
      </c>
      <c r="F45" s="121"/>
      <c r="G45" s="121"/>
      <c r="H45" s="121"/>
      <c r="I45" s="127">
        <f t="shared" si="14"/>
        <v>5120000</v>
      </c>
      <c r="J45" s="127">
        <f t="shared" si="29"/>
        <v>5120000</v>
      </c>
      <c r="K45" s="127">
        <f t="shared" si="30"/>
        <v>3867773</v>
      </c>
    </row>
    <row r="46" spans="1:11">
      <c r="A46" s="5" t="s">
        <v>376</v>
      </c>
      <c r="B46" s="31" t="s">
        <v>377</v>
      </c>
      <c r="C46" s="125">
        <f>I46-F46</f>
        <v>0</v>
      </c>
      <c r="D46" s="125">
        <v>4700000</v>
      </c>
      <c r="E46" s="121">
        <v>2149114</v>
      </c>
      <c r="F46" s="121"/>
      <c r="G46" s="121"/>
      <c r="H46" s="121"/>
      <c r="I46" s="127"/>
      <c r="J46" s="127">
        <f t="shared" si="29"/>
        <v>4700000</v>
      </c>
      <c r="K46" s="127">
        <f t="shared" si="30"/>
        <v>2149114</v>
      </c>
    </row>
    <row r="47" spans="1:11">
      <c r="A47" s="5" t="s">
        <v>670</v>
      </c>
      <c r="B47" s="31" t="s">
        <v>378</v>
      </c>
      <c r="C47" s="125">
        <f>I47-F47</f>
        <v>0</v>
      </c>
      <c r="D47" s="125">
        <v>0</v>
      </c>
      <c r="E47" s="121">
        <v>0</v>
      </c>
      <c r="F47" s="121"/>
      <c r="G47" s="121"/>
      <c r="H47" s="121"/>
      <c r="I47" s="127"/>
      <c r="J47" s="127">
        <f t="shared" si="29"/>
        <v>0</v>
      </c>
      <c r="K47" s="127">
        <f t="shared" si="30"/>
        <v>0</v>
      </c>
    </row>
    <row r="48" spans="1:11">
      <c r="A48" s="5" t="s">
        <v>671</v>
      </c>
      <c r="B48" s="31" t="s">
        <v>379</v>
      </c>
      <c r="C48" s="125">
        <f>I48-F48</f>
        <v>0</v>
      </c>
      <c r="D48" s="125">
        <f t="shared" si="1"/>
        <v>0</v>
      </c>
      <c r="E48" s="121">
        <f t="shared" si="4"/>
        <v>0</v>
      </c>
      <c r="F48" s="121"/>
      <c r="G48" s="121"/>
      <c r="H48" s="121"/>
      <c r="I48" s="127"/>
      <c r="J48" s="127"/>
      <c r="K48" s="127"/>
    </row>
    <row r="49" spans="1:11">
      <c r="A49" s="5" t="s">
        <v>380</v>
      </c>
      <c r="B49" s="31" t="s">
        <v>381</v>
      </c>
      <c r="C49" s="125">
        <v>460000</v>
      </c>
      <c r="D49" s="125">
        <v>560000</v>
      </c>
      <c r="E49" s="121">
        <v>532333</v>
      </c>
      <c r="F49" s="121"/>
      <c r="G49" s="121"/>
      <c r="H49" s="121"/>
      <c r="I49" s="127">
        <f t="shared" si="14"/>
        <v>460000</v>
      </c>
      <c r="J49" s="127">
        <f t="shared" si="29"/>
        <v>560000</v>
      </c>
      <c r="K49" s="127">
        <f t="shared" si="30"/>
        <v>532333</v>
      </c>
    </row>
    <row r="50" spans="1:11">
      <c r="A50" s="7" t="s">
        <v>615</v>
      </c>
      <c r="B50" s="34" t="s">
        <v>382</v>
      </c>
      <c r="C50" s="125">
        <f>SUM(C45:C49)</f>
        <v>5580000</v>
      </c>
      <c r="D50" s="125">
        <f t="shared" ref="D50:E50" si="31">SUM(D45:D49)</f>
        <v>10380000</v>
      </c>
      <c r="E50" s="125">
        <f t="shared" si="31"/>
        <v>6549220</v>
      </c>
      <c r="F50" s="127">
        <f t="shared" ref="F50:H50" si="32">SUM(F45:F49)</f>
        <v>0</v>
      </c>
      <c r="G50" s="127">
        <f t="shared" si="32"/>
        <v>0</v>
      </c>
      <c r="H50" s="127">
        <f t="shared" si="32"/>
        <v>0</v>
      </c>
      <c r="I50" s="127">
        <f t="shared" si="14"/>
        <v>5580000</v>
      </c>
      <c r="J50" s="127">
        <f t="shared" si="29"/>
        <v>10380000</v>
      </c>
      <c r="K50" s="127">
        <f t="shared" si="30"/>
        <v>6549220</v>
      </c>
    </row>
    <row r="51" spans="1:11">
      <c r="A51" s="38" t="s">
        <v>616</v>
      </c>
      <c r="B51" s="44" t="s">
        <v>383</v>
      </c>
      <c r="C51" s="125">
        <v>22875000</v>
      </c>
      <c r="D51" s="125">
        <v>30575000</v>
      </c>
      <c r="E51" s="121">
        <v>23983832</v>
      </c>
      <c r="F51" s="127">
        <f t="shared" ref="F51:G51" si="33">F30+F33+F41+F44+F50</f>
        <v>0</v>
      </c>
      <c r="G51" s="127">
        <f t="shared" si="33"/>
        <v>0</v>
      </c>
      <c r="H51" s="127">
        <f>H30+H33+H41+H44+H50</f>
        <v>0</v>
      </c>
      <c r="I51" s="127">
        <f t="shared" si="14"/>
        <v>22875000</v>
      </c>
      <c r="J51" s="127">
        <f t="shared" si="29"/>
        <v>30575000</v>
      </c>
      <c r="K51" s="127">
        <f t="shared" si="30"/>
        <v>23983832</v>
      </c>
    </row>
    <row r="52" spans="1:11">
      <c r="A52" s="13" t="s">
        <v>384</v>
      </c>
      <c r="B52" s="31" t="s">
        <v>385</v>
      </c>
      <c r="C52" s="125">
        <f t="shared" ref="C52:C96" si="34">I52-F52</f>
        <v>0</v>
      </c>
      <c r="D52" s="125">
        <f t="shared" si="1"/>
        <v>0</v>
      </c>
      <c r="E52" s="121">
        <f t="shared" ref="E52:E81" si="35">K52-H52</f>
        <v>0</v>
      </c>
      <c r="F52" s="121"/>
      <c r="G52" s="121"/>
      <c r="H52" s="121"/>
      <c r="I52" s="127"/>
      <c r="J52" s="127"/>
      <c r="K52" s="127"/>
    </row>
    <row r="53" spans="1:11">
      <c r="A53" s="13" t="s">
        <v>617</v>
      </c>
      <c r="B53" s="31" t="s">
        <v>386</v>
      </c>
      <c r="C53" s="125">
        <f t="shared" si="34"/>
        <v>0</v>
      </c>
      <c r="D53" s="125"/>
      <c r="E53" s="121"/>
      <c r="F53" s="121"/>
      <c r="G53" s="121"/>
      <c r="H53" s="121"/>
      <c r="I53" s="127"/>
      <c r="J53" s="127"/>
      <c r="K53" s="127"/>
    </row>
    <row r="54" spans="1:11">
      <c r="A54" s="17" t="s">
        <v>672</v>
      </c>
      <c r="B54" s="31" t="s">
        <v>387</v>
      </c>
      <c r="C54" s="125">
        <f t="shared" si="34"/>
        <v>0</v>
      </c>
      <c r="D54" s="125">
        <f t="shared" si="1"/>
        <v>0</v>
      </c>
      <c r="E54" s="121">
        <f t="shared" si="35"/>
        <v>0</v>
      </c>
      <c r="F54" s="121"/>
      <c r="G54" s="121"/>
      <c r="H54" s="121"/>
      <c r="I54" s="127"/>
      <c r="J54" s="127"/>
      <c r="K54" s="127"/>
    </row>
    <row r="55" spans="1:11">
      <c r="A55" s="17" t="s">
        <v>673</v>
      </c>
      <c r="B55" s="31" t="s">
        <v>388</v>
      </c>
      <c r="C55" s="125"/>
      <c r="D55" s="125">
        <f t="shared" si="1"/>
        <v>0</v>
      </c>
      <c r="E55" s="121">
        <f t="shared" si="35"/>
        <v>0</v>
      </c>
      <c r="F55" s="121"/>
      <c r="G55" s="121"/>
      <c r="H55" s="121"/>
      <c r="I55" s="127">
        <f t="shared" si="14"/>
        <v>0</v>
      </c>
      <c r="J55" s="127"/>
      <c r="K55" s="127"/>
    </row>
    <row r="56" spans="1:11">
      <c r="A56" s="17" t="s">
        <v>674</v>
      </c>
      <c r="B56" s="31" t="s">
        <v>389</v>
      </c>
      <c r="C56" s="125">
        <f t="shared" si="34"/>
        <v>0</v>
      </c>
      <c r="D56" s="125">
        <f t="shared" si="1"/>
        <v>0</v>
      </c>
      <c r="E56" s="121">
        <f t="shared" si="35"/>
        <v>0</v>
      </c>
      <c r="F56" s="121"/>
      <c r="G56" s="121"/>
      <c r="H56" s="121"/>
      <c r="I56" s="127"/>
      <c r="J56" s="127"/>
      <c r="K56" s="127"/>
    </row>
    <row r="57" spans="1:11">
      <c r="A57" s="13" t="s">
        <v>675</v>
      </c>
      <c r="B57" s="31" t="s">
        <v>390</v>
      </c>
      <c r="C57" s="125">
        <f t="shared" si="34"/>
        <v>0</v>
      </c>
      <c r="D57" s="125">
        <f t="shared" si="1"/>
        <v>0</v>
      </c>
      <c r="E57" s="121">
        <f t="shared" si="35"/>
        <v>0</v>
      </c>
      <c r="F57" s="121"/>
      <c r="G57" s="121"/>
      <c r="H57" s="121"/>
      <c r="I57" s="127"/>
      <c r="J57" s="127"/>
      <c r="K57" s="127"/>
    </row>
    <row r="58" spans="1:11">
      <c r="A58" s="13" t="s">
        <v>676</v>
      </c>
      <c r="B58" s="31" t="s">
        <v>391</v>
      </c>
      <c r="C58" s="125">
        <f t="shared" si="34"/>
        <v>0</v>
      </c>
      <c r="D58" s="125">
        <f t="shared" si="1"/>
        <v>0</v>
      </c>
      <c r="E58" s="121">
        <f t="shared" si="35"/>
        <v>0</v>
      </c>
      <c r="F58" s="121"/>
      <c r="G58" s="121"/>
      <c r="H58" s="121"/>
      <c r="I58" s="127"/>
      <c r="J58" s="127"/>
      <c r="K58" s="127"/>
    </row>
    <row r="59" spans="1:11">
      <c r="A59" s="13" t="s">
        <v>677</v>
      </c>
      <c r="B59" s="31" t="s">
        <v>392</v>
      </c>
      <c r="C59" s="125">
        <v>1280000</v>
      </c>
      <c r="D59" s="125">
        <v>2330000</v>
      </c>
      <c r="E59" s="121">
        <v>2153350</v>
      </c>
      <c r="F59" s="121"/>
      <c r="G59" s="121"/>
      <c r="H59" s="121"/>
      <c r="I59" s="127">
        <f t="shared" si="14"/>
        <v>1280000</v>
      </c>
      <c r="J59" s="127">
        <f t="shared" si="14"/>
        <v>2330000</v>
      </c>
      <c r="K59" s="127">
        <f t="shared" si="14"/>
        <v>2153350</v>
      </c>
    </row>
    <row r="60" spans="1:11">
      <c r="A60" s="41" t="s">
        <v>639</v>
      </c>
      <c r="B60" s="44" t="s">
        <v>393</v>
      </c>
      <c r="C60" s="125">
        <f>SUM(C52:C59)</f>
        <v>1280000</v>
      </c>
      <c r="D60" s="125">
        <f t="shared" ref="D60:E60" si="36">SUM(D52:D59)</f>
        <v>2330000</v>
      </c>
      <c r="E60" s="125">
        <f t="shared" si="36"/>
        <v>2153350</v>
      </c>
      <c r="F60" s="127">
        <f t="shared" ref="F60:H60" si="37">SUM(F52:F59)</f>
        <v>0</v>
      </c>
      <c r="G60" s="127">
        <f t="shared" si="37"/>
        <v>0</v>
      </c>
      <c r="H60" s="127">
        <f t="shared" si="37"/>
        <v>0</v>
      </c>
      <c r="I60" s="127">
        <f t="shared" si="14"/>
        <v>1280000</v>
      </c>
      <c r="J60" s="127">
        <f t="shared" si="14"/>
        <v>2330000</v>
      </c>
      <c r="K60" s="127">
        <f t="shared" si="14"/>
        <v>2153350</v>
      </c>
    </row>
    <row r="61" spans="1:11">
      <c r="A61" s="12" t="s">
        <v>678</v>
      </c>
      <c r="B61" s="31" t="s">
        <v>394</v>
      </c>
      <c r="C61" s="125">
        <f t="shared" si="34"/>
        <v>0</v>
      </c>
      <c r="D61" s="125">
        <f t="shared" si="1"/>
        <v>0</v>
      </c>
      <c r="E61" s="121">
        <f t="shared" si="35"/>
        <v>0</v>
      </c>
      <c r="F61" s="121"/>
      <c r="G61" s="121"/>
      <c r="H61" s="121"/>
      <c r="I61" s="127"/>
      <c r="J61" s="127"/>
      <c r="K61" s="127"/>
    </row>
    <row r="62" spans="1:11">
      <c r="A62" s="12" t="s">
        <v>395</v>
      </c>
      <c r="B62" s="31" t="s">
        <v>396</v>
      </c>
      <c r="C62" s="125">
        <f t="shared" si="34"/>
        <v>0</v>
      </c>
      <c r="D62" s="125">
        <v>500000</v>
      </c>
      <c r="E62" s="121">
        <v>499983</v>
      </c>
      <c r="F62" s="121"/>
      <c r="G62" s="121"/>
      <c r="H62" s="121"/>
      <c r="I62" s="127"/>
      <c r="J62" s="127">
        <f t="shared" si="14"/>
        <v>500000</v>
      </c>
      <c r="K62" s="127">
        <f t="shared" si="14"/>
        <v>499983</v>
      </c>
    </row>
    <row r="63" spans="1:11" ht="30">
      <c r="A63" s="12" t="s">
        <v>397</v>
      </c>
      <c r="B63" s="31" t="s">
        <v>398</v>
      </c>
      <c r="C63" s="125">
        <f t="shared" si="34"/>
        <v>0</v>
      </c>
      <c r="D63" s="125">
        <f t="shared" si="1"/>
        <v>0</v>
      </c>
      <c r="E63" s="121">
        <f t="shared" si="35"/>
        <v>0</v>
      </c>
      <c r="F63" s="121"/>
      <c r="G63" s="121"/>
      <c r="H63" s="121"/>
      <c r="I63" s="127"/>
      <c r="J63" s="127"/>
      <c r="K63" s="127"/>
    </row>
    <row r="64" spans="1:11" ht="30">
      <c r="A64" s="12" t="s">
        <v>640</v>
      </c>
      <c r="B64" s="31" t="s">
        <v>399</v>
      </c>
      <c r="C64" s="125">
        <f t="shared" si="34"/>
        <v>0</v>
      </c>
      <c r="D64" s="125">
        <f t="shared" si="1"/>
        <v>0</v>
      </c>
      <c r="E64" s="121">
        <f t="shared" si="35"/>
        <v>0</v>
      </c>
      <c r="F64" s="121"/>
      <c r="G64" s="121"/>
      <c r="H64" s="121"/>
      <c r="I64" s="127"/>
      <c r="J64" s="127"/>
      <c r="K64" s="127"/>
    </row>
    <row r="65" spans="1:11" ht="30">
      <c r="A65" s="12" t="s">
        <v>679</v>
      </c>
      <c r="B65" s="31" t="s">
        <v>400</v>
      </c>
      <c r="C65" s="125">
        <f t="shared" si="34"/>
        <v>0</v>
      </c>
      <c r="D65" s="125">
        <f t="shared" si="1"/>
        <v>0</v>
      </c>
      <c r="E65" s="121">
        <f t="shared" si="35"/>
        <v>0</v>
      </c>
      <c r="F65" s="121"/>
      <c r="G65" s="121"/>
      <c r="H65" s="121"/>
      <c r="I65" s="127"/>
      <c r="J65" s="127"/>
      <c r="K65" s="127"/>
    </row>
    <row r="66" spans="1:11">
      <c r="A66" s="12" t="s">
        <v>642</v>
      </c>
      <c r="B66" s="31" t="s">
        <v>401</v>
      </c>
      <c r="C66" s="125">
        <v>4469000</v>
      </c>
      <c r="D66" s="125">
        <v>4469000</v>
      </c>
      <c r="E66" s="121">
        <v>4139141</v>
      </c>
      <c r="F66" s="121"/>
      <c r="G66" s="121"/>
      <c r="H66" s="121"/>
      <c r="I66" s="127">
        <f t="shared" si="14"/>
        <v>4469000</v>
      </c>
      <c r="J66" s="127">
        <f t="shared" ref="J66:J68" si="38">SUM(D66+G66)</f>
        <v>4469000</v>
      </c>
      <c r="K66" s="127">
        <f t="shared" ref="K66:K68" si="39">SUM(E66+H66)</f>
        <v>4139141</v>
      </c>
    </row>
    <row r="67" spans="1:11" ht="30">
      <c r="A67" s="12" t="s">
        <v>680</v>
      </c>
      <c r="B67" s="31" t="s">
        <v>402</v>
      </c>
      <c r="C67" s="125">
        <f t="shared" si="34"/>
        <v>0</v>
      </c>
      <c r="D67" s="125">
        <f t="shared" si="1"/>
        <v>0</v>
      </c>
      <c r="E67" s="121">
        <f t="shared" si="35"/>
        <v>0</v>
      </c>
      <c r="F67" s="121"/>
      <c r="G67" s="121"/>
      <c r="H67" s="121"/>
      <c r="I67" s="127"/>
      <c r="J67" s="127"/>
      <c r="K67" s="127"/>
    </row>
    <row r="68" spans="1:11" ht="30">
      <c r="A68" s="12" t="s">
        <v>681</v>
      </c>
      <c r="B68" s="31" t="s">
        <v>403</v>
      </c>
      <c r="C68" s="125">
        <f t="shared" si="34"/>
        <v>0</v>
      </c>
      <c r="D68" s="125">
        <v>60000</v>
      </c>
      <c r="E68" s="216">
        <v>60000</v>
      </c>
      <c r="F68" s="121"/>
      <c r="G68" s="121"/>
      <c r="H68" s="121"/>
      <c r="I68" s="127"/>
      <c r="J68" s="127">
        <f t="shared" si="38"/>
        <v>60000</v>
      </c>
      <c r="K68" s="127">
        <f t="shared" si="39"/>
        <v>60000</v>
      </c>
    </row>
    <row r="69" spans="1:11">
      <c r="A69" s="12" t="s">
        <v>404</v>
      </c>
      <c r="B69" s="31" t="s">
        <v>405</v>
      </c>
      <c r="C69" s="125">
        <f t="shared" si="34"/>
        <v>0</v>
      </c>
      <c r="D69" s="125">
        <f t="shared" si="1"/>
        <v>0</v>
      </c>
      <c r="E69" s="121">
        <f t="shared" si="35"/>
        <v>0</v>
      </c>
      <c r="F69" s="121"/>
      <c r="G69" s="121"/>
      <c r="H69" s="121"/>
      <c r="I69" s="127"/>
      <c r="J69" s="127"/>
      <c r="K69" s="127"/>
    </row>
    <row r="70" spans="1:11">
      <c r="A70" s="20" t="s">
        <v>406</v>
      </c>
      <c r="B70" s="31" t="s">
        <v>407</v>
      </c>
      <c r="C70" s="125">
        <f t="shared" si="34"/>
        <v>0</v>
      </c>
      <c r="D70" s="125">
        <f t="shared" si="1"/>
        <v>0</v>
      </c>
      <c r="E70" s="121">
        <f t="shared" si="35"/>
        <v>0</v>
      </c>
      <c r="F70" s="121"/>
      <c r="G70" s="121"/>
      <c r="H70" s="121"/>
      <c r="I70" s="127"/>
      <c r="J70" s="127"/>
      <c r="K70" s="127"/>
    </row>
    <row r="71" spans="1:11">
      <c r="A71" s="12" t="s">
        <v>682</v>
      </c>
      <c r="B71" s="31" t="s">
        <v>409</v>
      </c>
      <c r="C71" s="125">
        <v>70000</v>
      </c>
      <c r="D71" s="125">
        <v>70000</v>
      </c>
      <c r="E71" s="121">
        <v>43500</v>
      </c>
      <c r="F71" s="121">
        <v>3120000</v>
      </c>
      <c r="G71" s="121">
        <v>3120000</v>
      </c>
      <c r="H71" s="121">
        <v>2968200</v>
      </c>
      <c r="I71" s="127">
        <f t="shared" si="14"/>
        <v>3190000</v>
      </c>
      <c r="J71" s="127">
        <f t="shared" ref="J71:J72" si="40">SUM(D71+G71)</f>
        <v>3190000</v>
      </c>
      <c r="K71" s="127">
        <f t="shared" ref="K71:K74" si="41">SUM(E71+H71)</f>
        <v>3011700</v>
      </c>
    </row>
    <row r="72" spans="1:11">
      <c r="A72" s="20" t="s">
        <v>176</v>
      </c>
      <c r="B72" s="31" t="s">
        <v>950</v>
      </c>
      <c r="C72" s="125">
        <v>5965591</v>
      </c>
      <c r="D72" s="125">
        <v>8739518</v>
      </c>
      <c r="E72" s="121">
        <v>0</v>
      </c>
      <c r="F72" s="121"/>
      <c r="G72" s="121"/>
      <c r="H72" s="121"/>
      <c r="I72" s="127">
        <f t="shared" si="14"/>
        <v>5965591</v>
      </c>
      <c r="J72" s="127">
        <f t="shared" si="40"/>
        <v>8739518</v>
      </c>
      <c r="K72" s="127"/>
    </row>
    <row r="73" spans="1:11">
      <c r="A73" s="20" t="s">
        <v>177</v>
      </c>
      <c r="B73" s="31" t="s">
        <v>950</v>
      </c>
      <c r="C73" s="125">
        <f t="shared" si="34"/>
        <v>0</v>
      </c>
      <c r="D73" s="125">
        <f>SUM(J73-G73)</f>
        <v>0</v>
      </c>
      <c r="E73" s="121">
        <f t="shared" si="35"/>
        <v>0</v>
      </c>
      <c r="F73" s="121"/>
      <c r="G73" s="121"/>
      <c r="H73" s="121"/>
      <c r="I73" s="127"/>
      <c r="J73" s="127"/>
      <c r="K73" s="127"/>
    </row>
    <row r="74" spans="1:11">
      <c r="A74" s="41" t="s">
        <v>645</v>
      </c>
      <c r="B74" s="44" t="s">
        <v>410</v>
      </c>
      <c r="C74" s="125">
        <f>SUM(C61:C73)</f>
        <v>10504591</v>
      </c>
      <c r="D74" s="125">
        <f t="shared" ref="D74:E74" si="42">SUM(D61:D73)</f>
        <v>13838518</v>
      </c>
      <c r="E74" s="125">
        <f t="shared" si="42"/>
        <v>4742624</v>
      </c>
      <c r="F74" s="127">
        <f t="shared" ref="F74:H74" si="43">SUM(F61:F73)</f>
        <v>3120000</v>
      </c>
      <c r="G74" s="127">
        <f t="shared" si="43"/>
        <v>3120000</v>
      </c>
      <c r="H74" s="127">
        <f t="shared" si="43"/>
        <v>2968200</v>
      </c>
      <c r="I74" s="127">
        <f t="shared" si="14"/>
        <v>13624591</v>
      </c>
      <c r="J74" s="127">
        <f>SUM(D74+G74)</f>
        <v>16958518</v>
      </c>
      <c r="K74" s="127">
        <f t="shared" si="41"/>
        <v>7710824</v>
      </c>
    </row>
    <row r="75" spans="1:11" ht="15.75">
      <c r="A75" s="156" t="s">
        <v>120</v>
      </c>
      <c r="B75" s="157"/>
      <c r="C75" s="154">
        <f t="shared" ref="C75:K75" si="44">SUM(C25+C26+C51+C60+C74)</f>
        <v>54997591</v>
      </c>
      <c r="D75" s="154">
        <f t="shared" si="44"/>
        <v>72381518</v>
      </c>
      <c r="E75" s="154">
        <f t="shared" si="44"/>
        <v>53823961</v>
      </c>
      <c r="F75" s="154">
        <f t="shared" si="44"/>
        <v>3720000</v>
      </c>
      <c r="G75" s="154">
        <f t="shared" si="44"/>
        <v>4150000</v>
      </c>
      <c r="H75" s="154">
        <f t="shared" si="44"/>
        <v>4061734</v>
      </c>
      <c r="I75" s="154">
        <f t="shared" si="44"/>
        <v>58717591</v>
      </c>
      <c r="J75" s="154">
        <f t="shared" si="44"/>
        <v>76531518</v>
      </c>
      <c r="K75" s="154">
        <f t="shared" si="44"/>
        <v>57885695</v>
      </c>
    </row>
    <row r="76" spans="1:11">
      <c r="A76" s="35" t="s">
        <v>411</v>
      </c>
      <c r="B76" s="31" t="s">
        <v>412</v>
      </c>
      <c r="C76" s="125">
        <f t="shared" si="34"/>
        <v>0</v>
      </c>
      <c r="D76" s="125">
        <v>0</v>
      </c>
      <c r="E76" s="121">
        <v>0</v>
      </c>
      <c r="F76" s="121"/>
      <c r="G76" s="121"/>
      <c r="H76" s="121"/>
      <c r="I76" s="127"/>
      <c r="J76" s="127">
        <f t="shared" ref="J76:K88" si="45">SUM(D76+G76)</f>
        <v>0</v>
      </c>
      <c r="K76" s="127">
        <f t="shared" si="45"/>
        <v>0</v>
      </c>
    </row>
    <row r="77" spans="1:11">
      <c r="A77" s="35" t="s">
        <v>683</v>
      </c>
      <c r="B77" s="31" t="s">
        <v>413</v>
      </c>
      <c r="C77" s="125">
        <v>5200000</v>
      </c>
      <c r="D77" s="125">
        <v>5200000</v>
      </c>
      <c r="E77" s="121">
        <v>732802</v>
      </c>
      <c r="F77" s="121"/>
      <c r="G77" s="121"/>
      <c r="H77" s="121"/>
      <c r="I77" s="127">
        <f t="shared" ref="I77:I97" si="46">SUM(C77+F77)</f>
        <v>5200000</v>
      </c>
      <c r="J77" s="127">
        <f t="shared" si="45"/>
        <v>5200000</v>
      </c>
      <c r="K77" s="127">
        <f t="shared" si="45"/>
        <v>732802</v>
      </c>
    </row>
    <row r="78" spans="1:11">
      <c r="A78" s="35" t="s">
        <v>414</v>
      </c>
      <c r="B78" s="31" t="s">
        <v>415</v>
      </c>
      <c r="C78" s="125">
        <f t="shared" si="34"/>
        <v>0</v>
      </c>
      <c r="D78" s="125">
        <v>120000</v>
      </c>
      <c r="E78" s="121">
        <v>111100</v>
      </c>
      <c r="F78" s="121"/>
      <c r="G78" s="121"/>
      <c r="H78" s="121"/>
      <c r="I78" s="127"/>
      <c r="J78" s="127"/>
      <c r="K78" s="127"/>
    </row>
    <row r="79" spans="1:11">
      <c r="A79" s="35" t="s">
        <v>416</v>
      </c>
      <c r="B79" s="31" t="s">
        <v>417</v>
      </c>
      <c r="C79" s="125">
        <v>12316000</v>
      </c>
      <c r="D79" s="125">
        <v>12316000</v>
      </c>
      <c r="E79" s="121">
        <v>11257948</v>
      </c>
      <c r="F79" s="121"/>
      <c r="G79" s="121"/>
      <c r="H79" s="121"/>
      <c r="I79" s="127">
        <f t="shared" si="46"/>
        <v>12316000</v>
      </c>
      <c r="J79" s="127">
        <f t="shared" si="45"/>
        <v>12316000</v>
      </c>
      <c r="K79" s="127">
        <f t="shared" si="45"/>
        <v>11257948</v>
      </c>
    </row>
    <row r="80" spans="1:11">
      <c r="A80" s="6" t="s">
        <v>418</v>
      </c>
      <c r="B80" s="31" t="s">
        <v>419</v>
      </c>
      <c r="C80" s="125">
        <f t="shared" si="34"/>
        <v>0</v>
      </c>
      <c r="D80" s="125">
        <f t="shared" ref="D80:D95" si="47">J80-G80</f>
        <v>0</v>
      </c>
      <c r="E80" s="121">
        <f t="shared" si="35"/>
        <v>0</v>
      </c>
      <c r="F80" s="121"/>
      <c r="G80" s="121"/>
      <c r="H80" s="121"/>
      <c r="I80" s="127"/>
      <c r="J80" s="127"/>
      <c r="K80" s="127"/>
    </row>
    <row r="81" spans="1:11">
      <c r="A81" s="6" t="s">
        <v>420</v>
      </c>
      <c r="B81" s="31" t="s">
        <v>421</v>
      </c>
      <c r="C81" s="125">
        <f t="shared" si="34"/>
        <v>0</v>
      </c>
      <c r="D81" s="125">
        <f t="shared" si="47"/>
        <v>0</v>
      </c>
      <c r="E81" s="121">
        <f t="shared" si="35"/>
        <v>0</v>
      </c>
      <c r="F81" s="121"/>
      <c r="G81" s="121"/>
      <c r="H81" s="121"/>
      <c r="I81" s="127"/>
      <c r="J81" s="127"/>
      <c r="K81" s="127"/>
    </row>
    <row r="82" spans="1:11">
      <c r="A82" s="6" t="s">
        <v>422</v>
      </c>
      <c r="B82" s="31" t="s">
        <v>423</v>
      </c>
      <c r="C82" s="125">
        <v>3070000</v>
      </c>
      <c r="D82" s="125">
        <v>3300000</v>
      </c>
      <c r="E82" s="121">
        <v>3267502</v>
      </c>
      <c r="F82" s="121"/>
      <c r="G82" s="121"/>
      <c r="H82" s="121"/>
      <c r="I82" s="127">
        <f t="shared" si="46"/>
        <v>3070000</v>
      </c>
      <c r="J82" s="127">
        <f t="shared" si="45"/>
        <v>3300000</v>
      </c>
      <c r="K82" s="127">
        <f t="shared" si="45"/>
        <v>3267502</v>
      </c>
    </row>
    <row r="83" spans="1:11">
      <c r="A83" s="42" t="s">
        <v>647</v>
      </c>
      <c r="B83" s="44" t="s">
        <v>424</v>
      </c>
      <c r="C83" s="125">
        <f>SUM(C76:C82)</f>
        <v>20586000</v>
      </c>
      <c r="D83" s="125">
        <f t="shared" ref="D83:E83" si="48">SUM(D76:D82)</f>
        <v>20936000</v>
      </c>
      <c r="E83" s="125">
        <f t="shared" si="48"/>
        <v>15369352</v>
      </c>
      <c r="F83" s="127"/>
      <c r="G83" s="127"/>
      <c r="H83" s="127"/>
      <c r="I83" s="127">
        <f t="shared" si="46"/>
        <v>20586000</v>
      </c>
      <c r="J83" s="127">
        <f t="shared" si="45"/>
        <v>20936000</v>
      </c>
      <c r="K83" s="127">
        <f t="shared" si="45"/>
        <v>15369352</v>
      </c>
    </row>
    <row r="84" spans="1:11">
      <c r="A84" s="13" t="s">
        <v>425</v>
      </c>
      <c r="B84" s="31" t="s">
        <v>426</v>
      </c>
      <c r="C84" s="125">
        <v>36600000</v>
      </c>
      <c r="D84" s="125">
        <v>36600000</v>
      </c>
      <c r="E84" s="121">
        <v>25363538</v>
      </c>
      <c r="F84" s="121"/>
      <c r="G84" s="121"/>
      <c r="H84" s="121"/>
      <c r="I84" s="127">
        <f t="shared" si="46"/>
        <v>36600000</v>
      </c>
      <c r="J84" s="127">
        <f t="shared" si="45"/>
        <v>36600000</v>
      </c>
      <c r="K84" s="127">
        <f t="shared" si="45"/>
        <v>25363538</v>
      </c>
    </row>
    <row r="85" spans="1:11">
      <c r="A85" s="13" t="s">
        <v>427</v>
      </c>
      <c r="B85" s="31" t="s">
        <v>428</v>
      </c>
      <c r="C85" s="125">
        <f t="shared" si="34"/>
        <v>0</v>
      </c>
      <c r="D85" s="125">
        <f t="shared" si="47"/>
        <v>0</v>
      </c>
      <c r="E85" s="121">
        <f t="shared" ref="E85:E114" si="49">K85-H85</f>
        <v>0</v>
      </c>
      <c r="F85" s="121"/>
      <c r="G85" s="121"/>
      <c r="H85" s="121"/>
      <c r="I85" s="127"/>
      <c r="J85" s="127"/>
      <c r="K85" s="127"/>
    </row>
    <row r="86" spans="1:11">
      <c r="A86" s="13" t="s">
        <v>429</v>
      </c>
      <c r="B86" s="31" t="s">
        <v>430</v>
      </c>
      <c r="C86" s="125">
        <v>9500000</v>
      </c>
      <c r="D86" s="125">
        <v>9500000</v>
      </c>
      <c r="E86" s="121">
        <v>6299950</v>
      </c>
      <c r="F86" s="121"/>
      <c r="G86" s="121"/>
      <c r="H86" s="121"/>
      <c r="I86" s="127">
        <f t="shared" si="46"/>
        <v>9500000</v>
      </c>
      <c r="J86" s="127">
        <f t="shared" si="45"/>
        <v>9500000</v>
      </c>
      <c r="K86" s="127">
        <f t="shared" si="45"/>
        <v>6299950</v>
      </c>
    </row>
    <row r="87" spans="1:11">
      <c r="A87" s="13" t="s">
        <v>431</v>
      </c>
      <c r="B87" s="31" t="s">
        <v>432</v>
      </c>
      <c r="C87" s="125">
        <v>11860000</v>
      </c>
      <c r="D87" s="125">
        <v>11660000</v>
      </c>
      <c r="E87" s="121">
        <v>8105728</v>
      </c>
      <c r="F87" s="121"/>
      <c r="G87" s="121"/>
      <c r="H87" s="121"/>
      <c r="I87" s="127">
        <f t="shared" si="46"/>
        <v>11860000</v>
      </c>
      <c r="J87" s="127">
        <f t="shared" si="45"/>
        <v>11660000</v>
      </c>
      <c r="K87" s="127">
        <f t="shared" si="45"/>
        <v>8105728</v>
      </c>
    </row>
    <row r="88" spans="1:11">
      <c r="A88" s="41" t="s">
        <v>648</v>
      </c>
      <c r="B88" s="44" t="s">
        <v>433</v>
      </c>
      <c r="C88" s="125">
        <f>SUM(C84:C87)</f>
        <v>57960000</v>
      </c>
      <c r="D88" s="125">
        <f t="shared" ref="D88:E88" si="50">SUM(D84:D87)</f>
        <v>57760000</v>
      </c>
      <c r="E88" s="125">
        <f t="shared" si="50"/>
        <v>39769216</v>
      </c>
      <c r="F88" s="127">
        <f t="shared" ref="F88:H88" si="51">SUM(F84:F87)</f>
        <v>0</v>
      </c>
      <c r="G88" s="127">
        <f t="shared" si="51"/>
        <v>0</v>
      </c>
      <c r="H88" s="127">
        <f t="shared" si="51"/>
        <v>0</v>
      </c>
      <c r="I88" s="127">
        <f t="shared" si="46"/>
        <v>57960000</v>
      </c>
      <c r="J88" s="127">
        <f t="shared" si="45"/>
        <v>57760000</v>
      </c>
      <c r="K88" s="127">
        <f t="shared" si="45"/>
        <v>39769216</v>
      </c>
    </row>
    <row r="89" spans="1:11" ht="30">
      <c r="A89" s="13" t="s">
        <v>434</v>
      </c>
      <c r="B89" s="31" t="s">
        <v>435</v>
      </c>
      <c r="C89" s="125">
        <f t="shared" si="34"/>
        <v>0</v>
      </c>
      <c r="D89" s="125">
        <f t="shared" si="47"/>
        <v>0</v>
      </c>
      <c r="E89" s="121">
        <f t="shared" si="49"/>
        <v>0</v>
      </c>
      <c r="F89" s="121"/>
      <c r="G89" s="121"/>
      <c r="H89" s="121"/>
      <c r="I89" s="127"/>
      <c r="J89" s="127"/>
      <c r="K89" s="127"/>
    </row>
    <row r="90" spans="1:11" ht="30">
      <c r="A90" s="13" t="s">
        <v>684</v>
      </c>
      <c r="B90" s="31" t="s">
        <v>436</v>
      </c>
      <c r="C90" s="125">
        <f t="shared" si="34"/>
        <v>0</v>
      </c>
      <c r="D90" s="125">
        <f t="shared" si="47"/>
        <v>0</v>
      </c>
      <c r="E90" s="121">
        <f t="shared" si="49"/>
        <v>0</v>
      </c>
      <c r="F90" s="121"/>
      <c r="G90" s="121"/>
      <c r="H90" s="121"/>
      <c r="I90" s="127"/>
      <c r="J90" s="127"/>
      <c r="K90" s="127"/>
    </row>
    <row r="91" spans="1:11" ht="30">
      <c r="A91" s="13" t="s">
        <v>685</v>
      </c>
      <c r="B91" s="31" t="s">
        <v>437</v>
      </c>
      <c r="C91" s="125">
        <f t="shared" si="34"/>
        <v>0</v>
      </c>
      <c r="D91" s="125">
        <f t="shared" si="47"/>
        <v>0</v>
      </c>
      <c r="E91" s="121">
        <f t="shared" si="49"/>
        <v>0</v>
      </c>
      <c r="F91" s="121"/>
      <c r="G91" s="121"/>
      <c r="H91" s="121"/>
      <c r="I91" s="127"/>
      <c r="J91" s="127"/>
      <c r="K91" s="127"/>
    </row>
    <row r="92" spans="1:11">
      <c r="A92" s="13" t="s">
        <v>686</v>
      </c>
      <c r="B92" s="31" t="s">
        <v>438</v>
      </c>
      <c r="C92" s="125">
        <f t="shared" si="34"/>
        <v>0</v>
      </c>
      <c r="D92" s="125">
        <v>50000</v>
      </c>
      <c r="E92" s="121">
        <v>40960</v>
      </c>
      <c r="F92" s="121"/>
      <c r="G92" s="121"/>
      <c r="H92" s="121"/>
      <c r="I92" s="127"/>
      <c r="J92" s="127"/>
      <c r="K92" s="127"/>
    </row>
    <row r="93" spans="1:11" ht="30">
      <c r="A93" s="13" t="s">
        <v>687</v>
      </c>
      <c r="B93" s="31" t="s">
        <v>439</v>
      </c>
      <c r="C93" s="125">
        <f t="shared" si="34"/>
        <v>0</v>
      </c>
      <c r="D93" s="125">
        <f t="shared" si="47"/>
        <v>0</v>
      </c>
      <c r="E93" s="121">
        <f t="shared" si="49"/>
        <v>0</v>
      </c>
      <c r="F93" s="121"/>
      <c r="G93" s="121"/>
      <c r="H93" s="121"/>
      <c r="I93" s="127"/>
      <c r="J93" s="127"/>
      <c r="K93" s="127"/>
    </row>
    <row r="94" spans="1:11" ht="30">
      <c r="A94" s="13" t="s">
        <v>688</v>
      </c>
      <c r="B94" s="31" t="s">
        <v>440</v>
      </c>
      <c r="C94" s="125">
        <f t="shared" si="34"/>
        <v>0</v>
      </c>
      <c r="D94" s="125">
        <f t="shared" si="47"/>
        <v>0</v>
      </c>
      <c r="E94" s="121">
        <f t="shared" si="49"/>
        <v>0</v>
      </c>
      <c r="F94" s="121"/>
      <c r="G94" s="121"/>
      <c r="H94" s="121"/>
      <c r="I94" s="127"/>
      <c r="J94" s="127"/>
      <c r="K94" s="127"/>
    </row>
    <row r="95" spans="1:11">
      <c r="A95" s="13" t="s">
        <v>441</v>
      </c>
      <c r="B95" s="31" t="s">
        <v>442</v>
      </c>
      <c r="C95" s="125">
        <f t="shared" si="34"/>
        <v>0</v>
      </c>
      <c r="D95" s="125">
        <f t="shared" si="47"/>
        <v>0</v>
      </c>
      <c r="E95" s="121">
        <f t="shared" si="49"/>
        <v>0</v>
      </c>
      <c r="F95" s="121"/>
      <c r="G95" s="121"/>
      <c r="H95" s="121"/>
      <c r="I95" s="127"/>
      <c r="J95" s="127"/>
      <c r="K95" s="127"/>
    </row>
    <row r="96" spans="1:11">
      <c r="A96" s="13" t="s">
        <v>689</v>
      </c>
      <c r="B96" s="31" t="s">
        <v>443</v>
      </c>
      <c r="C96" s="125">
        <f t="shared" si="34"/>
        <v>0</v>
      </c>
      <c r="D96" s="125">
        <v>4440000</v>
      </c>
      <c r="E96" s="121">
        <v>4439867</v>
      </c>
      <c r="F96" s="121"/>
      <c r="G96" s="121"/>
      <c r="H96" s="121"/>
      <c r="I96" s="127"/>
      <c r="J96" s="127">
        <f t="shared" ref="J96:J97" si="52">SUM(D96+G96)</f>
        <v>4440000</v>
      </c>
      <c r="K96" s="127">
        <f t="shared" ref="K96:K97" si="53">SUM(E96+H96)</f>
        <v>4439867</v>
      </c>
    </row>
    <row r="97" spans="1:28">
      <c r="A97" s="41" t="s">
        <v>649</v>
      </c>
      <c r="B97" s="44" t="s">
        <v>444</v>
      </c>
      <c r="C97" s="125"/>
      <c r="D97" s="125">
        <v>4490000</v>
      </c>
      <c r="E97" s="121">
        <v>4480867</v>
      </c>
      <c r="F97" s="127">
        <f>SUM(G89:G96)</f>
        <v>0</v>
      </c>
      <c r="G97" s="129"/>
      <c r="H97" s="127">
        <f>SUM(H89:H96)</f>
        <v>0</v>
      </c>
      <c r="I97" s="127">
        <f t="shared" si="46"/>
        <v>0</v>
      </c>
      <c r="J97" s="127">
        <f t="shared" si="52"/>
        <v>4490000</v>
      </c>
      <c r="K97" s="127">
        <f t="shared" si="53"/>
        <v>4480867</v>
      </c>
    </row>
    <row r="98" spans="1:28" ht="15.75">
      <c r="A98" s="156" t="s">
        <v>119</v>
      </c>
      <c r="B98" s="157"/>
      <c r="C98" s="154"/>
      <c r="D98" s="154"/>
      <c r="E98" s="155">
        <f t="shared" si="49"/>
        <v>0</v>
      </c>
      <c r="F98" s="155"/>
      <c r="G98" s="155"/>
      <c r="H98" s="155"/>
      <c r="I98" s="158"/>
      <c r="J98" s="158"/>
      <c r="K98" s="158"/>
    </row>
    <row r="99" spans="1:28" ht="15.75">
      <c r="A99" s="87" t="s">
        <v>7</v>
      </c>
      <c r="B99" s="88" t="s">
        <v>445</v>
      </c>
      <c r="C99" s="159">
        <f t="shared" ref="C99:H99" si="54">C75+C83+C88+C97</f>
        <v>133543591</v>
      </c>
      <c r="D99" s="159">
        <f t="shared" si="54"/>
        <v>155567518</v>
      </c>
      <c r="E99" s="159">
        <f t="shared" si="54"/>
        <v>113443396</v>
      </c>
      <c r="F99" s="159">
        <f t="shared" si="54"/>
        <v>3720000</v>
      </c>
      <c r="G99" s="159">
        <f t="shared" si="54"/>
        <v>4150000</v>
      </c>
      <c r="H99" s="159">
        <f t="shared" si="54"/>
        <v>4061734</v>
      </c>
      <c r="I99" s="130">
        <f>I25+I26+I51+I60+I74+I83+I88+I97</f>
        <v>137263591</v>
      </c>
      <c r="J99" s="130">
        <f>J25+J26+J51+J60+J74+J83+J88+J97</f>
        <v>159717518</v>
      </c>
      <c r="K99" s="130">
        <f>K25+K26+K51+K60+K74+K83+K88+K97</f>
        <v>117505130</v>
      </c>
    </row>
    <row r="100" spans="1:28">
      <c r="A100" s="13" t="s">
        <v>0</v>
      </c>
      <c r="B100" s="5" t="s">
        <v>446</v>
      </c>
      <c r="C100" s="125">
        <f t="shared" ref="C100:C121" si="55">I100-F100</f>
        <v>0</v>
      </c>
      <c r="D100" s="125">
        <f t="shared" ref="D100:D123" si="56">J100-G100</f>
        <v>0</v>
      </c>
      <c r="E100" s="121">
        <f t="shared" si="49"/>
        <v>0</v>
      </c>
      <c r="F100" s="131"/>
      <c r="G100" s="131"/>
      <c r="H100" s="131"/>
      <c r="I100" s="132"/>
      <c r="J100" s="132"/>
      <c r="K100" s="132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>
      <c r="A101" s="13" t="s">
        <v>449</v>
      </c>
      <c r="B101" s="5" t="s">
        <v>450</v>
      </c>
      <c r="C101" s="133">
        <f t="shared" si="55"/>
        <v>0</v>
      </c>
      <c r="D101" s="133">
        <f t="shared" si="56"/>
        <v>0</v>
      </c>
      <c r="E101" s="134">
        <f t="shared" si="49"/>
        <v>0</v>
      </c>
      <c r="F101" s="131"/>
      <c r="G101" s="131"/>
      <c r="H101" s="131"/>
      <c r="I101" s="132"/>
      <c r="J101" s="132"/>
      <c r="K101" s="132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>
      <c r="A102" s="13" t="s">
        <v>1</v>
      </c>
      <c r="B102" s="5" t="s">
        <v>451</v>
      </c>
      <c r="C102" s="133">
        <f t="shared" si="55"/>
        <v>0</v>
      </c>
      <c r="D102" s="133">
        <f t="shared" si="56"/>
        <v>0</v>
      </c>
      <c r="E102" s="134">
        <f t="shared" si="49"/>
        <v>0</v>
      </c>
      <c r="F102" s="131"/>
      <c r="G102" s="131"/>
      <c r="H102" s="131"/>
      <c r="I102" s="132"/>
      <c r="J102" s="132"/>
      <c r="K102" s="132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>
      <c r="A103" s="15" t="s">
        <v>654</v>
      </c>
      <c r="B103" s="7" t="s">
        <v>453</v>
      </c>
      <c r="C103" s="133">
        <f t="shared" si="55"/>
        <v>0</v>
      </c>
      <c r="D103" s="133">
        <f t="shared" si="56"/>
        <v>0</v>
      </c>
      <c r="E103" s="134">
        <f t="shared" si="49"/>
        <v>0</v>
      </c>
      <c r="F103" s="135"/>
      <c r="G103" s="135"/>
      <c r="H103" s="135"/>
      <c r="I103" s="136"/>
      <c r="J103" s="136"/>
      <c r="K103" s="136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>
      <c r="A104" s="36" t="s">
        <v>2</v>
      </c>
      <c r="B104" s="5" t="s">
        <v>454</v>
      </c>
      <c r="C104" s="137">
        <f t="shared" si="55"/>
        <v>0</v>
      </c>
      <c r="D104" s="137">
        <f t="shared" si="56"/>
        <v>0</v>
      </c>
      <c r="E104" s="138">
        <f t="shared" si="49"/>
        <v>0</v>
      </c>
      <c r="F104" s="139"/>
      <c r="G104" s="139"/>
      <c r="H104" s="139"/>
      <c r="I104" s="140"/>
      <c r="J104" s="140"/>
      <c r="K104" s="140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>
      <c r="A105" s="36" t="s">
        <v>660</v>
      </c>
      <c r="B105" s="5" t="s">
        <v>457</v>
      </c>
      <c r="C105" s="133">
        <f t="shared" si="55"/>
        <v>0</v>
      </c>
      <c r="D105" s="133">
        <f t="shared" si="56"/>
        <v>0</v>
      </c>
      <c r="E105" s="134">
        <f t="shared" si="49"/>
        <v>0</v>
      </c>
      <c r="F105" s="139"/>
      <c r="G105" s="139"/>
      <c r="H105" s="139"/>
      <c r="I105" s="140"/>
      <c r="J105" s="140"/>
      <c r="K105" s="140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>
      <c r="A106" s="13" t="s">
        <v>458</v>
      </c>
      <c r="B106" s="5" t="s">
        <v>459</v>
      </c>
      <c r="C106" s="133">
        <f t="shared" si="55"/>
        <v>0</v>
      </c>
      <c r="D106" s="133">
        <f t="shared" si="56"/>
        <v>0</v>
      </c>
      <c r="E106" s="134">
        <f t="shared" si="49"/>
        <v>0</v>
      </c>
      <c r="F106" s="131"/>
      <c r="G106" s="131"/>
      <c r="H106" s="131"/>
      <c r="I106" s="132"/>
      <c r="J106" s="132"/>
      <c r="K106" s="132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>
      <c r="A107" s="13" t="s">
        <v>3</v>
      </c>
      <c r="B107" s="5" t="s">
        <v>460</v>
      </c>
      <c r="C107" s="133">
        <f t="shared" si="55"/>
        <v>0</v>
      </c>
      <c r="D107" s="133">
        <f t="shared" si="56"/>
        <v>0</v>
      </c>
      <c r="E107" s="134">
        <f t="shared" si="49"/>
        <v>0</v>
      </c>
      <c r="F107" s="131"/>
      <c r="G107" s="131"/>
      <c r="H107" s="131"/>
      <c r="I107" s="132"/>
      <c r="J107" s="132"/>
      <c r="K107" s="132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>
      <c r="A108" s="14" t="s">
        <v>657</v>
      </c>
      <c r="B108" s="7" t="s">
        <v>461</v>
      </c>
      <c r="C108" s="133">
        <f t="shared" si="55"/>
        <v>0</v>
      </c>
      <c r="D108" s="133">
        <f t="shared" si="56"/>
        <v>0</v>
      </c>
      <c r="E108" s="134">
        <f t="shared" si="49"/>
        <v>0</v>
      </c>
      <c r="F108" s="141">
        <f t="shared" ref="F108:K108" si="57">SUM(F104:F107)</f>
        <v>0</v>
      </c>
      <c r="G108" s="141">
        <f t="shared" si="57"/>
        <v>0</v>
      </c>
      <c r="H108" s="141">
        <f t="shared" si="57"/>
        <v>0</v>
      </c>
      <c r="I108" s="141">
        <f t="shared" si="57"/>
        <v>0</v>
      </c>
      <c r="J108" s="141">
        <f t="shared" si="57"/>
        <v>0</v>
      </c>
      <c r="K108" s="141">
        <f t="shared" si="57"/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>
      <c r="A109" s="36" t="s">
        <v>462</v>
      </c>
      <c r="B109" s="5" t="s">
        <v>463</v>
      </c>
      <c r="C109" s="137">
        <f t="shared" si="55"/>
        <v>0</v>
      </c>
      <c r="D109" s="137">
        <f t="shared" si="56"/>
        <v>0</v>
      </c>
      <c r="E109" s="138">
        <f t="shared" si="49"/>
        <v>0</v>
      </c>
      <c r="F109" s="139"/>
      <c r="G109" s="139"/>
      <c r="H109" s="139"/>
      <c r="I109" s="140"/>
      <c r="J109" s="140"/>
      <c r="K109" s="140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>
      <c r="A110" s="36" t="s">
        <v>464</v>
      </c>
      <c r="B110" s="5" t="s">
        <v>465</v>
      </c>
      <c r="C110" s="133">
        <v>1641920</v>
      </c>
      <c r="D110" s="133">
        <v>1641920</v>
      </c>
      <c r="E110" s="134">
        <v>1641920</v>
      </c>
      <c r="F110" s="139"/>
      <c r="G110" s="139"/>
      <c r="H110" s="139"/>
      <c r="I110" s="140">
        <v>1641920</v>
      </c>
      <c r="J110" s="140">
        <v>1641920</v>
      </c>
      <c r="K110" s="140">
        <v>1641920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>
      <c r="A111" s="14" t="s">
        <v>466</v>
      </c>
      <c r="B111" s="7" t="s">
        <v>467</v>
      </c>
      <c r="C111" s="133">
        <v>46653000</v>
      </c>
      <c r="D111" s="133">
        <v>45433074</v>
      </c>
      <c r="E111" s="134">
        <v>45433074</v>
      </c>
      <c r="F111" s="140"/>
      <c r="G111" s="140"/>
      <c r="H111" s="140"/>
      <c r="I111" s="140">
        <f>SUM(C111+F111)</f>
        <v>46653000</v>
      </c>
      <c r="J111" s="140">
        <f t="shared" ref="J111:K111" si="58">SUM(D111+G111)</f>
        <v>45433074</v>
      </c>
      <c r="K111" s="140">
        <f t="shared" si="58"/>
        <v>45433074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>
      <c r="A112" s="36" t="s">
        <v>468</v>
      </c>
      <c r="B112" s="5" t="s">
        <v>469</v>
      </c>
      <c r="C112" s="133">
        <f t="shared" si="55"/>
        <v>0</v>
      </c>
      <c r="D112" s="133">
        <f t="shared" si="56"/>
        <v>0</v>
      </c>
      <c r="E112" s="134">
        <f t="shared" si="49"/>
        <v>0</v>
      </c>
      <c r="F112" s="139"/>
      <c r="G112" s="139"/>
      <c r="H112" s="139"/>
      <c r="I112" s="140"/>
      <c r="J112" s="140"/>
      <c r="K112" s="14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>
      <c r="A113" s="36" t="s">
        <v>470</v>
      </c>
      <c r="B113" s="5" t="s">
        <v>471</v>
      </c>
      <c r="C113" s="133">
        <f t="shared" si="55"/>
        <v>0</v>
      </c>
      <c r="D113" s="133">
        <f t="shared" si="56"/>
        <v>0</v>
      </c>
      <c r="E113" s="134">
        <f t="shared" si="49"/>
        <v>0</v>
      </c>
      <c r="F113" s="139"/>
      <c r="G113" s="139"/>
      <c r="H113" s="139"/>
      <c r="I113" s="140"/>
      <c r="J113" s="140"/>
      <c r="K113" s="14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>
      <c r="A114" s="36" t="s">
        <v>472</v>
      </c>
      <c r="B114" s="5" t="s">
        <v>473</v>
      </c>
      <c r="C114" s="133">
        <f t="shared" si="55"/>
        <v>0</v>
      </c>
      <c r="D114" s="133">
        <f t="shared" si="56"/>
        <v>0</v>
      </c>
      <c r="E114" s="134">
        <f t="shared" si="49"/>
        <v>0</v>
      </c>
      <c r="F114" s="139"/>
      <c r="G114" s="139"/>
      <c r="H114" s="139"/>
      <c r="I114" s="140"/>
      <c r="J114" s="140"/>
      <c r="K114" s="14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 s="219" customFormat="1">
      <c r="A115" s="37" t="s">
        <v>658</v>
      </c>
      <c r="B115" s="38" t="s">
        <v>474</v>
      </c>
      <c r="C115" s="217">
        <f>SUM(C110:C111)</f>
        <v>48294920</v>
      </c>
      <c r="D115" s="217">
        <f t="shared" ref="D115:E115" si="59">SUM(D110:D111)</f>
        <v>47074994</v>
      </c>
      <c r="E115" s="217">
        <f t="shared" si="59"/>
        <v>47074994</v>
      </c>
      <c r="F115" s="141">
        <f>F103+F108+F111</f>
        <v>0</v>
      </c>
      <c r="G115" s="141">
        <f>G103+G108+G111</f>
        <v>0</v>
      </c>
      <c r="H115" s="141">
        <f>H103+H108+H111</f>
        <v>0</v>
      </c>
      <c r="I115" s="141">
        <f t="shared" ref="I115" si="60">SUM(C115+F115)</f>
        <v>48294920</v>
      </c>
      <c r="J115" s="141">
        <f t="shared" ref="J115" si="61">SUM(D115+G115)</f>
        <v>47074994</v>
      </c>
      <c r="K115" s="141">
        <f t="shared" ref="K115" si="62">SUM(E115+H115)</f>
        <v>47074994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18"/>
      <c r="AB115" s="218"/>
    </row>
    <row r="116" spans="1:28">
      <c r="A116" s="36" t="s">
        <v>475</v>
      </c>
      <c r="B116" s="5" t="s">
        <v>476</v>
      </c>
      <c r="C116" s="137">
        <f t="shared" si="55"/>
        <v>0</v>
      </c>
      <c r="D116" s="137">
        <f t="shared" si="56"/>
        <v>0</v>
      </c>
      <c r="E116" s="138">
        <f t="shared" ref="E116:E123" si="63">K116-H116</f>
        <v>0</v>
      </c>
      <c r="F116" s="139"/>
      <c r="G116" s="139"/>
      <c r="H116" s="139"/>
      <c r="I116" s="140"/>
      <c r="J116" s="140"/>
      <c r="K116" s="14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>
      <c r="A117" s="13" t="s">
        <v>477</v>
      </c>
      <c r="B117" s="5" t="s">
        <v>478</v>
      </c>
      <c r="C117" s="133">
        <f t="shared" si="55"/>
        <v>0</v>
      </c>
      <c r="D117" s="133">
        <f t="shared" si="56"/>
        <v>0</v>
      </c>
      <c r="E117" s="134">
        <f t="shared" si="63"/>
        <v>0</v>
      </c>
      <c r="F117" s="131"/>
      <c r="G117" s="131"/>
      <c r="H117" s="131"/>
      <c r="I117" s="132"/>
      <c r="J117" s="132"/>
      <c r="K117" s="132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>
      <c r="A118" s="36" t="s">
        <v>4</v>
      </c>
      <c r="B118" s="5" t="s">
        <v>479</v>
      </c>
      <c r="C118" s="133">
        <f t="shared" si="55"/>
        <v>0</v>
      </c>
      <c r="D118" s="133">
        <f t="shared" si="56"/>
        <v>0</v>
      </c>
      <c r="E118" s="134">
        <f t="shared" si="63"/>
        <v>0</v>
      </c>
      <c r="F118" s="139"/>
      <c r="G118" s="139"/>
      <c r="H118" s="139"/>
      <c r="I118" s="140"/>
      <c r="J118" s="140"/>
      <c r="K118" s="14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>
      <c r="A119" s="36" t="s">
        <v>663</v>
      </c>
      <c r="B119" s="5" t="s">
        <v>480</v>
      </c>
      <c r="C119" s="133">
        <f t="shared" si="55"/>
        <v>0</v>
      </c>
      <c r="D119" s="133">
        <f t="shared" si="56"/>
        <v>0</v>
      </c>
      <c r="E119" s="134">
        <f t="shared" si="63"/>
        <v>0</v>
      </c>
      <c r="F119" s="139"/>
      <c r="G119" s="139"/>
      <c r="H119" s="139"/>
      <c r="I119" s="140"/>
      <c r="J119" s="140"/>
      <c r="K119" s="14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>
      <c r="A120" s="37" t="s">
        <v>664</v>
      </c>
      <c r="B120" s="38" t="s">
        <v>484</v>
      </c>
      <c r="C120" s="133">
        <f t="shared" si="55"/>
        <v>0</v>
      </c>
      <c r="D120" s="133">
        <f t="shared" si="56"/>
        <v>0</v>
      </c>
      <c r="E120" s="134">
        <f t="shared" si="63"/>
        <v>0</v>
      </c>
      <c r="F120" s="142"/>
      <c r="G120" s="142"/>
      <c r="H120" s="142"/>
      <c r="I120" s="141"/>
      <c r="J120" s="141"/>
      <c r="K120" s="141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>
      <c r="A121" s="13" t="s">
        <v>485</v>
      </c>
      <c r="B121" s="5" t="s">
        <v>486</v>
      </c>
      <c r="C121" s="137">
        <f t="shared" si="55"/>
        <v>0</v>
      </c>
      <c r="D121" s="137">
        <f t="shared" si="56"/>
        <v>0</v>
      </c>
      <c r="E121" s="138">
        <f t="shared" si="63"/>
        <v>0</v>
      </c>
      <c r="F121" s="131"/>
      <c r="G121" s="131"/>
      <c r="H121" s="131"/>
      <c r="I121" s="132"/>
      <c r="J121" s="132"/>
      <c r="K121" s="132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15.75">
      <c r="A122" s="89" t="s">
        <v>8</v>
      </c>
      <c r="B122" s="90" t="s">
        <v>487</v>
      </c>
      <c r="C122" s="220">
        <f>SUM(C115+C120)</f>
        <v>48294920</v>
      </c>
      <c r="D122" s="220">
        <f t="shared" ref="D122:E122" si="64">SUM(D115+D120)</f>
        <v>47074994</v>
      </c>
      <c r="E122" s="220">
        <f t="shared" si="64"/>
        <v>47074994</v>
      </c>
      <c r="F122" s="143">
        <f t="shared" ref="F122:K122" si="65">F115+F120</f>
        <v>0</v>
      </c>
      <c r="G122" s="143">
        <f t="shared" si="65"/>
        <v>0</v>
      </c>
      <c r="H122" s="143">
        <f t="shared" si="65"/>
        <v>0</v>
      </c>
      <c r="I122" s="143">
        <f t="shared" si="65"/>
        <v>48294920</v>
      </c>
      <c r="J122" s="143">
        <f t="shared" si="65"/>
        <v>47074994</v>
      </c>
      <c r="K122" s="143">
        <f t="shared" si="65"/>
        <v>47074994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95" t="s">
        <v>45</v>
      </c>
      <c r="B123" s="97"/>
      <c r="C123" s="160">
        <f>C99+C122</f>
        <v>181838511</v>
      </c>
      <c r="D123" s="160">
        <f t="shared" si="56"/>
        <v>202642512</v>
      </c>
      <c r="E123" s="151">
        <f t="shared" si="63"/>
        <v>160518390</v>
      </c>
      <c r="F123" s="144">
        <f t="shared" ref="F123:K123" si="66">F99+F122</f>
        <v>3720000</v>
      </c>
      <c r="G123" s="144">
        <f t="shared" si="66"/>
        <v>4150000</v>
      </c>
      <c r="H123" s="144">
        <f t="shared" si="66"/>
        <v>4061734</v>
      </c>
      <c r="I123" s="144">
        <f t="shared" si="66"/>
        <v>185558511</v>
      </c>
      <c r="J123" s="144">
        <f t="shared" si="66"/>
        <v>206792512</v>
      </c>
      <c r="K123" s="144">
        <f t="shared" si="66"/>
        <v>164580124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>
      <c r="B124" s="24"/>
      <c r="C124" s="24"/>
      <c r="D124" s="24"/>
      <c r="E124" s="24"/>
      <c r="F124" s="24"/>
      <c r="G124" s="24"/>
      <c r="H124" s="24"/>
      <c r="I124" s="113"/>
      <c r="J124" s="113"/>
      <c r="K124" s="113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>
      <c r="B125" s="24"/>
      <c r="C125" s="24"/>
      <c r="D125" s="24"/>
      <c r="E125" s="24"/>
      <c r="F125" s="24"/>
      <c r="G125" s="24"/>
      <c r="H125" s="24"/>
      <c r="I125" s="113"/>
      <c r="J125" s="113"/>
      <c r="K125" s="113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>
      <c r="B126" s="24"/>
      <c r="C126" s="24"/>
      <c r="D126" s="24"/>
      <c r="E126" s="24"/>
      <c r="F126" s="24"/>
      <c r="G126" s="24"/>
      <c r="H126" s="24"/>
      <c r="I126" s="113"/>
      <c r="J126" s="113"/>
      <c r="K126" s="113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>
      <c r="B127" s="24"/>
      <c r="C127" s="24"/>
      <c r="D127" s="24"/>
      <c r="E127" s="24"/>
      <c r="F127" s="24"/>
      <c r="G127" s="24"/>
      <c r="H127" s="24"/>
      <c r="I127" s="113"/>
      <c r="J127" s="113"/>
      <c r="K127" s="113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>
      <c r="B128" s="24"/>
      <c r="C128" s="24"/>
      <c r="D128" s="24"/>
      <c r="E128" s="24"/>
      <c r="F128" s="24"/>
      <c r="G128" s="24"/>
      <c r="H128" s="24"/>
      <c r="I128" s="113"/>
      <c r="J128" s="113"/>
      <c r="K128" s="113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>
      <c r="B129" s="24"/>
      <c r="C129" s="24"/>
      <c r="D129" s="24"/>
      <c r="E129" s="24"/>
      <c r="F129" s="24"/>
      <c r="G129" s="24"/>
      <c r="H129" s="24"/>
      <c r="I129" s="113"/>
      <c r="J129" s="113"/>
      <c r="K129" s="113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>
      <c r="B130" s="24"/>
      <c r="C130" s="24"/>
      <c r="D130" s="24"/>
      <c r="E130" s="24"/>
      <c r="F130" s="24"/>
      <c r="G130" s="24"/>
      <c r="H130" s="24"/>
      <c r="I130" s="113"/>
      <c r="J130" s="113"/>
      <c r="K130" s="113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>
      <c r="B131" s="24"/>
      <c r="C131" s="24"/>
      <c r="D131" s="24"/>
      <c r="E131" s="24"/>
      <c r="F131" s="24"/>
      <c r="G131" s="24"/>
      <c r="H131" s="24"/>
      <c r="I131" s="113"/>
      <c r="J131" s="113"/>
      <c r="K131" s="113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>
      <c r="B132" s="24"/>
      <c r="C132" s="24"/>
      <c r="D132" s="24"/>
      <c r="E132" s="24"/>
      <c r="F132" s="24"/>
      <c r="G132" s="24"/>
      <c r="H132" s="24"/>
      <c r="I132" s="113"/>
      <c r="J132" s="113"/>
      <c r="K132" s="113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>
      <c r="B133" s="24"/>
      <c r="C133" s="24"/>
      <c r="D133" s="24"/>
      <c r="E133" s="24"/>
      <c r="F133" s="24"/>
      <c r="G133" s="24"/>
      <c r="H133" s="24"/>
      <c r="I133" s="113"/>
      <c r="J133" s="113"/>
      <c r="K133" s="113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>
      <c r="B134" s="24"/>
      <c r="C134" s="24"/>
      <c r="D134" s="24"/>
      <c r="E134" s="24"/>
      <c r="F134" s="24"/>
      <c r="G134" s="24"/>
      <c r="H134" s="24"/>
      <c r="I134" s="113"/>
      <c r="J134" s="113"/>
      <c r="K134" s="113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>
      <c r="B135" s="24"/>
      <c r="C135" s="24"/>
      <c r="D135" s="24"/>
      <c r="E135" s="24"/>
      <c r="F135" s="24"/>
      <c r="G135" s="24"/>
      <c r="H135" s="24"/>
      <c r="I135" s="113"/>
      <c r="J135" s="113"/>
      <c r="K135" s="113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>
      <c r="B136" s="24"/>
      <c r="C136" s="24"/>
      <c r="D136" s="24"/>
      <c r="E136" s="24"/>
      <c r="F136" s="24"/>
      <c r="G136" s="24"/>
      <c r="H136" s="24"/>
      <c r="I136" s="113"/>
      <c r="J136" s="113"/>
      <c r="K136" s="113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>
      <c r="B137" s="24"/>
      <c r="C137" s="24"/>
      <c r="D137" s="24"/>
      <c r="E137" s="24"/>
      <c r="F137" s="24"/>
      <c r="G137" s="24"/>
      <c r="H137" s="24"/>
      <c r="I137" s="113"/>
      <c r="J137" s="113"/>
      <c r="K137" s="113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>
      <c r="B138" s="24"/>
      <c r="C138" s="24"/>
      <c r="D138" s="24"/>
      <c r="E138" s="24"/>
      <c r="F138" s="24"/>
      <c r="G138" s="24"/>
      <c r="H138" s="24"/>
      <c r="I138" s="113"/>
      <c r="J138" s="113"/>
      <c r="K138" s="113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>
      <c r="B139" s="24"/>
      <c r="C139" s="24"/>
      <c r="D139" s="24"/>
      <c r="E139" s="24"/>
      <c r="F139" s="24"/>
      <c r="G139" s="24"/>
      <c r="H139" s="24"/>
      <c r="I139" s="113"/>
      <c r="J139" s="113"/>
      <c r="K139" s="113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>
      <c r="B140" s="24"/>
      <c r="C140" s="24"/>
      <c r="D140" s="24"/>
      <c r="E140" s="24"/>
      <c r="F140" s="24"/>
      <c r="G140" s="24"/>
      <c r="H140" s="24"/>
      <c r="I140" s="113"/>
      <c r="J140" s="113"/>
      <c r="K140" s="113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>
      <c r="B141" s="24"/>
      <c r="C141" s="24"/>
      <c r="D141" s="24"/>
      <c r="E141" s="24"/>
      <c r="F141" s="24"/>
      <c r="G141" s="24"/>
      <c r="H141" s="24"/>
      <c r="I141" s="113"/>
      <c r="J141" s="113"/>
      <c r="K141" s="113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>
      <c r="B142" s="24"/>
      <c r="C142" s="24"/>
      <c r="D142" s="24"/>
      <c r="E142" s="24"/>
      <c r="F142" s="24"/>
      <c r="G142" s="24"/>
      <c r="H142" s="24"/>
      <c r="I142" s="113"/>
      <c r="J142" s="113"/>
      <c r="K142" s="113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>
      <c r="B143" s="24"/>
      <c r="C143" s="24"/>
      <c r="D143" s="24"/>
      <c r="E143" s="24"/>
      <c r="F143" s="24"/>
      <c r="G143" s="24"/>
      <c r="H143" s="24"/>
      <c r="I143" s="113"/>
      <c r="J143" s="113"/>
      <c r="K143" s="113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>
      <c r="B144" s="24"/>
      <c r="C144" s="24"/>
      <c r="D144" s="24"/>
      <c r="E144" s="24"/>
      <c r="F144" s="24"/>
      <c r="G144" s="24"/>
      <c r="H144" s="24"/>
      <c r="I144" s="113"/>
      <c r="J144" s="113"/>
      <c r="K144" s="113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>
      <c r="B145" s="24"/>
      <c r="C145" s="24"/>
      <c r="D145" s="24"/>
      <c r="E145" s="24"/>
      <c r="F145" s="24"/>
      <c r="G145" s="24"/>
      <c r="H145" s="24"/>
      <c r="I145" s="113"/>
      <c r="J145" s="113"/>
      <c r="K145" s="113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>
      <c r="B146" s="24"/>
      <c r="C146" s="24"/>
      <c r="D146" s="24"/>
      <c r="E146" s="24"/>
      <c r="F146" s="24"/>
      <c r="G146" s="24"/>
      <c r="H146" s="24"/>
      <c r="I146" s="113"/>
      <c r="J146" s="113"/>
      <c r="K146" s="113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>
      <c r="B147" s="24"/>
      <c r="C147" s="24"/>
      <c r="D147" s="24"/>
      <c r="E147" s="24"/>
      <c r="F147" s="24"/>
      <c r="G147" s="24"/>
      <c r="H147" s="24"/>
      <c r="I147" s="113"/>
      <c r="J147" s="113"/>
      <c r="K147" s="113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>
      <c r="B148" s="24"/>
      <c r="C148" s="24"/>
      <c r="D148" s="24"/>
      <c r="E148" s="24"/>
      <c r="F148" s="24"/>
      <c r="G148" s="24"/>
      <c r="H148" s="24"/>
      <c r="I148" s="113"/>
      <c r="J148" s="113"/>
      <c r="K148" s="113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>
      <c r="B149" s="24"/>
      <c r="C149" s="24"/>
      <c r="D149" s="24"/>
      <c r="E149" s="24"/>
      <c r="F149" s="24"/>
      <c r="G149" s="24"/>
      <c r="H149" s="24"/>
      <c r="I149" s="113"/>
      <c r="J149" s="113"/>
      <c r="K149" s="113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>
      <c r="B150" s="24"/>
      <c r="C150" s="24"/>
      <c r="D150" s="24"/>
      <c r="E150" s="24"/>
      <c r="F150" s="24"/>
      <c r="G150" s="24"/>
      <c r="H150" s="24"/>
      <c r="I150" s="113"/>
      <c r="J150" s="113"/>
      <c r="K150" s="113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>
      <c r="B151" s="24"/>
      <c r="C151" s="24"/>
      <c r="D151" s="24"/>
      <c r="E151" s="24"/>
      <c r="F151" s="24"/>
      <c r="G151" s="24"/>
      <c r="H151" s="24"/>
      <c r="I151" s="113"/>
      <c r="J151" s="113"/>
      <c r="K151" s="113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>
      <c r="B152" s="24"/>
      <c r="C152" s="24"/>
      <c r="D152" s="24"/>
      <c r="E152" s="24"/>
      <c r="F152" s="24"/>
      <c r="G152" s="24"/>
      <c r="H152" s="24"/>
      <c r="I152" s="113"/>
      <c r="J152" s="113"/>
      <c r="K152" s="113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>
      <c r="B153" s="24"/>
      <c r="C153" s="24"/>
      <c r="D153" s="24"/>
      <c r="E153" s="24"/>
      <c r="F153" s="24"/>
      <c r="G153" s="24"/>
      <c r="H153" s="24"/>
      <c r="I153" s="113"/>
      <c r="J153" s="113"/>
      <c r="K153" s="113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>
      <c r="B154" s="24"/>
      <c r="C154" s="24"/>
      <c r="D154" s="24"/>
      <c r="E154" s="24"/>
      <c r="F154" s="24"/>
      <c r="G154" s="24"/>
      <c r="H154" s="24"/>
      <c r="I154" s="113"/>
      <c r="J154" s="113"/>
      <c r="K154" s="113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>
      <c r="B155" s="24"/>
      <c r="C155" s="24"/>
      <c r="D155" s="24"/>
      <c r="E155" s="24"/>
      <c r="F155" s="24"/>
      <c r="G155" s="24"/>
      <c r="H155" s="24"/>
      <c r="I155" s="113"/>
      <c r="J155" s="113"/>
      <c r="K155" s="113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>
      <c r="B156" s="24"/>
      <c r="C156" s="24"/>
      <c r="D156" s="24"/>
      <c r="E156" s="24"/>
      <c r="F156" s="24"/>
      <c r="G156" s="24"/>
      <c r="H156" s="24"/>
      <c r="I156" s="113"/>
      <c r="J156" s="113"/>
      <c r="K156" s="113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>
      <c r="B157" s="24"/>
      <c r="C157" s="24"/>
      <c r="D157" s="24"/>
      <c r="E157" s="24"/>
      <c r="F157" s="24"/>
      <c r="G157" s="24"/>
      <c r="H157" s="24"/>
      <c r="I157" s="113"/>
      <c r="J157" s="113"/>
      <c r="K157" s="113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>
      <c r="B158" s="24"/>
      <c r="C158" s="24"/>
      <c r="D158" s="24"/>
      <c r="E158" s="24"/>
      <c r="F158" s="24"/>
      <c r="G158" s="24"/>
      <c r="H158" s="24"/>
      <c r="I158" s="113"/>
      <c r="J158" s="113"/>
      <c r="K158" s="113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>
      <c r="B159" s="24"/>
      <c r="C159" s="24"/>
      <c r="D159" s="24"/>
      <c r="E159" s="24"/>
      <c r="F159" s="24"/>
      <c r="G159" s="24"/>
      <c r="H159" s="24"/>
      <c r="I159" s="113"/>
      <c r="J159" s="113"/>
      <c r="K159" s="113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>
      <c r="B160" s="24"/>
      <c r="C160" s="24"/>
      <c r="D160" s="24"/>
      <c r="E160" s="24"/>
      <c r="F160" s="24"/>
      <c r="G160" s="24"/>
      <c r="H160" s="24"/>
      <c r="I160" s="113"/>
      <c r="J160" s="113"/>
      <c r="K160" s="113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>
      <c r="B161" s="24"/>
      <c r="C161" s="24"/>
      <c r="D161" s="24"/>
      <c r="E161" s="24"/>
      <c r="F161" s="24"/>
      <c r="G161" s="24"/>
      <c r="H161" s="24"/>
      <c r="I161" s="113"/>
      <c r="J161" s="113"/>
      <c r="K161" s="113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>
      <c r="B162" s="24"/>
      <c r="C162" s="24"/>
      <c r="D162" s="24"/>
      <c r="E162" s="24"/>
      <c r="F162" s="24"/>
      <c r="G162" s="24"/>
      <c r="H162" s="24"/>
      <c r="I162" s="113"/>
      <c r="J162" s="113"/>
      <c r="K162" s="113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>
      <c r="B163" s="24"/>
      <c r="C163" s="24"/>
      <c r="D163" s="24"/>
      <c r="E163" s="24"/>
      <c r="F163" s="24"/>
      <c r="G163" s="24"/>
      <c r="H163" s="24"/>
      <c r="I163" s="113"/>
      <c r="J163" s="113"/>
      <c r="K163" s="113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>
      <c r="B164" s="24"/>
      <c r="C164" s="24"/>
      <c r="D164" s="24"/>
      <c r="E164" s="24"/>
      <c r="F164" s="24"/>
      <c r="G164" s="24"/>
      <c r="H164" s="24"/>
      <c r="I164" s="113"/>
      <c r="J164" s="113"/>
      <c r="K164" s="113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>
      <c r="B165" s="24"/>
      <c r="C165" s="24"/>
      <c r="D165" s="24"/>
      <c r="E165" s="24"/>
      <c r="F165" s="24"/>
      <c r="G165" s="24"/>
      <c r="H165" s="24"/>
      <c r="I165" s="113"/>
      <c r="J165" s="113"/>
      <c r="K165" s="113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>
      <c r="B166" s="24"/>
      <c r="C166" s="24"/>
      <c r="D166" s="24"/>
      <c r="E166" s="24"/>
      <c r="F166" s="24"/>
      <c r="G166" s="24"/>
      <c r="H166" s="24"/>
      <c r="I166" s="113"/>
      <c r="J166" s="113"/>
      <c r="K166" s="113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>
      <c r="B167" s="24"/>
      <c r="C167" s="24"/>
      <c r="D167" s="24"/>
      <c r="E167" s="24"/>
      <c r="F167" s="24"/>
      <c r="G167" s="24"/>
      <c r="H167" s="24"/>
      <c r="I167" s="113"/>
      <c r="J167" s="113"/>
      <c r="K167" s="113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>
      <c r="B168" s="24"/>
      <c r="C168" s="24"/>
      <c r="D168" s="24"/>
      <c r="E168" s="24"/>
      <c r="F168" s="24"/>
      <c r="G168" s="24"/>
      <c r="H168" s="24"/>
      <c r="I168" s="113"/>
      <c r="J168" s="113"/>
      <c r="K168" s="113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>
      <c r="B169" s="24"/>
      <c r="C169" s="24"/>
      <c r="D169" s="24"/>
      <c r="E169" s="24"/>
      <c r="F169" s="24"/>
      <c r="G169" s="24"/>
      <c r="H169" s="24"/>
      <c r="I169" s="113"/>
      <c r="J169" s="113"/>
      <c r="K169" s="113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>
      <c r="B170" s="24"/>
      <c r="C170" s="24"/>
      <c r="D170" s="24"/>
      <c r="E170" s="24"/>
      <c r="F170" s="24"/>
      <c r="G170" s="24"/>
      <c r="H170" s="24"/>
      <c r="I170" s="113"/>
      <c r="J170" s="113"/>
      <c r="K170" s="113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>
      <c r="B171" s="24"/>
      <c r="C171" s="24"/>
      <c r="D171" s="24"/>
      <c r="E171" s="24"/>
      <c r="F171" s="24"/>
      <c r="G171" s="24"/>
      <c r="H171" s="24"/>
      <c r="I171" s="113"/>
      <c r="J171" s="113"/>
      <c r="K171" s="113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>
      <c r="B172" s="24"/>
      <c r="C172" s="24"/>
      <c r="D172" s="24"/>
      <c r="E172" s="24"/>
      <c r="F172" s="24"/>
      <c r="G172" s="24"/>
      <c r="H172" s="24"/>
      <c r="I172" s="113"/>
      <c r="J172" s="113"/>
      <c r="K172" s="113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mergeCells count="7">
    <mergeCell ref="A1:K1"/>
    <mergeCell ref="A2:K2"/>
    <mergeCell ref="A5:A6"/>
    <mergeCell ref="B5:B6"/>
    <mergeCell ref="C5:E5"/>
    <mergeCell ref="F5:H5"/>
    <mergeCell ref="I5:K5"/>
  </mergeCells>
  <phoneticPr fontId="41" type="noConversion"/>
  <pageMargins left="0.70866141732283472" right="0.70866141732283472" top="0.74803149606299213" bottom="0.74803149606299213" header="0.31496062992125984" footer="0.31496062992125984"/>
  <pageSetup paperSize="8" scale="54" fitToHeight="2" orientation="portrait" horizontalDpi="300" verticalDpi="300" r:id="rId1"/>
  <headerFooter>
    <oddHeader>&amp;R2.1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80"/>
  <sheetViews>
    <sheetView workbookViewId="0">
      <selection activeCell="E2" sqref="E2"/>
    </sheetView>
  </sheetViews>
  <sheetFormatPr defaultRowHeight="15"/>
  <cols>
    <col min="1" max="1" width="67.140625" customWidth="1"/>
    <col min="2" max="2" width="16.140625" customWidth="1"/>
    <col min="3" max="3" width="16.28515625" customWidth="1"/>
    <col min="4" max="4" width="14.7109375" customWidth="1"/>
  </cols>
  <sheetData>
    <row r="1" spans="1:5" ht="27.75" customHeight="1">
      <c r="A1" s="280" t="s">
        <v>949</v>
      </c>
      <c r="B1" s="279"/>
      <c r="C1" s="244"/>
      <c r="D1" s="244"/>
    </row>
    <row r="2" spans="1:5" ht="23.25" customHeight="1">
      <c r="A2" s="240" t="s">
        <v>704</v>
      </c>
      <c r="B2" s="279"/>
      <c r="C2" s="244"/>
      <c r="D2" s="244"/>
      <c r="E2" s="232"/>
    </row>
    <row r="3" spans="1:5" ht="23.25" customHeight="1"/>
    <row r="5" spans="1:5" ht="26.25">
      <c r="A5" s="169" t="s">
        <v>180</v>
      </c>
      <c r="B5" s="170" t="s">
        <v>287</v>
      </c>
      <c r="C5" s="164" t="s">
        <v>235</v>
      </c>
      <c r="D5" s="171" t="s">
        <v>243</v>
      </c>
      <c r="E5" s="118"/>
    </row>
    <row r="6" spans="1:5" ht="15.75">
      <c r="A6" s="78" t="s">
        <v>268</v>
      </c>
      <c r="B6" s="79">
        <v>125232507</v>
      </c>
      <c r="C6" s="172">
        <v>1885447</v>
      </c>
      <c r="D6" s="172">
        <f>SUM(B6+C6)</f>
        <v>127117954</v>
      </c>
      <c r="E6" s="118"/>
    </row>
    <row r="7" spans="1:5" ht="15.75">
      <c r="A7" s="78" t="s">
        <v>269</v>
      </c>
      <c r="B7" s="79">
        <v>117505130</v>
      </c>
      <c r="C7" s="172">
        <v>46887541</v>
      </c>
      <c r="D7" s="172">
        <f t="shared" ref="D7:D25" si="0">SUM(B7+C7)</f>
        <v>164392671</v>
      </c>
      <c r="E7" s="118"/>
    </row>
    <row r="8" spans="1:5">
      <c r="A8" s="80" t="s">
        <v>270</v>
      </c>
      <c r="B8" s="81">
        <v>7727377</v>
      </c>
      <c r="C8" s="173">
        <v>-45002094</v>
      </c>
      <c r="D8" s="173">
        <f t="shared" si="0"/>
        <v>-37274717</v>
      </c>
      <c r="E8" s="118"/>
    </row>
    <row r="9" spans="1:5" ht="15.75">
      <c r="A9" s="78" t="s">
        <v>271</v>
      </c>
      <c r="B9" s="79">
        <v>76113281</v>
      </c>
      <c r="C9" s="172">
        <v>45633636</v>
      </c>
      <c r="D9" s="172">
        <f t="shared" si="0"/>
        <v>121746917</v>
      </c>
      <c r="E9" s="118"/>
    </row>
    <row r="10" spans="1:5" ht="15.75">
      <c r="A10" s="78" t="s">
        <v>272</v>
      </c>
      <c r="B10" s="79">
        <v>47074994</v>
      </c>
      <c r="C10" s="172"/>
      <c r="D10" s="172">
        <f t="shared" si="0"/>
        <v>47074994</v>
      </c>
      <c r="E10" s="118"/>
    </row>
    <row r="11" spans="1:5">
      <c r="A11" s="80" t="s">
        <v>273</v>
      </c>
      <c r="B11" s="81">
        <v>29038287</v>
      </c>
      <c r="C11" s="173">
        <v>45633636</v>
      </c>
      <c r="D11" s="173">
        <f t="shared" si="0"/>
        <v>74671923</v>
      </c>
      <c r="E11" s="118"/>
    </row>
    <row r="12" spans="1:5">
      <c r="A12" s="174" t="s">
        <v>274</v>
      </c>
      <c r="B12" s="175">
        <v>36765664</v>
      </c>
      <c r="C12" s="176">
        <v>631542</v>
      </c>
      <c r="D12" s="176">
        <f t="shared" si="0"/>
        <v>37397206</v>
      </c>
      <c r="E12" s="118"/>
    </row>
    <row r="13" spans="1:5" ht="15.75">
      <c r="A13" s="78" t="s">
        <v>275</v>
      </c>
      <c r="B13" s="79"/>
      <c r="C13" s="172"/>
      <c r="D13" s="172"/>
      <c r="E13" s="118"/>
    </row>
    <row r="14" spans="1:5" ht="15.75">
      <c r="A14" s="78" t="s">
        <v>276</v>
      </c>
      <c r="B14" s="79"/>
      <c r="C14" s="172"/>
      <c r="D14" s="172"/>
      <c r="E14" s="118"/>
    </row>
    <row r="15" spans="1:5" ht="25.5">
      <c r="A15" s="80" t="s">
        <v>277</v>
      </c>
      <c r="B15" s="81"/>
      <c r="C15" s="172"/>
      <c r="D15" s="172"/>
      <c r="E15" s="118"/>
    </row>
    <row r="16" spans="1:5" ht="15.75">
      <c r="A16" s="78" t="s">
        <v>278</v>
      </c>
      <c r="B16" s="79"/>
      <c r="C16" s="172"/>
      <c r="D16" s="172"/>
      <c r="E16" s="118"/>
    </row>
    <row r="17" spans="1:5" ht="15.75">
      <c r="A17" s="78" t="s">
        <v>279</v>
      </c>
      <c r="B17" s="79"/>
      <c r="C17" s="172"/>
      <c r="D17" s="172"/>
      <c r="E17" s="118"/>
    </row>
    <row r="18" spans="1:5" ht="25.5">
      <c r="A18" s="80" t="s">
        <v>280</v>
      </c>
      <c r="B18" s="81"/>
      <c r="C18" s="172"/>
      <c r="D18" s="172"/>
      <c r="E18" s="118"/>
    </row>
    <row r="19" spans="1:5" ht="15.75">
      <c r="A19" s="108" t="s">
        <v>281</v>
      </c>
      <c r="B19" s="109"/>
      <c r="C19" s="177"/>
      <c r="D19" s="177">
        <f t="shared" si="0"/>
        <v>0</v>
      </c>
      <c r="E19" s="118"/>
    </row>
    <row r="20" spans="1:5">
      <c r="A20" s="80" t="s">
        <v>282</v>
      </c>
      <c r="B20" s="81">
        <v>36765664</v>
      </c>
      <c r="C20" s="173">
        <v>631542</v>
      </c>
      <c r="D20" s="173">
        <f t="shared" si="0"/>
        <v>37397206</v>
      </c>
      <c r="E20" s="118"/>
    </row>
    <row r="21" spans="1:5" ht="25.5">
      <c r="A21" s="174" t="s">
        <v>283</v>
      </c>
      <c r="B21" s="178">
        <v>2794040</v>
      </c>
      <c r="C21" s="176">
        <v>71380</v>
      </c>
      <c r="D21" s="176">
        <f t="shared" si="0"/>
        <v>2865420</v>
      </c>
      <c r="E21" s="118"/>
    </row>
    <row r="22" spans="1:5">
      <c r="A22" s="174" t="s">
        <v>284</v>
      </c>
      <c r="B22" s="175">
        <v>33971624</v>
      </c>
      <c r="C22" s="176">
        <v>560162</v>
      </c>
      <c r="D22" s="176">
        <f t="shared" si="0"/>
        <v>34531786</v>
      </c>
      <c r="E22" s="118"/>
    </row>
    <row r="23" spans="1:5" ht="25.5">
      <c r="A23" s="108" t="s">
        <v>285</v>
      </c>
      <c r="B23" s="109"/>
      <c r="C23" s="179"/>
      <c r="D23" s="177">
        <f t="shared" si="0"/>
        <v>0</v>
      </c>
      <c r="E23" s="118"/>
    </row>
    <row r="24" spans="1:5" ht="25.5">
      <c r="A24" s="108" t="s">
        <v>286</v>
      </c>
      <c r="B24" s="109"/>
      <c r="C24" s="179"/>
      <c r="D24" s="177">
        <f t="shared" si="0"/>
        <v>0</v>
      </c>
      <c r="E24" s="118"/>
    </row>
    <row r="25" spans="1:5" ht="27" customHeight="1">
      <c r="A25" s="180" t="s">
        <v>288</v>
      </c>
      <c r="B25" s="181"/>
      <c r="C25" s="181"/>
      <c r="D25" s="182">
        <f t="shared" si="0"/>
        <v>0</v>
      </c>
      <c r="E25" s="118"/>
    </row>
    <row r="26" spans="1:5">
      <c r="A26" s="118"/>
      <c r="B26" s="118"/>
      <c r="C26" s="118"/>
      <c r="D26" s="118"/>
      <c r="E26" s="118"/>
    </row>
    <row r="27" spans="1:5">
      <c r="A27" s="118"/>
      <c r="B27" s="118"/>
      <c r="C27" s="118"/>
      <c r="D27" s="118"/>
      <c r="E27" s="118"/>
    </row>
    <row r="28" spans="1:5">
      <c r="A28" s="118"/>
      <c r="B28" s="118"/>
      <c r="C28" s="118"/>
      <c r="D28" s="118"/>
      <c r="E28" s="118"/>
    </row>
    <row r="29" spans="1:5">
      <c r="A29" s="118"/>
      <c r="B29" s="118"/>
      <c r="C29" s="118"/>
      <c r="D29" s="118"/>
      <c r="E29" s="118"/>
    </row>
    <row r="30" spans="1:5">
      <c r="A30" s="118"/>
      <c r="B30" s="118"/>
      <c r="C30" s="118"/>
      <c r="D30" s="118"/>
      <c r="E30" s="118"/>
    </row>
    <row r="31" spans="1:5">
      <c r="A31" s="118"/>
      <c r="B31" s="118"/>
      <c r="C31" s="118"/>
      <c r="D31" s="118"/>
      <c r="E31" s="118"/>
    </row>
    <row r="32" spans="1:5">
      <c r="A32" s="118"/>
      <c r="B32" s="118"/>
      <c r="C32" s="118"/>
      <c r="D32" s="118"/>
      <c r="E32" s="118"/>
    </row>
    <row r="33" spans="1:5">
      <c r="A33" s="118"/>
      <c r="B33" s="118"/>
      <c r="C33" s="118"/>
      <c r="D33" s="118"/>
      <c r="E33" s="118"/>
    </row>
    <row r="34" spans="1:5">
      <c r="A34" s="118"/>
      <c r="B34" s="118"/>
      <c r="C34" s="118"/>
      <c r="D34" s="118"/>
      <c r="E34" s="118"/>
    </row>
    <row r="35" spans="1:5">
      <c r="A35" s="118"/>
      <c r="B35" s="118"/>
      <c r="C35" s="118"/>
      <c r="D35" s="118"/>
      <c r="E35" s="118"/>
    </row>
    <row r="36" spans="1:5">
      <c r="A36" s="118"/>
      <c r="B36" s="118"/>
      <c r="C36" s="118"/>
      <c r="D36" s="118"/>
      <c r="E36" s="118"/>
    </row>
    <row r="37" spans="1:5">
      <c r="A37" s="118"/>
      <c r="B37" s="118"/>
      <c r="C37" s="118"/>
      <c r="D37" s="118"/>
      <c r="E37" s="118"/>
    </row>
    <row r="38" spans="1:5">
      <c r="A38" s="118"/>
      <c r="B38" s="118"/>
      <c r="C38" s="118"/>
      <c r="D38" s="118"/>
      <c r="E38" s="118"/>
    </row>
    <row r="39" spans="1:5">
      <c r="A39" s="118"/>
      <c r="B39" s="118"/>
      <c r="C39" s="118"/>
      <c r="D39" s="118"/>
      <c r="E39" s="118"/>
    </row>
    <row r="40" spans="1:5">
      <c r="A40" s="118"/>
      <c r="B40" s="118"/>
      <c r="C40" s="118"/>
      <c r="D40" s="118"/>
      <c r="E40" s="118"/>
    </row>
    <row r="41" spans="1:5">
      <c r="A41" s="118"/>
      <c r="B41" s="118"/>
      <c r="C41" s="118"/>
      <c r="D41" s="118"/>
      <c r="E41" s="118"/>
    </row>
    <row r="42" spans="1:5">
      <c r="A42" s="118"/>
      <c r="B42" s="118"/>
      <c r="C42" s="118"/>
      <c r="D42" s="118"/>
      <c r="E42" s="118"/>
    </row>
    <row r="43" spans="1:5">
      <c r="A43" s="118"/>
      <c r="B43" s="118"/>
      <c r="C43" s="118"/>
      <c r="D43" s="118"/>
      <c r="E43" s="118"/>
    </row>
    <row r="44" spans="1:5">
      <c r="A44" s="118"/>
      <c r="B44" s="118"/>
      <c r="C44" s="118"/>
      <c r="D44" s="118"/>
      <c r="E44" s="118"/>
    </row>
    <row r="45" spans="1:5">
      <c r="A45" s="118"/>
      <c r="B45" s="118"/>
      <c r="C45" s="118"/>
      <c r="D45" s="118"/>
      <c r="E45" s="118"/>
    </row>
    <row r="46" spans="1:5">
      <c r="A46" s="118"/>
      <c r="B46" s="118"/>
      <c r="C46" s="118"/>
      <c r="D46" s="118"/>
      <c r="E46" s="118"/>
    </row>
    <row r="47" spans="1:5">
      <c r="A47" s="118"/>
      <c r="B47" s="118"/>
      <c r="C47" s="118"/>
      <c r="D47" s="118"/>
      <c r="E47" s="118"/>
    </row>
    <row r="48" spans="1:5">
      <c r="A48" s="118"/>
      <c r="B48" s="118"/>
      <c r="C48" s="118"/>
      <c r="D48" s="118"/>
      <c r="E48" s="118"/>
    </row>
    <row r="49" spans="1:5">
      <c r="A49" s="118"/>
      <c r="B49" s="118"/>
      <c r="C49" s="118"/>
      <c r="D49" s="118"/>
      <c r="E49" s="118"/>
    </row>
    <row r="50" spans="1:5">
      <c r="A50" s="118"/>
      <c r="B50" s="118"/>
      <c r="C50" s="118"/>
      <c r="D50" s="118"/>
      <c r="E50" s="118"/>
    </row>
    <row r="51" spans="1:5">
      <c r="A51" s="118"/>
      <c r="B51" s="118"/>
      <c r="C51" s="118"/>
      <c r="D51" s="118"/>
      <c r="E51" s="118"/>
    </row>
    <row r="52" spans="1:5">
      <c r="A52" s="118"/>
      <c r="B52" s="118"/>
      <c r="C52" s="118"/>
      <c r="D52" s="118"/>
      <c r="E52" s="118"/>
    </row>
    <row r="53" spans="1:5">
      <c r="A53" s="118"/>
      <c r="B53" s="118"/>
      <c r="C53" s="118"/>
      <c r="D53" s="118"/>
      <c r="E53" s="118"/>
    </row>
    <row r="54" spans="1:5">
      <c r="A54" s="118"/>
      <c r="B54" s="118"/>
      <c r="C54" s="118"/>
      <c r="D54" s="118"/>
      <c r="E54" s="118"/>
    </row>
    <row r="55" spans="1:5">
      <c r="A55" s="118"/>
      <c r="B55" s="118"/>
      <c r="C55" s="118"/>
      <c r="D55" s="118"/>
      <c r="E55" s="118"/>
    </row>
    <row r="56" spans="1:5">
      <c r="A56" s="118"/>
      <c r="B56" s="118"/>
      <c r="C56" s="118"/>
      <c r="D56" s="118"/>
      <c r="E56" s="118"/>
    </row>
    <row r="57" spans="1:5">
      <c r="A57" s="118"/>
      <c r="B57" s="118"/>
      <c r="C57" s="118"/>
      <c r="D57" s="118"/>
      <c r="E57" s="118"/>
    </row>
    <row r="58" spans="1:5">
      <c r="A58" s="118"/>
      <c r="B58" s="118"/>
      <c r="C58" s="118"/>
      <c r="D58" s="118"/>
      <c r="E58" s="118"/>
    </row>
    <row r="59" spans="1:5">
      <c r="A59" s="118"/>
      <c r="B59" s="118"/>
      <c r="C59" s="118"/>
      <c r="D59" s="118"/>
      <c r="E59" s="118"/>
    </row>
    <row r="60" spans="1:5">
      <c r="A60" s="118"/>
      <c r="B60" s="118"/>
      <c r="C60" s="118"/>
      <c r="D60" s="118"/>
      <c r="E60" s="118"/>
    </row>
    <row r="61" spans="1:5">
      <c r="A61" s="118"/>
      <c r="B61" s="118"/>
      <c r="C61" s="118"/>
      <c r="D61" s="118"/>
      <c r="E61" s="118"/>
    </row>
    <row r="62" spans="1:5">
      <c r="A62" s="118"/>
      <c r="B62" s="118"/>
      <c r="C62" s="118"/>
      <c r="D62" s="118"/>
      <c r="E62" s="118"/>
    </row>
    <row r="63" spans="1:5">
      <c r="A63" s="118"/>
      <c r="B63" s="118"/>
      <c r="C63" s="118"/>
      <c r="D63" s="118"/>
      <c r="E63" s="118"/>
    </row>
    <row r="64" spans="1:5">
      <c r="A64" s="118"/>
      <c r="B64" s="118"/>
      <c r="C64" s="118"/>
      <c r="D64" s="118"/>
      <c r="E64" s="118"/>
    </row>
    <row r="65" spans="1:5">
      <c r="A65" s="118"/>
      <c r="B65" s="118"/>
      <c r="C65" s="118"/>
      <c r="D65" s="118"/>
      <c r="E65" s="118"/>
    </row>
    <row r="66" spans="1:5">
      <c r="A66" s="118"/>
      <c r="B66" s="118"/>
      <c r="C66" s="118"/>
      <c r="D66" s="118"/>
      <c r="E66" s="118"/>
    </row>
    <row r="67" spans="1:5">
      <c r="A67" s="118"/>
      <c r="B67" s="118"/>
      <c r="C67" s="118"/>
      <c r="D67" s="118"/>
      <c r="E67" s="118"/>
    </row>
    <row r="68" spans="1:5">
      <c r="A68" s="118"/>
      <c r="B68" s="118"/>
      <c r="C68" s="118"/>
      <c r="D68" s="118"/>
      <c r="E68" s="118"/>
    </row>
    <row r="69" spans="1:5">
      <c r="A69" s="118"/>
      <c r="B69" s="118"/>
      <c r="C69" s="118"/>
      <c r="D69" s="118"/>
      <c r="E69" s="118"/>
    </row>
    <row r="70" spans="1:5">
      <c r="A70" s="118"/>
      <c r="B70" s="118"/>
      <c r="C70" s="118"/>
      <c r="D70" s="118"/>
      <c r="E70" s="118"/>
    </row>
    <row r="71" spans="1:5">
      <c r="A71" s="118"/>
      <c r="B71" s="118"/>
      <c r="C71" s="118"/>
      <c r="D71" s="118"/>
      <c r="E71" s="118"/>
    </row>
    <row r="72" spans="1:5">
      <c r="A72" s="118"/>
      <c r="B72" s="118"/>
      <c r="C72" s="118"/>
      <c r="D72" s="118"/>
      <c r="E72" s="118"/>
    </row>
    <row r="73" spans="1:5">
      <c r="A73" s="118"/>
      <c r="B73" s="118"/>
      <c r="C73" s="118"/>
      <c r="D73" s="118"/>
      <c r="E73" s="118"/>
    </row>
    <row r="74" spans="1:5">
      <c r="A74" s="118"/>
      <c r="B74" s="118"/>
      <c r="C74" s="118"/>
      <c r="D74" s="118"/>
      <c r="E74" s="118"/>
    </row>
    <row r="75" spans="1:5">
      <c r="A75" s="118"/>
      <c r="B75" s="118"/>
      <c r="C75" s="118"/>
      <c r="D75" s="118"/>
      <c r="E75" s="118"/>
    </row>
    <row r="76" spans="1:5">
      <c r="A76" s="118"/>
      <c r="B76" s="118"/>
      <c r="C76" s="118"/>
      <c r="D76" s="118"/>
      <c r="E76" s="118"/>
    </row>
    <row r="77" spans="1:5">
      <c r="A77" s="118"/>
      <c r="B77" s="118"/>
      <c r="C77" s="118"/>
      <c r="D77" s="118"/>
      <c r="E77" s="118"/>
    </row>
    <row r="78" spans="1:5">
      <c r="A78" s="118"/>
      <c r="B78" s="118"/>
      <c r="C78" s="118"/>
      <c r="D78" s="118"/>
      <c r="E78" s="118"/>
    </row>
    <row r="79" spans="1:5">
      <c r="A79" s="118"/>
      <c r="B79" s="118"/>
      <c r="C79" s="118"/>
      <c r="D79" s="118"/>
      <c r="E79" s="118"/>
    </row>
    <row r="80" spans="1:5">
      <c r="A80" s="118"/>
      <c r="B80" s="118"/>
      <c r="C80" s="118"/>
      <c r="D80" s="118"/>
      <c r="E80" s="118"/>
    </row>
  </sheetData>
  <mergeCells count="2">
    <mergeCell ref="A2:D2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&amp;R16.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1"/>
  <sheetViews>
    <sheetView topLeftCell="A12" workbookViewId="0">
      <selection activeCell="E32" sqref="E32"/>
    </sheetView>
  </sheetViews>
  <sheetFormatPr defaultRowHeight="15"/>
  <cols>
    <col min="1" max="1" width="8.140625" customWidth="1"/>
    <col min="2" max="2" width="37.5703125" customWidth="1"/>
    <col min="3" max="3" width="24.85546875" customWidth="1"/>
    <col min="4" max="4" width="17.28515625" customWidth="1"/>
    <col min="5" max="5" width="22.4257812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35.25" customHeight="1">
      <c r="A1" s="282" t="s">
        <v>949</v>
      </c>
      <c r="B1" s="282"/>
      <c r="C1" s="282"/>
      <c r="D1" s="282"/>
      <c r="E1" s="282"/>
    </row>
    <row r="2" spans="1:5" ht="57.75" customHeight="1">
      <c r="A2" s="282" t="s">
        <v>758</v>
      </c>
      <c r="B2" s="282"/>
      <c r="C2" s="282"/>
      <c r="D2" s="282"/>
      <c r="E2" s="282"/>
    </row>
    <row r="3" spans="1:5" ht="30.75" customHeight="1">
      <c r="A3" s="281" t="s">
        <v>206</v>
      </c>
      <c r="B3" s="281"/>
      <c r="C3" s="210"/>
      <c r="D3" s="210"/>
      <c r="E3" s="210"/>
    </row>
    <row r="4" spans="1:5" ht="30">
      <c r="A4" s="203"/>
      <c r="B4" s="203" t="s">
        <v>180</v>
      </c>
      <c r="C4" s="203" t="s">
        <v>705</v>
      </c>
      <c r="D4" s="203" t="s">
        <v>706</v>
      </c>
      <c r="E4" s="203" t="s">
        <v>707</v>
      </c>
    </row>
    <row r="5" spans="1:5">
      <c r="A5" s="203"/>
      <c r="B5" s="203"/>
      <c r="C5" s="203"/>
      <c r="D5" s="203"/>
      <c r="E5" s="203"/>
    </row>
    <row r="6" spans="1:5" ht="25.5">
      <c r="A6" s="204" t="s">
        <v>708</v>
      </c>
      <c r="B6" s="205" t="s">
        <v>709</v>
      </c>
      <c r="C6" s="206">
        <v>32663434</v>
      </c>
      <c r="D6" s="206">
        <v>0</v>
      </c>
      <c r="E6" s="206">
        <v>20986054</v>
      </c>
    </row>
    <row r="7" spans="1:5" ht="38.25">
      <c r="A7" s="204" t="s">
        <v>710</v>
      </c>
      <c r="B7" s="205" t="s">
        <v>711</v>
      </c>
      <c r="C7" s="206">
        <v>10559354</v>
      </c>
      <c r="D7" s="206">
        <v>0</v>
      </c>
      <c r="E7" s="206">
        <v>6838171</v>
      </c>
    </row>
    <row r="8" spans="1:5" ht="25.5">
      <c r="A8" s="204" t="s">
        <v>712</v>
      </c>
      <c r="B8" s="205" t="s">
        <v>713</v>
      </c>
      <c r="C8" s="206">
        <v>11285704</v>
      </c>
      <c r="D8" s="206">
        <v>0</v>
      </c>
      <c r="E8" s="206">
        <v>10214884</v>
      </c>
    </row>
    <row r="9" spans="1:5" ht="38.25">
      <c r="A9" s="207" t="s">
        <v>714</v>
      </c>
      <c r="B9" s="208" t="s">
        <v>715</v>
      </c>
      <c r="C9" s="209">
        <v>54508492</v>
      </c>
      <c r="D9" s="209">
        <v>0</v>
      </c>
      <c r="E9" s="209">
        <v>38039109</v>
      </c>
    </row>
    <row r="10" spans="1:5" ht="25.5">
      <c r="A10" s="204" t="s">
        <v>716</v>
      </c>
      <c r="B10" s="205" t="s">
        <v>717</v>
      </c>
      <c r="C10" s="206">
        <v>44237608</v>
      </c>
      <c r="D10" s="206">
        <v>0</v>
      </c>
      <c r="E10" s="206">
        <v>49610191</v>
      </c>
    </row>
    <row r="11" spans="1:5" ht="25.5">
      <c r="A11" s="204" t="s">
        <v>718</v>
      </c>
      <c r="B11" s="205" t="s">
        <v>719</v>
      </c>
      <c r="C11" s="206">
        <v>9111323</v>
      </c>
      <c r="D11" s="206">
        <v>0</v>
      </c>
      <c r="E11" s="206">
        <v>10760237</v>
      </c>
    </row>
    <row r="12" spans="1:5" ht="25.5">
      <c r="A12" s="204" t="s">
        <v>720</v>
      </c>
      <c r="B12" s="205" t="s">
        <v>721</v>
      </c>
      <c r="C12" s="206"/>
      <c r="D12" s="206">
        <v>0</v>
      </c>
      <c r="E12" s="206"/>
    </row>
    <row r="13" spans="1:5" ht="25.5">
      <c r="A13" s="204" t="s">
        <v>722</v>
      </c>
      <c r="B13" s="205" t="s">
        <v>723</v>
      </c>
      <c r="C13" s="206">
        <v>8171189</v>
      </c>
      <c r="D13" s="206">
        <v>0</v>
      </c>
      <c r="E13" s="206">
        <v>6360370</v>
      </c>
    </row>
    <row r="14" spans="1:5" ht="25.5">
      <c r="A14" s="207" t="s">
        <v>724</v>
      </c>
      <c r="B14" s="208" t="s">
        <v>725</v>
      </c>
      <c r="C14" s="209">
        <v>61520120</v>
      </c>
      <c r="D14" s="209">
        <v>0</v>
      </c>
      <c r="E14" s="209">
        <v>67006043</v>
      </c>
    </row>
    <row r="15" spans="1:5">
      <c r="A15" s="204" t="s">
        <v>726</v>
      </c>
      <c r="B15" s="205" t="s">
        <v>727</v>
      </c>
      <c r="C15" s="206">
        <v>1372921</v>
      </c>
      <c r="D15" s="206">
        <v>0</v>
      </c>
      <c r="E15" s="206">
        <v>2840030</v>
      </c>
    </row>
    <row r="16" spans="1:5">
      <c r="A16" s="204" t="s">
        <v>728</v>
      </c>
      <c r="B16" s="205" t="s">
        <v>729</v>
      </c>
      <c r="C16" s="206">
        <v>17266226</v>
      </c>
      <c r="D16" s="206">
        <v>0</v>
      </c>
      <c r="E16" s="206">
        <v>14594582</v>
      </c>
    </row>
    <row r="17" spans="1:5">
      <c r="A17" s="204">
        <v>16</v>
      </c>
      <c r="B17" s="205" t="s">
        <v>871</v>
      </c>
      <c r="C17" s="206">
        <v>18697</v>
      </c>
      <c r="D17" s="206"/>
      <c r="E17" s="206">
        <v>0</v>
      </c>
    </row>
    <row r="18" spans="1:5" ht="25.5">
      <c r="A18" s="207" t="s">
        <v>730</v>
      </c>
      <c r="B18" s="208" t="s">
        <v>731</v>
      </c>
      <c r="C18" s="209">
        <v>18657844</v>
      </c>
      <c r="D18" s="209">
        <v>0</v>
      </c>
      <c r="E18" s="209">
        <v>17434612</v>
      </c>
    </row>
    <row r="19" spans="1:5">
      <c r="A19" s="204" t="s">
        <v>732</v>
      </c>
      <c r="B19" s="205" t="s">
        <v>733</v>
      </c>
      <c r="C19" s="206">
        <v>8765575</v>
      </c>
      <c r="D19" s="206">
        <v>0</v>
      </c>
      <c r="E19" s="206">
        <v>11034571</v>
      </c>
    </row>
    <row r="20" spans="1:5">
      <c r="A20" s="204" t="s">
        <v>734</v>
      </c>
      <c r="B20" s="205" t="s">
        <v>735</v>
      </c>
      <c r="C20" s="206">
        <v>9036142</v>
      </c>
      <c r="D20" s="206">
        <v>0</v>
      </c>
      <c r="E20" s="206">
        <v>9309885</v>
      </c>
    </row>
    <row r="21" spans="1:5">
      <c r="A21" s="204" t="s">
        <v>736</v>
      </c>
      <c r="B21" s="205" t="s">
        <v>737</v>
      </c>
      <c r="C21" s="206">
        <v>3606654</v>
      </c>
      <c r="D21" s="206">
        <v>0</v>
      </c>
      <c r="E21" s="206">
        <v>3902468</v>
      </c>
    </row>
    <row r="22" spans="1:5" ht="25.5">
      <c r="A22" s="207" t="s">
        <v>738</v>
      </c>
      <c r="B22" s="208" t="s">
        <v>739</v>
      </c>
      <c r="C22" s="209">
        <v>21408371</v>
      </c>
      <c r="D22" s="209">
        <v>0</v>
      </c>
      <c r="E22" s="209">
        <v>24246924</v>
      </c>
    </row>
    <row r="23" spans="1:5">
      <c r="A23" s="207" t="s">
        <v>740</v>
      </c>
      <c r="B23" s="208" t="s">
        <v>741</v>
      </c>
      <c r="C23" s="209">
        <v>39317513</v>
      </c>
      <c r="D23" s="209">
        <v>0</v>
      </c>
      <c r="E23" s="209">
        <v>34109153</v>
      </c>
    </row>
    <row r="24" spans="1:5">
      <c r="A24" s="207" t="s">
        <v>742</v>
      </c>
      <c r="B24" s="208" t="s">
        <v>743</v>
      </c>
      <c r="C24" s="209">
        <v>71112362</v>
      </c>
      <c r="D24" s="209">
        <v>0</v>
      </c>
      <c r="E24" s="209">
        <v>77081842</v>
      </c>
    </row>
    <row r="25" spans="1:5" ht="25.5">
      <c r="A25" s="207" t="s">
        <v>744</v>
      </c>
      <c r="B25" s="208" t="s">
        <v>745</v>
      </c>
      <c r="C25" s="209">
        <v>-34467478</v>
      </c>
      <c r="D25" s="209">
        <v>0</v>
      </c>
      <c r="E25" s="209">
        <v>-47827379</v>
      </c>
    </row>
    <row r="26" spans="1:5" ht="38.25">
      <c r="A26" s="204" t="s">
        <v>746</v>
      </c>
      <c r="B26" s="205" t="s">
        <v>747</v>
      </c>
      <c r="C26" s="206">
        <v>377488</v>
      </c>
      <c r="D26" s="206">
        <v>0</v>
      </c>
      <c r="E26" s="206">
        <v>274122</v>
      </c>
    </row>
    <row r="27" spans="1:5" ht="38.25">
      <c r="A27" s="207" t="s">
        <v>748</v>
      </c>
      <c r="B27" s="208" t="s">
        <v>749</v>
      </c>
      <c r="C27" s="209">
        <v>377488</v>
      </c>
      <c r="D27" s="209">
        <v>0</v>
      </c>
      <c r="E27" s="209">
        <v>274122</v>
      </c>
    </row>
    <row r="28" spans="1:5" ht="25.5">
      <c r="A28" s="204" t="s">
        <v>750</v>
      </c>
      <c r="B28" s="205" t="s">
        <v>751</v>
      </c>
      <c r="C28" s="206">
        <v>0</v>
      </c>
      <c r="D28" s="206">
        <v>0</v>
      </c>
      <c r="E28" s="206">
        <v>0</v>
      </c>
    </row>
    <row r="29" spans="1:5" ht="25.5">
      <c r="A29" s="207" t="s">
        <v>752</v>
      </c>
      <c r="B29" s="208" t="s">
        <v>753</v>
      </c>
      <c r="C29" s="209">
        <v>0</v>
      </c>
      <c r="D29" s="209">
        <v>0</v>
      </c>
      <c r="E29" s="209">
        <v>0</v>
      </c>
    </row>
    <row r="30" spans="1:5" ht="25.5">
      <c r="A30" s="207" t="s">
        <v>754</v>
      </c>
      <c r="B30" s="208" t="s">
        <v>755</v>
      </c>
      <c r="C30" s="209">
        <v>377488</v>
      </c>
      <c r="D30" s="209">
        <v>0</v>
      </c>
      <c r="E30" s="209">
        <v>274122</v>
      </c>
    </row>
    <row r="31" spans="1:5" ht="25.5">
      <c r="A31" s="207" t="s">
        <v>756</v>
      </c>
      <c r="B31" s="208" t="s">
        <v>757</v>
      </c>
      <c r="C31" s="209">
        <v>-34089990</v>
      </c>
      <c r="D31" s="209">
        <v>0</v>
      </c>
      <c r="E31" s="209">
        <v>-47553257</v>
      </c>
    </row>
  </sheetData>
  <mergeCells count="3">
    <mergeCell ref="A3:B3"/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headerFooter>
    <oddHeader>&amp;R17.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24"/>
  <sheetViews>
    <sheetView topLeftCell="A2" workbookViewId="0">
      <selection activeCell="E25" sqref="E25"/>
    </sheetView>
  </sheetViews>
  <sheetFormatPr defaultRowHeight="15"/>
  <cols>
    <col min="1" max="1" width="8.140625" customWidth="1"/>
    <col min="2" max="2" width="41" customWidth="1"/>
    <col min="3" max="3" width="29.42578125" customWidth="1"/>
    <col min="4" max="4" width="24.7109375" customWidth="1"/>
    <col min="5" max="5" width="28.570312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63.75" customHeight="1">
      <c r="A1" s="285" t="s">
        <v>949</v>
      </c>
      <c r="B1" s="285"/>
      <c r="C1" s="285"/>
      <c r="D1" s="285"/>
      <c r="E1" s="285"/>
    </row>
    <row r="2" spans="1:5" ht="55.5" customHeight="1">
      <c r="A2" s="283" t="s">
        <v>758</v>
      </c>
      <c r="B2" s="284"/>
      <c r="C2" s="284"/>
      <c r="D2" s="284"/>
      <c r="E2" s="284"/>
    </row>
    <row r="3" spans="1:5" ht="25.5" customHeight="1">
      <c r="A3" s="286" t="s">
        <v>236</v>
      </c>
      <c r="B3" s="286"/>
      <c r="C3" s="286"/>
    </row>
    <row r="4" spans="1:5">
      <c r="A4" s="203"/>
      <c r="B4" s="203" t="s">
        <v>180</v>
      </c>
      <c r="C4" s="203" t="s">
        <v>705</v>
      </c>
      <c r="D4" s="203" t="s">
        <v>706</v>
      </c>
      <c r="E4" s="203" t="s">
        <v>707</v>
      </c>
    </row>
    <row r="5" spans="1:5">
      <c r="A5" s="203"/>
      <c r="B5" s="203"/>
      <c r="C5" s="203"/>
      <c r="D5" s="203"/>
      <c r="E5" s="203"/>
    </row>
    <row r="6" spans="1:5" ht="25.5">
      <c r="A6" s="204" t="s">
        <v>710</v>
      </c>
      <c r="B6" s="205" t="s">
        <v>711</v>
      </c>
      <c r="C6" s="206">
        <v>890217</v>
      </c>
      <c r="D6" s="206">
        <v>0</v>
      </c>
      <c r="E6" s="206">
        <v>1076029</v>
      </c>
    </row>
    <row r="7" spans="1:5" ht="25.5">
      <c r="A7" s="207" t="s">
        <v>714</v>
      </c>
      <c r="B7" s="208" t="s">
        <v>715</v>
      </c>
      <c r="C7" s="209">
        <v>890217</v>
      </c>
      <c r="D7" s="209">
        <v>0</v>
      </c>
      <c r="E7" s="209">
        <v>1076029</v>
      </c>
    </row>
    <row r="8" spans="1:5" ht="25.5">
      <c r="A8" s="204" t="s">
        <v>716</v>
      </c>
      <c r="B8" s="205" t="s">
        <v>717</v>
      </c>
      <c r="C8" s="206">
        <v>44701549</v>
      </c>
      <c r="D8" s="206">
        <v>0</v>
      </c>
      <c r="E8" s="206">
        <v>45433074</v>
      </c>
    </row>
    <row r="9" spans="1:5" ht="25.5">
      <c r="A9" s="204" t="s">
        <v>722</v>
      </c>
      <c r="B9" s="205" t="s">
        <v>723</v>
      </c>
      <c r="C9" s="206">
        <v>77967</v>
      </c>
      <c r="D9" s="206">
        <v>0</v>
      </c>
      <c r="E9" s="206">
        <v>60680</v>
      </c>
    </row>
    <row r="10" spans="1:5" ht="25.5">
      <c r="A10" s="207" t="s">
        <v>724</v>
      </c>
      <c r="B10" s="208" t="s">
        <v>725</v>
      </c>
      <c r="C10" s="209">
        <v>44779516</v>
      </c>
      <c r="D10" s="209">
        <v>0</v>
      </c>
      <c r="E10" s="209">
        <v>45493754</v>
      </c>
    </row>
    <row r="11" spans="1:5">
      <c r="A11" s="204" t="s">
        <v>726</v>
      </c>
      <c r="B11" s="205" t="s">
        <v>727</v>
      </c>
      <c r="C11" s="206">
        <v>481085</v>
      </c>
      <c r="D11" s="206">
        <v>0</v>
      </c>
      <c r="E11" s="206">
        <v>594551</v>
      </c>
    </row>
    <row r="12" spans="1:5">
      <c r="A12" s="204" t="s">
        <v>728</v>
      </c>
      <c r="B12" s="205" t="s">
        <v>729</v>
      </c>
      <c r="C12" s="206">
        <v>5940596</v>
      </c>
      <c r="D12" s="206">
        <v>0</v>
      </c>
      <c r="E12" s="206">
        <v>6874528</v>
      </c>
    </row>
    <row r="13" spans="1:5" ht="25.5">
      <c r="A13" s="207" t="s">
        <v>730</v>
      </c>
      <c r="B13" s="208" t="s">
        <v>731</v>
      </c>
      <c r="C13" s="209">
        <v>6421681</v>
      </c>
      <c r="D13" s="209">
        <v>0</v>
      </c>
      <c r="E13" s="209">
        <v>7469079</v>
      </c>
    </row>
    <row r="14" spans="1:5">
      <c r="A14" s="204" t="s">
        <v>732</v>
      </c>
      <c r="B14" s="205" t="s">
        <v>733</v>
      </c>
      <c r="C14" s="206">
        <v>29124308</v>
      </c>
      <c r="D14" s="206">
        <v>0</v>
      </c>
      <c r="E14" s="206">
        <v>27267417</v>
      </c>
    </row>
    <row r="15" spans="1:5">
      <c r="A15" s="204" t="s">
        <v>734</v>
      </c>
      <c r="B15" s="205" t="s">
        <v>735</v>
      </c>
      <c r="C15" s="206">
        <v>2234062</v>
      </c>
      <c r="D15" s="206">
        <v>0</v>
      </c>
      <c r="E15" s="206">
        <v>3851512</v>
      </c>
    </row>
    <row r="16" spans="1:5">
      <c r="A16" s="204" t="s">
        <v>736</v>
      </c>
      <c r="B16" s="205" t="s">
        <v>737</v>
      </c>
      <c r="C16" s="206">
        <v>7016709</v>
      </c>
      <c r="D16" s="206">
        <v>0</v>
      </c>
      <c r="E16" s="206">
        <v>6228004</v>
      </c>
    </row>
    <row r="17" spans="1:5" ht="25.5">
      <c r="A17" s="207" t="s">
        <v>738</v>
      </c>
      <c r="B17" s="208" t="s">
        <v>739</v>
      </c>
      <c r="C17" s="209">
        <v>38375079</v>
      </c>
      <c r="D17" s="209">
        <v>0</v>
      </c>
      <c r="E17" s="209">
        <v>37346933</v>
      </c>
    </row>
    <row r="18" spans="1:5">
      <c r="A18" s="207" t="s">
        <v>740</v>
      </c>
      <c r="B18" s="208" t="s">
        <v>741</v>
      </c>
      <c r="C18" s="209">
        <v>51961</v>
      </c>
      <c r="D18" s="209">
        <v>0</v>
      </c>
      <c r="E18" s="209">
        <v>0</v>
      </c>
    </row>
    <row r="19" spans="1:5">
      <c r="A19" s="207" t="s">
        <v>742</v>
      </c>
      <c r="B19" s="208" t="s">
        <v>743</v>
      </c>
      <c r="C19" s="209">
        <v>858163</v>
      </c>
      <c r="D19" s="209">
        <v>0</v>
      </c>
      <c r="E19" s="209">
        <v>1322078</v>
      </c>
    </row>
    <row r="20" spans="1:5" ht="25.5">
      <c r="A20" s="207" t="s">
        <v>744</v>
      </c>
      <c r="B20" s="208" t="s">
        <v>745</v>
      </c>
      <c r="C20" s="209">
        <v>-37151</v>
      </c>
      <c r="D20" s="209">
        <v>0</v>
      </c>
      <c r="E20" s="209">
        <v>431693</v>
      </c>
    </row>
    <row r="21" spans="1:5" ht="25.5">
      <c r="A21" s="204" t="s">
        <v>746</v>
      </c>
      <c r="B21" s="205" t="s">
        <v>747</v>
      </c>
      <c r="C21" s="206">
        <v>0</v>
      </c>
      <c r="D21" s="206">
        <v>0</v>
      </c>
      <c r="E21" s="206">
        <v>4612</v>
      </c>
    </row>
    <row r="22" spans="1:5" ht="38.25">
      <c r="A22" s="207" t="s">
        <v>748</v>
      </c>
      <c r="B22" s="208" t="s">
        <v>749</v>
      </c>
      <c r="C22" s="209">
        <v>0</v>
      </c>
      <c r="D22" s="209">
        <v>0</v>
      </c>
      <c r="E22" s="209">
        <v>4612</v>
      </c>
    </row>
    <row r="23" spans="1:5" ht="25.5">
      <c r="A23" s="207" t="s">
        <v>754</v>
      </c>
      <c r="B23" s="208" t="s">
        <v>755</v>
      </c>
      <c r="C23" s="209">
        <v>0</v>
      </c>
      <c r="D23" s="209">
        <v>0</v>
      </c>
      <c r="E23" s="209">
        <v>4612</v>
      </c>
    </row>
    <row r="24" spans="1:5">
      <c r="A24" s="207" t="s">
        <v>756</v>
      </c>
      <c r="B24" s="208" t="s">
        <v>757</v>
      </c>
      <c r="C24" s="209">
        <v>-37151</v>
      </c>
      <c r="D24" s="209">
        <v>0</v>
      </c>
      <c r="E24" s="209">
        <v>436305</v>
      </c>
    </row>
  </sheetData>
  <mergeCells count="3">
    <mergeCell ref="A2:E2"/>
    <mergeCell ref="A1:E1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Header>&amp;R17.1.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</sheetPr>
  <dimension ref="A1:E75"/>
  <sheetViews>
    <sheetView view="pageBreakPreview" topLeftCell="A52" zoomScaleSheetLayoutView="100" workbookViewId="0">
      <selection activeCell="A76" sqref="A76"/>
    </sheetView>
  </sheetViews>
  <sheetFormatPr defaultRowHeight="15"/>
  <cols>
    <col min="1" max="1" width="8.140625" customWidth="1"/>
    <col min="2" max="2" width="41" customWidth="1"/>
    <col min="3" max="3" width="38" customWidth="1"/>
    <col min="4" max="4" width="30.5703125" customWidth="1"/>
    <col min="5" max="5" width="41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57" customHeight="1">
      <c r="A1" s="285" t="s">
        <v>949</v>
      </c>
      <c r="B1" s="285"/>
      <c r="C1" s="285"/>
      <c r="D1" s="285"/>
      <c r="E1" s="285"/>
    </row>
    <row r="2" spans="1:5" ht="45.75" customHeight="1">
      <c r="A2" s="283" t="s">
        <v>861</v>
      </c>
      <c r="B2" s="284"/>
      <c r="C2" s="284"/>
      <c r="D2" s="284"/>
      <c r="E2" s="284"/>
    </row>
    <row r="3" spans="1:5" ht="18">
      <c r="A3" s="281" t="s">
        <v>206</v>
      </c>
      <c r="B3" s="281"/>
      <c r="C3" s="210"/>
      <c r="D3" s="210"/>
      <c r="E3" s="210"/>
    </row>
    <row r="4" spans="1:5">
      <c r="A4" s="203"/>
      <c r="B4" s="203" t="s">
        <v>180</v>
      </c>
      <c r="C4" s="203" t="s">
        <v>705</v>
      </c>
      <c r="D4" s="203" t="s">
        <v>706</v>
      </c>
      <c r="E4" s="203" t="s">
        <v>707</v>
      </c>
    </row>
    <row r="5" spans="1:5">
      <c r="A5" s="203"/>
      <c r="B5" s="203"/>
      <c r="C5" s="203"/>
      <c r="D5" s="203"/>
      <c r="E5" s="203"/>
    </row>
    <row r="6" spans="1:5">
      <c r="A6" s="204" t="s">
        <v>710</v>
      </c>
      <c r="B6" s="205" t="s">
        <v>759</v>
      </c>
      <c r="C6" s="206">
        <v>1285604</v>
      </c>
      <c r="D6" s="206">
        <v>0</v>
      </c>
      <c r="E6" s="206">
        <v>867138</v>
      </c>
    </row>
    <row r="7" spans="1:5">
      <c r="A7" s="207" t="s">
        <v>714</v>
      </c>
      <c r="B7" s="208" t="s">
        <v>760</v>
      </c>
      <c r="C7" s="209">
        <v>1285604</v>
      </c>
      <c r="D7" s="209">
        <v>0</v>
      </c>
      <c r="E7" s="209">
        <v>867138</v>
      </c>
    </row>
    <row r="8" spans="1:5" ht="25.5">
      <c r="A8" s="204" t="s">
        <v>761</v>
      </c>
      <c r="B8" s="205" t="s">
        <v>762</v>
      </c>
      <c r="C8" s="206">
        <v>981874232</v>
      </c>
      <c r="D8" s="206">
        <v>0</v>
      </c>
      <c r="E8" s="206">
        <v>986582265</v>
      </c>
    </row>
    <row r="9" spans="1:5" ht="25.5">
      <c r="A9" s="204" t="s">
        <v>763</v>
      </c>
      <c r="B9" s="205" t="s">
        <v>764</v>
      </c>
      <c r="C9" s="206">
        <v>43735199</v>
      </c>
      <c r="D9" s="206">
        <v>0</v>
      </c>
      <c r="E9" s="206">
        <v>46906755</v>
      </c>
    </row>
    <row r="10" spans="1:5">
      <c r="A10" s="204" t="s">
        <v>716</v>
      </c>
      <c r="B10" s="205" t="s">
        <v>765</v>
      </c>
      <c r="C10" s="206">
        <v>3157762</v>
      </c>
      <c r="D10" s="206">
        <v>0</v>
      </c>
      <c r="E10" s="206">
        <v>1527692</v>
      </c>
    </row>
    <row r="11" spans="1:5">
      <c r="A11" s="207" t="s">
        <v>720</v>
      </c>
      <c r="B11" s="208" t="s">
        <v>766</v>
      </c>
      <c r="C11" s="209">
        <v>1028767193</v>
      </c>
      <c r="D11" s="209">
        <v>0</v>
      </c>
      <c r="E11" s="209">
        <v>1035016712</v>
      </c>
    </row>
    <row r="12" spans="1:5" ht="25.5">
      <c r="A12" s="204" t="s">
        <v>722</v>
      </c>
      <c r="B12" s="205" t="s">
        <v>767</v>
      </c>
      <c r="C12" s="206">
        <v>1941000</v>
      </c>
      <c r="D12" s="206">
        <v>0</v>
      </c>
      <c r="E12" s="206">
        <v>1941000</v>
      </c>
    </row>
    <row r="13" spans="1:5" ht="25.5">
      <c r="A13" s="204" t="s">
        <v>726</v>
      </c>
      <c r="B13" s="205" t="s">
        <v>768</v>
      </c>
      <c r="C13" s="206">
        <v>1941000</v>
      </c>
      <c r="D13" s="206">
        <v>0</v>
      </c>
      <c r="E13" s="206">
        <v>1941000</v>
      </c>
    </row>
    <row r="14" spans="1:5" ht="25.5">
      <c r="A14" s="207" t="s">
        <v>738</v>
      </c>
      <c r="B14" s="208" t="s">
        <v>769</v>
      </c>
      <c r="C14" s="209">
        <v>1941000</v>
      </c>
      <c r="D14" s="209">
        <v>0</v>
      </c>
      <c r="E14" s="209">
        <v>1941000</v>
      </c>
    </row>
    <row r="15" spans="1:5" ht="38.25">
      <c r="A15" s="207" t="s">
        <v>746</v>
      </c>
      <c r="B15" s="208" t="s">
        <v>770</v>
      </c>
      <c r="C15" s="209">
        <v>1031993797</v>
      </c>
      <c r="D15" s="209">
        <v>0</v>
      </c>
      <c r="E15" s="209">
        <v>1037824850</v>
      </c>
    </row>
    <row r="16" spans="1:5">
      <c r="A16" s="204" t="s">
        <v>771</v>
      </c>
      <c r="B16" s="205" t="s">
        <v>772</v>
      </c>
      <c r="C16" s="206">
        <v>155335</v>
      </c>
      <c r="D16" s="206">
        <v>0</v>
      </c>
      <c r="E16" s="206">
        <v>379805</v>
      </c>
    </row>
    <row r="17" spans="1:5" ht="25.5">
      <c r="A17" s="207" t="s">
        <v>773</v>
      </c>
      <c r="B17" s="208" t="s">
        <v>774</v>
      </c>
      <c r="C17" s="209">
        <v>155335</v>
      </c>
      <c r="D17" s="209">
        <v>0</v>
      </c>
      <c r="E17" s="209">
        <v>379805</v>
      </c>
    </row>
    <row r="18" spans="1:5">
      <c r="A18" s="204" t="s">
        <v>775</v>
      </c>
      <c r="B18" s="205" t="s">
        <v>776</v>
      </c>
      <c r="C18" s="206">
        <v>76348075</v>
      </c>
      <c r="D18" s="206">
        <v>0</v>
      </c>
      <c r="E18" s="206">
        <v>29596707</v>
      </c>
    </row>
    <row r="19" spans="1:5">
      <c r="A19" s="207" t="s">
        <v>777</v>
      </c>
      <c r="B19" s="208" t="s">
        <v>778</v>
      </c>
      <c r="C19" s="209">
        <v>76348075</v>
      </c>
      <c r="D19" s="209">
        <v>0</v>
      </c>
      <c r="E19" s="209">
        <v>29596707</v>
      </c>
    </row>
    <row r="20" spans="1:5">
      <c r="A20" s="207" t="s">
        <v>779</v>
      </c>
      <c r="B20" s="208" t="s">
        <v>780</v>
      </c>
      <c r="C20" s="209">
        <v>76503410</v>
      </c>
      <c r="D20" s="209">
        <v>0</v>
      </c>
      <c r="E20" s="209">
        <v>29975792</v>
      </c>
    </row>
    <row r="21" spans="1:5" ht="38.25">
      <c r="A21" s="204" t="s">
        <v>781</v>
      </c>
      <c r="B21" s="205" t="s">
        <v>782</v>
      </c>
      <c r="C21" s="206">
        <v>704853</v>
      </c>
      <c r="D21" s="206">
        <v>0</v>
      </c>
      <c r="E21" s="206">
        <v>2449299</v>
      </c>
    </row>
    <row r="22" spans="1:5" ht="25.5">
      <c r="A22" s="204" t="s">
        <v>783</v>
      </c>
      <c r="B22" s="205" t="s">
        <v>784</v>
      </c>
      <c r="C22" s="206">
        <v>39737</v>
      </c>
      <c r="D22" s="206">
        <v>0</v>
      </c>
      <c r="E22" s="206">
        <v>136000</v>
      </c>
    </row>
    <row r="23" spans="1:5" ht="25.5">
      <c r="A23" s="204" t="s">
        <v>785</v>
      </c>
      <c r="B23" s="205" t="s">
        <v>786</v>
      </c>
      <c r="C23" s="206">
        <v>651223</v>
      </c>
      <c r="D23" s="206">
        <v>0</v>
      </c>
      <c r="E23" s="206">
        <v>2248410</v>
      </c>
    </row>
    <row r="24" spans="1:5" ht="25.5">
      <c r="A24" s="204" t="s">
        <v>787</v>
      </c>
      <c r="B24" s="205" t="s">
        <v>788</v>
      </c>
      <c r="C24" s="206">
        <v>14257</v>
      </c>
      <c r="D24" s="206">
        <v>0</v>
      </c>
      <c r="E24" s="206">
        <v>64889</v>
      </c>
    </row>
    <row r="25" spans="1:5" ht="38.25">
      <c r="A25" s="204" t="s">
        <v>789</v>
      </c>
      <c r="B25" s="205" t="s">
        <v>790</v>
      </c>
      <c r="C25" s="206">
        <v>14129575</v>
      </c>
      <c r="D25" s="206">
        <v>0</v>
      </c>
      <c r="E25" s="206">
        <v>14158045</v>
      </c>
    </row>
    <row r="26" spans="1:5" ht="51">
      <c r="A26" s="204" t="s">
        <v>791</v>
      </c>
      <c r="B26" s="205" t="s">
        <v>792</v>
      </c>
      <c r="C26" s="206">
        <v>14125000</v>
      </c>
      <c r="D26" s="206">
        <v>0</v>
      </c>
      <c r="E26" s="206">
        <v>14121720</v>
      </c>
    </row>
    <row r="27" spans="1:5" ht="25.5">
      <c r="A27" s="204" t="s">
        <v>793</v>
      </c>
      <c r="B27" s="205" t="s">
        <v>794</v>
      </c>
      <c r="C27" s="206">
        <v>4575</v>
      </c>
      <c r="D27" s="206">
        <v>0</v>
      </c>
      <c r="E27" s="206">
        <v>4575</v>
      </c>
    </row>
    <row r="28" spans="1:5" ht="38.25">
      <c r="A28" s="204" t="s">
        <v>795</v>
      </c>
      <c r="B28" s="205" t="s">
        <v>796</v>
      </c>
      <c r="C28" s="206">
        <v>0</v>
      </c>
      <c r="D28" s="206">
        <v>0</v>
      </c>
      <c r="E28" s="206">
        <v>6750</v>
      </c>
    </row>
    <row r="29" spans="1:5" ht="38.25">
      <c r="A29" s="204" t="s">
        <v>797</v>
      </c>
      <c r="B29" s="205" t="s">
        <v>798</v>
      </c>
      <c r="C29" s="206">
        <v>0</v>
      </c>
      <c r="D29" s="206">
        <v>0</v>
      </c>
      <c r="E29" s="206">
        <v>25000</v>
      </c>
    </row>
    <row r="30" spans="1:5" ht="38.25">
      <c r="A30" s="204" t="s">
        <v>799</v>
      </c>
      <c r="B30" s="205" t="s">
        <v>800</v>
      </c>
      <c r="C30" s="206">
        <v>9250</v>
      </c>
      <c r="D30" s="206">
        <v>0</v>
      </c>
      <c r="E30" s="206">
        <v>55000</v>
      </c>
    </row>
    <row r="31" spans="1:5" ht="51">
      <c r="A31" s="204" t="s">
        <v>801</v>
      </c>
      <c r="B31" s="205" t="s">
        <v>802</v>
      </c>
      <c r="C31" s="206">
        <v>9250</v>
      </c>
      <c r="D31" s="206">
        <v>0</v>
      </c>
      <c r="E31" s="206">
        <v>55000</v>
      </c>
    </row>
    <row r="32" spans="1:5" ht="38.25">
      <c r="A32" s="204" t="s">
        <v>803</v>
      </c>
      <c r="B32" s="205" t="s">
        <v>804</v>
      </c>
      <c r="C32" s="206">
        <v>0</v>
      </c>
      <c r="D32" s="206">
        <v>0</v>
      </c>
      <c r="E32" s="206">
        <v>0</v>
      </c>
    </row>
    <row r="33" spans="1:5" ht="51">
      <c r="A33" s="204" t="s">
        <v>805</v>
      </c>
      <c r="B33" s="205" t="s">
        <v>806</v>
      </c>
      <c r="C33" s="206">
        <v>0</v>
      </c>
      <c r="D33" s="206">
        <v>0</v>
      </c>
      <c r="E33" s="206">
        <v>0</v>
      </c>
    </row>
    <row r="34" spans="1:5" ht="25.5">
      <c r="A34" s="207">
        <v>101</v>
      </c>
      <c r="B34" s="208" t="s">
        <v>807</v>
      </c>
      <c r="C34" s="209">
        <v>14843678</v>
      </c>
      <c r="D34" s="209">
        <v>0</v>
      </c>
      <c r="E34" s="209">
        <v>16662344</v>
      </c>
    </row>
    <row r="35" spans="1:5" ht="51">
      <c r="A35" s="204">
        <v>106</v>
      </c>
      <c r="B35" s="205" t="s">
        <v>808</v>
      </c>
      <c r="C35" s="206">
        <v>0</v>
      </c>
      <c r="D35" s="206">
        <v>0</v>
      </c>
      <c r="E35" s="206">
        <v>0</v>
      </c>
    </row>
    <row r="36" spans="1:5" ht="51">
      <c r="A36" s="204">
        <v>107</v>
      </c>
      <c r="B36" s="205" t="s">
        <v>809</v>
      </c>
      <c r="C36" s="206"/>
      <c r="D36" s="206"/>
      <c r="E36" s="206"/>
    </row>
    <row r="37" spans="1:5" ht="25.5">
      <c r="A37" s="204">
        <v>108</v>
      </c>
      <c r="B37" s="205" t="s">
        <v>880</v>
      </c>
      <c r="C37" s="206">
        <v>16483247</v>
      </c>
      <c r="D37" s="206"/>
      <c r="E37" s="206">
        <v>15638627</v>
      </c>
    </row>
    <row r="38" spans="1:5" ht="25.5">
      <c r="A38" s="204">
        <v>113</v>
      </c>
      <c r="B38" s="205" t="s">
        <v>881</v>
      </c>
      <c r="C38" s="206">
        <v>16483247</v>
      </c>
      <c r="D38" s="206">
        <v>0</v>
      </c>
      <c r="E38" s="206">
        <v>15638627</v>
      </c>
    </row>
    <row r="39" spans="1:5" ht="38.25">
      <c r="A39" s="204">
        <v>131</v>
      </c>
      <c r="B39" s="205" t="s">
        <v>882</v>
      </c>
      <c r="C39" s="206">
        <v>84000</v>
      </c>
      <c r="D39" s="206"/>
      <c r="E39" s="206">
        <v>0</v>
      </c>
    </row>
    <row r="40" spans="1:5" ht="51">
      <c r="A40" s="204">
        <v>134</v>
      </c>
      <c r="B40" s="205" t="s">
        <v>883</v>
      </c>
      <c r="C40" s="206">
        <v>84000</v>
      </c>
      <c r="D40" s="206"/>
      <c r="E40" s="206">
        <v>0</v>
      </c>
    </row>
    <row r="41" spans="1:5" ht="25.5">
      <c r="A41" s="207">
        <v>144</v>
      </c>
      <c r="B41" s="208" t="s">
        <v>810</v>
      </c>
      <c r="C41" s="209">
        <v>16567247</v>
      </c>
      <c r="D41" s="209">
        <v>0</v>
      </c>
      <c r="E41" s="209">
        <v>15638627</v>
      </c>
    </row>
    <row r="42" spans="1:5">
      <c r="A42" s="204">
        <v>145</v>
      </c>
      <c r="B42" s="205" t="s">
        <v>811</v>
      </c>
      <c r="C42" s="206">
        <v>4903411</v>
      </c>
      <c r="D42" s="206">
        <v>0</v>
      </c>
      <c r="E42" s="206">
        <v>8136709</v>
      </c>
    </row>
    <row r="43" spans="1:5" ht="25.5">
      <c r="A43" s="204">
        <v>151</v>
      </c>
      <c r="B43" s="205" t="s">
        <v>812</v>
      </c>
      <c r="C43" s="206">
        <v>4903411</v>
      </c>
      <c r="D43" s="206">
        <v>0</v>
      </c>
      <c r="E43" s="206">
        <v>8136709</v>
      </c>
    </row>
    <row r="44" spans="1:5">
      <c r="A44" s="204">
        <v>152</v>
      </c>
      <c r="B44" s="205" t="s">
        <v>813</v>
      </c>
      <c r="C44" s="206">
        <v>20000</v>
      </c>
      <c r="D44" s="206">
        <v>0</v>
      </c>
      <c r="E44" s="206">
        <v>20000</v>
      </c>
    </row>
    <row r="45" spans="1:5" ht="25.5">
      <c r="A45" s="204">
        <v>155</v>
      </c>
      <c r="B45" s="205" t="s">
        <v>975</v>
      </c>
      <c r="C45" s="206"/>
      <c r="D45" s="206"/>
      <c r="E45" s="206">
        <v>41984</v>
      </c>
    </row>
    <row r="46" spans="1:5" ht="25.5">
      <c r="A46" s="207">
        <v>158</v>
      </c>
      <c r="B46" s="208" t="s">
        <v>814</v>
      </c>
      <c r="C46" s="209">
        <v>4923411</v>
      </c>
      <c r="D46" s="209">
        <v>0</v>
      </c>
      <c r="E46" s="209">
        <v>8198693</v>
      </c>
    </row>
    <row r="47" spans="1:5">
      <c r="A47" s="207">
        <v>159</v>
      </c>
      <c r="B47" s="208" t="s">
        <v>815</v>
      </c>
      <c r="C47" s="209">
        <v>36334336</v>
      </c>
      <c r="D47" s="209">
        <v>0</v>
      </c>
      <c r="E47" s="209">
        <v>40499664</v>
      </c>
    </row>
    <row r="48" spans="1:5" ht="25.5">
      <c r="A48" s="204">
        <v>161</v>
      </c>
      <c r="B48" s="205" t="s">
        <v>817</v>
      </c>
      <c r="C48" s="206">
        <v>5052229</v>
      </c>
      <c r="D48" s="206">
        <v>0</v>
      </c>
      <c r="E48" s="206">
        <v>7154587</v>
      </c>
    </row>
    <row r="49" spans="1:5" ht="25.5">
      <c r="A49" s="207">
        <v>164</v>
      </c>
      <c r="B49" s="208" t="s">
        <v>819</v>
      </c>
      <c r="C49" s="209">
        <v>5052229</v>
      </c>
      <c r="D49" s="209">
        <v>0</v>
      </c>
      <c r="E49" s="209">
        <v>7154587</v>
      </c>
    </row>
    <row r="50" spans="1:5">
      <c r="A50" s="204">
        <v>166</v>
      </c>
      <c r="B50" s="205" t="s">
        <v>821</v>
      </c>
      <c r="C50" s="206">
        <v>-4617229</v>
      </c>
      <c r="D50" s="206">
        <v>0</v>
      </c>
      <c r="E50" s="206">
        <v>-7220587</v>
      </c>
    </row>
    <row r="51" spans="1:5" ht="25.5">
      <c r="A51" s="207">
        <v>167</v>
      </c>
      <c r="B51" s="208" t="s">
        <v>823</v>
      </c>
      <c r="C51" s="209">
        <v>-4617229</v>
      </c>
      <c r="D51" s="209">
        <v>0</v>
      </c>
      <c r="E51" s="209">
        <v>-7220587</v>
      </c>
    </row>
    <row r="52" spans="1:5" ht="25.5">
      <c r="A52" s="204" t="s">
        <v>824</v>
      </c>
      <c r="B52" s="205" t="s">
        <v>825</v>
      </c>
      <c r="C52" s="206">
        <v>0</v>
      </c>
      <c r="D52" s="206">
        <v>0</v>
      </c>
      <c r="E52" s="206">
        <v>0</v>
      </c>
    </row>
    <row r="53" spans="1:5" ht="25.5">
      <c r="A53" s="207">
        <v>170</v>
      </c>
      <c r="B53" s="208" t="s">
        <v>826</v>
      </c>
      <c r="C53" s="209">
        <v>0</v>
      </c>
      <c r="D53" s="209">
        <v>0</v>
      </c>
      <c r="E53" s="209">
        <v>0</v>
      </c>
    </row>
    <row r="54" spans="1:5" ht="25.5">
      <c r="A54" s="207">
        <v>171</v>
      </c>
      <c r="B54" s="208" t="s">
        <v>828</v>
      </c>
      <c r="C54" s="209">
        <v>435000</v>
      </c>
      <c r="D54" s="209">
        <v>0</v>
      </c>
      <c r="E54" s="209">
        <v>-66000</v>
      </c>
    </row>
    <row r="55" spans="1:5" s="215" customFormat="1">
      <c r="A55" s="212">
        <v>176</v>
      </c>
      <c r="B55" s="213" t="s">
        <v>830</v>
      </c>
      <c r="C55" s="214">
        <v>1145266543</v>
      </c>
      <c r="D55" s="214">
        <v>0</v>
      </c>
      <c r="E55" s="214">
        <v>1108234306</v>
      </c>
    </row>
    <row r="56" spans="1:5">
      <c r="A56" s="204">
        <v>177</v>
      </c>
      <c r="B56" s="205" t="s">
        <v>831</v>
      </c>
      <c r="C56" s="206">
        <v>763007643</v>
      </c>
      <c r="D56" s="206">
        <v>0</v>
      </c>
      <c r="E56" s="206">
        <v>763007643</v>
      </c>
    </row>
    <row r="57" spans="1:5">
      <c r="A57" s="204">
        <v>178</v>
      </c>
      <c r="B57" s="205" t="s">
        <v>832</v>
      </c>
      <c r="C57" s="206">
        <v>363214369</v>
      </c>
      <c r="D57" s="206">
        <v>0</v>
      </c>
      <c r="E57" s="206">
        <v>363214369</v>
      </c>
    </row>
    <row r="58" spans="1:5" ht="25.5">
      <c r="A58" s="204">
        <v>179</v>
      </c>
      <c r="B58" s="205" t="s">
        <v>834</v>
      </c>
      <c r="C58" s="206">
        <v>63218742</v>
      </c>
      <c r="D58" s="206">
        <v>0</v>
      </c>
      <c r="E58" s="206">
        <v>63218742</v>
      </c>
    </row>
    <row r="59" spans="1:5">
      <c r="A59" s="204">
        <v>180</v>
      </c>
      <c r="B59" s="205" t="s">
        <v>836</v>
      </c>
      <c r="C59" s="206">
        <v>-122786715</v>
      </c>
      <c r="D59" s="206">
        <v>0</v>
      </c>
      <c r="E59" s="206">
        <v>-156876705</v>
      </c>
    </row>
    <row r="60" spans="1:5">
      <c r="A60" s="204">
        <v>182</v>
      </c>
      <c r="B60" s="205" t="s">
        <v>838</v>
      </c>
      <c r="C60" s="206">
        <v>-34089990</v>
      </c>
      <c r="D60" s="206">
        <v>0</v>
      </c>
      <c r="E60" s="206">
        <v>-47553257</v>
      </c>
    </row>
    <row r="61" spans="1:5">
      <c r="A61" s="207">
        <v>183</v>
      </c>
      <c r="B61" s="208" t="s">
        <v>840</v>
      </c>
      <c r="C61" s="209">
        <v>1032564049</v>
      </c>
      <c r="D61" s="209">
        <v>0</v>
      </c>
      <c r="E61" s="209">
        <v>985010792</v>
      </c>
    </row>
    <row r="62" spans="1:5" ht="25.5">
      <c r="A62" s="204">
        <v>193</v>
      </c>
      <c r="B62" s="205" t="s">
        <v>842</v>
      </c>
      <c r="C62" s="206">
        <v>0</v>
      </c>
      <c r="D62" s="206">
        <v>0</v>
      </c>
      <c r="E62" s="206">
        <v>0</v>
      </c>
    </row>
    <row r="63" spans="1:5" ht="25.5">
      <c r="A63" s="207">
        <v>217</v>
      </c>
      <c r="B63" s="208" t="s">
        <v>844</v>
      </c>
      <c r="C63" s="209">
        <v>0</v>
      </c>
      <c r="D63" s="209">
        <v>0</v>
      </c>
      <c r="E63" s="209">
        <v>0</v>
      </c>
    </row>
    <row r="64" spans="1:5" ht="38.25">
      <c r="A64" s="204">
        <v>222</v>
      </c>
      <c r="B64" s="205" t="s">
        <v>845</v>
      </c>
      <c r="C64" s="206">
        <v>1641920</v>
      </c>
      <c r="D64" s="206">
        <v>0</v>
      </c>
      <c r="E64" s="206">
        <v>1836803</v>
      </c>
    </row>
    <row r="65" spans="1:5" ht="38.25">
      <c r="A65" s="204">
        <v>227</v>
      </c>
      <c r="B65" s="205" t="s">
        <v>846</v>
      </c>
      <c r="C65" s="206">
        <v>1641920</v>
      </c>
      <c r="D65" s="206">
        <v>0</v>
      </c>
      <c r="E65" s="206">
        <v>1836803</v>
      </c>
    </row>
    <row r="66" spans="1:5" ht="25.5">
      <c r="A66" s="207">
        <v>233</v>
      </c>
      <c r="B66" s="208" t="s">
        <v>848</v>
      </c>
      <c r="C66" s="209">
        <v>1641920</v>
      </c>
      <c r="D66" s="209">
        <v>0</v>
      </c>
      <c r="E66" s="209">
        <v>1836803</v>
      </c>
    </row>
    <row r="67" spans="1:5">
      <c r="A67" s="204">
        <v>234</v>
      </c>
      <c r="B67" s="205" t="s">
        <v>849</v>
      </c>
      <c r="C67" s="206">
        <v>7003481</v>
      </c>
      <c r="D67" s="206">
        <v>0</v>
      </c>
      <c r="E67" s="206">
        <v>1240216</v>
      </c>
    </row>
    <row r="68" spans="1:5" ht="25.5">
      <c r="A68" s="204">
        <v>236</v>
      </c>
      <c r="B68" s="205" t="s">
        <v>850</v>
      </c>
      <c r="C68" s="206">
        <v>47239</v>
      </c>
      <c r="D68" s="206">
        <v>0</v>
      </c>
      <c r="E68" s="206">
        <v>68982</v>
      </c>
    </row>
    <row r="69" spans="1:5" ht="25.5">
      <c r="A69" s="207">
        <v>243</v>
      </c>
      <c r="B69" s="208" t="s">
        <v>851</v>
      </c>
      <c r="C69" s="209">
        <v>7050720</v>
      </c>
      <c r="D69" s="209">
        <v>0</v>
      </c>
      <c r="E69" s="209">
        <v>1309198</v>
      </c>
    </row>
    <row r="70" spans="1:5">
      <c r="A70" s="207">
        <v>244</v>
      </c>
      <c r="B70" s="208" t="s">
        <v>853</v>
      </c>
      <c r="C70" s="209">
        <v>8692640</v>
      </c>
      <c r="D70" s="209">
        <v>0</v>
      </c>
      <c r="E70" s="209">
        <v>3146001</v>
      </c>
    </row>
    <row r="71" spans="1:5" ht="25.5">
      <c r="A71" s="204">
        <v>246</v>
      </c>
      <c r="B71" s="205" t="s">
        <v>884</v>
      </c>
      <c r="C71" s="206">
        <v>16483247</v>
      </c>
      <c r="D71" s="209"/>
      <c r="E71" s="206">
        <v>34915914</v>
      </c>
    </row>
    <row r="72" spans="1:5" ht="25.5">
      <c r="A72" s="204">
        <v>247</v>
      </c>
      <c r="B72" s="205" t="s">
        <v>855</v>
      </c>
      <c r="C72" s="206">
        <v>2241096</v>
      </c>
      <c r="D72" s="206">
        <v>0</v>
      </c>
      <c r="E72" s="206">
        <v>2450331</v>
      </c>
    </row>
    <row r="73" spans="1:5">
      <c r="A73" s="204">
        <v>248</v>
      </c>
      <c r="B73" s="205" t="s">
        <v>856</v>
      </c>
      <c r="C73" s="206">
        <v>85285511</v>
      </c>
      <c r="D73" s="206">
        <v>0</v>
      </c>
      <c r="E73" s="206">
        <v>82711268</v>
      </c>
    </row>
    <row r="74" spans="1:5" ht="25.5">
      <c r="A74" s="207">
        <v>249</v>
      </c>
      <c r="B74" s="208" t="s">
        <v>858</v>
      </c>
      <c r="C74" s="209">
        <v>104009854</v>
      </c>
      <c r="D74" s="209">
        <v>0</v>
      </c>
      <c r="E74" s="209">
        <v>120077513</v>
      </c>
    </row>
    <row r="75" spans="1:5" s="215" customFormat="1">
      <c r="A75" s="212">
        <v>250</v>
      </c>
      <c r="B75" s="213" t="s">
        <v>860</v>
      </c>
      <c r="C75" s="214">
        <v>1145266543</v>
      </c>
      <c r="D75" s="214">
        <v>0</v>
      </c>
      <c r="E75" s="214">
        <v>1108234306</v>
      </c>
    </row>
  </sheetData>
  <mergeCells count="3">
    <mergeCell ref="A2:E2"/>
    <mergeCell ref="A1:E1"/>
    <mergeCell ref="A3:B3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8" scale="55" fitToHeight="2" orientation="portrait" horizontalDpi="300" verticalDpi="300" r:id="rId1"/>
  <headerFooter>
    <oddHeader>&amp;R18.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</sheetPr>
  <dimension ref="A1:E32"/>
  <sheetViews>
    <sheetView topLeftCell="A7" workbookViewId="0">
      <selection activeCell="E33" sqref="E33"/>
    </sheetView>
  </sheetViews>
  <sheetFormatPr defaultRowHeight="15"/>
  <cols>
    <col min="1" max="1" width="8.140625" customWidth="1"/>
    <col min="2" max="2" width="41" customWidth="1"/>
    <col min="3" max="5" width="32.855468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29.25" customHeight="1">
      <c r="A1" s="285" t="s">
        <v>949</v>
      </c>
      <c r="B1" s="285"/>
      <c r="C1" s="285"/>
      <c r="D1" s="285"/>
      <c r="E1" s="285"/>
    </row>
    <row r="2" spans="1:5" ht="24" customHeight="1">
      <c r="A2" s="283" t="s">
        <v>864</v>
      </c>
      <c r="B2" s="284"/>
      <c r="C2" s="284"/>
      <c r="D2" s="284"/>
      <c r="E2" s="284"/>
    </row>
    <row r="3" spans="1:5" ht="24" customHeight="1">
      <c r="A3" s="286" t="s">
        <v>236</v>
      </c>
      <c r="B3" s="286"/>
      <c r="C3" s="210"/>
      <c r="D3" s="210"/>
      <c r="E3" s="210"/>
    </row>
    <row r="4" spans="1:5">
      <c r="A4" s="203"/>
      <c r="B4" s="203" t="s">
        <v>180</v>
      </c>
      <c r="C4" s="203" t="s">
        <v>705</v>
      </c>
      <c r="D4" s="203" t="s">
        <v>706</v>
      </c>
      <c r="E4" s="203" t="s">
        <v>707</v>
      </c>
    </row>
    <row r="5" spans="1:5">
      <c r="A5" s="203"/>
      <c r="B5" s="203"/>
      <c r="C5" s="203"/>
      <c r="D5" s="203"/>
      <c r="E5" s="203"/>
    </row>
    <row r="6" spans="1:5">
      <c r="A6" s="204" t="s">
        <v>771</v>
      </c>
      <c r="B6" s="205" t="s">
        <v>772</v>
      </c>
      <c r="C6" s="206">
        <v>25055</v>
      </c>
      <c r="D6" s="206">
        <v>0</v>
      </c>
      <c r="E6" s="206">
        <v>133290</v>
      </c>
    </row>
    <row r="7" spans="1:5" ht="25.5">
      <c r="A7" s="207" t="s">
        <v>773</v>
      </c>
      <c r="B7" s="208" t="s">
        <v>774</v>
      </c>
      <c r="C7" s="209">
        <v>25055</v>
      </c>
      <c r="D7" s="209">
        <v>0</v>
      </c>
      <c r="E7" s="209">
        <v>133290</v>
      </c>
    </row>
    <row r="8" spans="1:5">
      <c r="A8" s="204" t="s">
        <v>775</v>
      </c>
      <c r="B8" s="205" t="s">
        <v>776</v>
      </c>
      <c r="C8" s="206">
        <v>194562</v>
      </c>
      <c r="D8" s="206">
        <v>0</v>
      </c>
      <c r="E8" s="206">
        <v>475705</v>
      </c>
    </row>
    <row r="9" spans="1:5">
      <c r="A9" s="207" t="s">
        <v>777</v>
      </c>
      <c r="B9" s="208" t="s">
        <v>778</v>
      </c>
      <c r="C9" s="209">
        <v>194562</v>
      </c>
      <c r="D9" s="209">
        <v>0</v>
      </c>
      <c r="E9" s="209">
        <v>475705</v>
      </c>
    </row>
    <row r="10" spans="1:5">
      <c r="A10" s="207" t="s">
        <v>779</v>
      </c>
      <c r="B10" s="208" t="s">
        <v>780</v>
      </c>
      <c r="C10" s="209">
        <v>219617</v>
      </c>
      <c r="D10" s="209">
        <v>0</v>
      </c>
      <c r="E10" s="209">
        <v>608995</v>
      </c>
    </row>
    <row r="11" spans="1:5">
      <c r="A11" s="204">
        <v>143</v>
      </c>
      <c r="B11" s="205" t="s">
        <v>976</v>
      </c>
      <c r="C11" s="209"/>
      <c r="D11" s="209"/>
      <c r="E11" s="206">
        <v>41602</v>
      </c>
    </row>
    <row r="12" spans="1:5" ht="25.5">
      <c r="A12" s="204">
        <v>147</v>
      </c>
      <c r="B12" s="205" t="s">
        <v>977</v>
      </c>
      <c r="C12" s="209"/>
      <c r="D12" s="209"/>
      <c r="E12" s="206">
        <v>41602</v>
      </c>
    </row>
    <row r="13" spans="1:5">
      <c r="A13" s="207">
        <v>158</v>
      </c>
      <c r="B13" s="208" t="s">
        <v>978</v>
      </c>
      <c r="C13" s="209"/>
      <c r="D13" s="209"/>
      <c r="E13" s="209">
        <v>41602</v>
      </c>
    </row>
    <row r="14" spans="1:5">
      <c r="A14" s="207">
        <v>159</v>
      </c>
      <c r="B14" s="208" t="s">
        <v>979</v>
      </c>
      <c r="C14" s="209"/>
      <c r="D14" s="209"/>
      <c r="E14" s="209">
        <v>41602</v>
      </c>
    </row>
    <row r="15" spans="1:5" ht="25.5">
      <c r="A15" s="204" t="s">
        <v>816</v>
      </c>
      <c r="B15" s="205" t="s">
        <v>817</v>
      </c>
      <c r="C15" s="206">
        <v>936981</v>
      </c>
      <c r="D15" s="206">
        <v>0</v>
      </c>
      <c r="E15" s="206">
        <v>969821</v>
      </c>
    </row>
    <row r="16" spans="1:5" ht="25.5">
      <c r="A16" s="207" t="s">
        <v>818</v>
      </c>
      <c r="B16" s="208" t="s">
        <v>819</v>
      </c>
      <c r="C16" s="209">
        <v>936981</v>
      </c>
      <c r="D16" s="209">
        <v>0</v>
      </c>
      <c r="E16" s="209">
        <v>969821</v>
      </c>
    </row>
    <row r="17" spans="1:5">
      <c r="A17" s="204" t="s">
        <v>820</v>
      </c>
      <c r="B17" s="205" t="s">
        <v>821</v>
      </c>
      <c r="C17" s="206">
        <v>-490295</v>
      </c>
      <c r="D17" s="206">
        <v>0</v>
      </c>
      <c r="E17" s="206">
        <v>-780821</v>
      </c>
    </row>
    <row r="18" spans="1:5" ht="25.5">
      <c r="A18" s="207" t="s">
        <v>822</v>
      </c>
      <c r="B18" s="208" t="s">
        <v>823</v>
      </c>
      <c r="C18" s="209">
        <v>-490295</v>
      </c>
      <c r="D18" s="209">
        <v>0</v>
      </c>
      <c r="E18" s="209">
        <v>-780821</v>
      </c>
    </row>
    <row r="19" spans="1:5" ht="25.5">
      <c r="A19" s="207" t="s">
        <v>827</v>
      </c>
      <c r="B19" s="208" t="s">
        <v>828</v>
      </c>
      <c r="C19" s="209">
        <v>446686</v>
      </c>
      <c r="D19" s="209">
        <v>0</v>
      </c>
      <c r="E19" s="209">
        <v>189000</v>
      </c>
    </row>
    <row r="20" spans="1:5" s="215" customFormat="1">
      <c r="A20" s="212" t="s">
        <v>829</v>
      </c>
      <c r="B20" s="213" t="s">
        <v>830</v>
      </c>
      <c r="C20" s="214">
        <v>666303</v>
      </c>
      <c r="D20" s="214">
        <v>0</v>
      </c>
      <c r="E20" s="214">
        <v>839597</v>
      </c>
    </row>
    <row r="21" spans="1:5" ht="25.5">
      <c r="A21" s="204" t="s">
        <v>833</v>
      </c>
      <c r="B21" s="205" t="s">
        <v>834</v>
      </c>
      <c r="C21" s="206">
        <v>346894</v>
      </c>
      <c r="D21" s="206">
        <v>0</v>
      </c>
      <c r="E21" s="206">
        <v>346894</v>
      </c>
    </row>
    <row r="22" spans="1:5">
      <c r="A22" s="204" t="s">
        <v>835</v>
      </c>
      <c r="B22" s="205" t="s">
        <v>836</v>
      </c>
      <c r="C22" s="206">
        <v>-2685244</v>
      </c>
      <c r="D22" s="206">
        <v>0</v>
      </c>
      <c r="E22" s="206">
        <v>-2722395</v>
      </c>
    </row>
    <row r="23" spans="1:5">
      <c r="A23" s="204" t="s">
        <v>837</v>
      </c>
      <c r="B23" s="205" t="s">
        <v>838</v>
      </c>
      <c r="C23" s="206">
        <v>-37151</v>
      </c>
      <c r="D23" s="206">
        <v>0</v>
      </c>
      <c r="E23" s="206">
        <v>436305</v>
      </c>
    </row>
    <row r="24" spans="1:5">
      <c r="A24" s="207" t="s">
        <v>839</v>
      </c>
      <c r="B24" s="208" t="s">
        <v>840</v>
      </c>
      <c r="C24" s="209">
        <v>-2375501</v>
      </c>
      <c r="D24" s="209">
        <v>0</v>
      </c>
      <c r="E24" s="209">
        <v>-1939196</v>
      </c>
    </row>
    <row r="25" spans="1:5" ht="25.5">
      <c r="A25" s="204" t="s">
        <v>841</v>
      </c>
      <c r="B25" s="205" t="s">
        <v>842</v>
      </c>
      <c r="C25" s="206">
        <v>0</v>
      </c>
      <c r="D25" s="206">
        <v>0</v>
      </c>
      <c r="E25" s="206">
        <v>71380</v>
      </c>
    </row>
    <row r="26" spans="1:5" ht="25.5">
      <c r="A26" s="207" t="s">
        <v>843</v>
      </c>
      <c r="B26" s="208" t="s">
        <v>844</v>
      </c>
      <c r="C26" s="209">
        <v>0</v>
      </c>
      <c r="D26" s="209">
        <v>0</v>
      </c>
      <c r="E26" s="209">
        <v>71380</v>
      </c>
    </row>
    <row r="27" spans="1:5" ht="25.5">
      <c r="A27" s="204" t="s">
        <v>862</v>
      </c>
      <c r="B27" s="205" t="s">
        <v>863</v>
      </c>
      <c r="C27" s="206">
        <v>0</v>
      </c>
      <c r="D27" s="206">
        <v>0</v>
      </c>
      <c r="E27" s="206">
        <v>0</v>
      </c>
    </row>
    <row r="28" spans="1:5" ht="25.5">
      <c r="A28" s="207" t="s">
        <v>847</v>
      </c>
      <c r="B28" s="208" t="s">
        <v>848</v>
      </c>
      <c r="C28" s="209">
        <v>0</v>
      </c>
      <c r="D28" s="209">
        <v>0</v>
      </c>
      <c r="E28" s="209">
        <v>0</v>
      </c>
    </row>
    <row r="29" spans="1:5">
      <c r="A29" s="207" t="s">
        <v>852</v>
      </c>
      <c r="B29" s="208" t="s">
        <v>853</v>
      </c>
      <c r="C29" s="209">
        <v>0</v>
      </c>
      <c r="D29" s="209">
        <v>0</v>
      </c>
      <c r="E29" s="209">
        <v>71380</v>
      </c>
    </row>
    <row r="30" spans="1:5" ht="25.5">
      <c r="A30" s="204" t="s">
        <v>854</v>
      </c>
      <c r="B30" s="205" t="s">
        <v>855</v>
      </c>
      <c r="C30" s="206">
        <v>3041804</v>
      </c>
      <c r="D30" s="206">
        <v>0</v>
      </c>
      <c r="E30" s="206">
        <v>2707413</v>
      </c>
    </row>
    <row r="31" spans="1:5" ht="25.5">
      <c r="A31" s="207" t="s">
        <v>857</v>
      </c>
      <c r="B31" s="208" t="s">
        <v>858</v>
      </c>
      <c r="C31" s="209">
        <v>3041804</v>
      </c>
      <c r="D31" s="209">
        <v>0</v>
      </c>
      <c r="E31" s="209">
        <v>2707413</v>
      </c>
    </row>
    <row r="32" spans="1:5" s="215" customFormat="1">
      <c r="A32" s="212" t="s">
        <v>859</v>
      </c>
      <c r="B32" s="213" t="s">
        <v>860</v>
      </c>
      <c r="C32" s="214">
        <v>666303</v>
      </c>
      <c r="D32" s="214">
        <v>0</v>
      </c>
      <c r="E32" s="214">
        <v>839597</v>
      </c>
    </row>
  </sheetData>
  <mergeCells count="3">
    <mergeCell ref="A2:E2"/>
    <mergeCell ref="A1:E1"/>
    <mergeCell ref="A3:B3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scale="75" fitToHeight="2" orientation="landscape" horizontalDpi="300" verticalDpi="300" r:id="rId1"/>
  <headerFooter>
    <oddHeader>&amp;R18.1. 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selection activeCell="J17" sqref="J17"/>
    </sheetView>
  </sheetViews>
  <sheetFormatPr defaultRowHeight="15"/>
  <cols>
    <col min="1" max="1" width="60.140625" customWidth="1"/>
    <col min="2" max="2" width="15.85546875" bestFit="1" customWidth="1"/>
    <col min="3" max="3" width="14.28515625" customWidth="1"/>
    <col min="4" max="4" width="15.140625" customWidth="1"/>
    <col min="5" max="5" width="14.42578125" customWidth="1"/>
    <col min="6" max="6" width="18" style="219" bestFit="1" customWidth="1"/>
  </cols>
  <sheetData>
    <row r="1" spans="1:6" ht="27" customHeight="1">
      <c r="A1" s="280" t="s">
        <v>949</v>
      </c>
      <c r="B1" s="280"/>
      <c r="C1" s="280"/>
      <c r="D1" s="280"/>
      <c r="E1" s="280"/>
      <c r="F1" s="280"/>
    </row>
    <row r="2" spans="1:6" ht="25.5" customHeight="1">
      <c r="A2" s="240" t="s">
        <v>947</v>
      </c>
      <c r="B2" s="240"/>
      <c r="C2" s="240"/>
      <c r="D2" s="240"/>
      <c r="E2" s="240"/>
      <c r="F2" s="240"/>
    </row>
    <row r="4" spans="1:6" ht="15.75" thickBot="1">
      <c r="A4" s="118" t="s">
        <v>885</v>
      </c>
      <c r="B4" s="118"/>
      <c r="C4" s="118"/>
      <c r="D4" s="118"/>
      <c r="E4" s="118"/>
      <c r="F4" s="287"/>
    </row>
    <row r="5" spans="1:6" ht="74.25" customHeight="1">
      <c r="A5" s="221" t="s">
        <v>180</v>
      </c>
      <c r="B5" s="222" t="s">
        <v>886</v>
      </c>
      <c r="C5" s="222" t="s">
        <v>887</v>
      </c>
      <c r="D5" s="222" t="s">
        <v>888</v>
      </c>
      <c r="E5" s="223" t="s">
        <v>889</v>
      </c>
      <c r="F5" s="224" t="s">
        <v>890</v>
      </c>
    </row>
    <row r="6" spans="1:6">
      <c r="A6" s="225" t="s">
        <v>865</v>
      </c>
      <c r="B6" s="195">
        <f>SUM(B24+B39+B53+B54+B59+B60+B61)</f>
        <v>372501574</v>
      </c>
      <c r="C6" s="195">
        <f t="shared" ref="C6:E6" si="0">SUM(C24+C39+C53+C54+C59+C60+C61)</f>
        <v>0</v>
      </c>
      <c r="D6" s="195">
        <f t="shared" si="0"/>
        <v>613614766</v>
      </c>
      <c r="E6" s="195">
        <f t="shared" si="0"/>
        <v>82386939</v>
      </c>
      <c r="F6" s="288">
        <f>SUM(B6:E6)</f>
        <v>1068503279</v>
      </c>
    </row>
    <row r="7" spans="1:6">
      <c r="A7" s="226" t="s">
        <v>891</v>
      </c>
      <c r="B7" s="79"/>
      <c r="C7" s="79"/>
      <c r="D7" s="79"/>
      <c r="E7" s="79"/>
      <c r="F7" s="288">
        <f t="shared" ref="F7:F61" si="1">SUM(B7:E7)</f>
        <v>0</v>
      </c>
    </row>
    <row r="8" spans="1:6">
      <c r="A8" s="226" t="s">
        <v>892</v>
      </c>
      <c r="B8" s="79"/>
      <c r="C8" s="79"/>
      <c r="D8" s="79">
        <v>833085</v>
      </c>
      <c r="E8" s="79">
        <v>34053</v>
      </c>
      <c r="F8" s="288">
        <f t="shared" si="1"/>
        <v>867138</v>
      </c>
    </row>
    <row r="9" spans="1:6">
      <c r="A9" s="226" t="s">
        <v>893</v>
      </c>
      <c r="B9" s="79"/>
      <c r="C9" s="79"/>
      <c r="D9" s="79"/>
      <c r="E9" s="79"/>
      <c r="F9" s="288">
        <f t="shared" si="1"/>
        <v>0</v>
      </c>
    </row>
    <row r="10" spans="1:6">
      <c r="A10" s="225" t="s">
        <v>894</v>
      </c>
      <c r="B10" s="81">
        <f>SUM(B7:B9)</f>
        <v>0</v>
      </c>
      <c r="C10" s="81">
        <f t="shared" ref="C10:E10" si="2">SUM(C7:C9)</f>
        <v>0</v>
      </c>
      <c r="D10" s="81">
        <f t="shared" si="2"/>
        <v>833085</v>
      </c>
      <c r="E10" s="81">
        <f t="shared" si="2"/>
        <v>34053</v>
      </c>
      <c r="F10" s="288">
        <f t="shared" si="1"/>
        <v>867138</v>
      </c>
    </row>
    <row r="11" spans="1:6">
      <c r="A11" s="226" t="s">
        <v>895</v>
      </c>
      <c r="B11" s="79">
        <v>372501574</v>
      </c>
      <c r="C11" s="79"/>
      <c r="D11" s="79">
        <v>574640448</v>
      </c>
      <c r="E11" s="79">
        <v>39440243</v>
      </c>
      <c r="F11" s="288">
        <f t="shared" si="1"/>
        <v>986582265</v>
      </c>
    </row>
    <row r="12" spans="1:6">
      <c r="A12" s="226" t="s">
        <v>896</v>
      </c>
      <c r="B12" s="79"/>
      <c r="C12" s="79"/>
      <c r="D12" s="79">
        <v>35497596</v>
      </c>
      <c r="E12" s="79">
        <v>11409159</v>
      </c>
      <c r="F12" s="288">
        <f t="shared" si="1"/>
        <v>46906755</v>
      </c>
    </row>
    <row r="13" spans="1:6">
      <c r="A13" s="226" t="s">
        <v>897</v>
      </c>
      <c r="B13" s="79"/>
      <c r="C13" s="79"/>
      <c r="D13" s="79"/>
      <c r="E13" s="79"/>
      <c r="F13" s="288">
        <f t="shared" si="1"/>
        <v>0</v>
      </c>
    </row>
    <row r="14" spans="1:6">
      <c r="A14" s="226" t="s">
        <v>898</v>
      </c>
      <c r="B14" s="79"/>
      <c r="C14" s="79"/>
      <c r="D14" s="79"/>
      <c r="E14" s="79">
        <v>1527692</v>
      </c>
      <c r="F14" s="288">
        <f t="shared" si="1"/>
        <v>1527692</v>
      </c>
    </row>
    <row r="15" spans="1:6">
      <c r="A15" s="226" t="s">
        <v>899</v>
      </c>
      <c r="B15" s="79"/>
      <c r="C15" s="79"/>
      <c r="D15" s="79"/>
      <c r="E15" s="79"/>
      <c r="F15" s="288">
        <f t="shared" si="1"/>
        <v>0</v>
      </c>
    </row>
    <row r="16" spans="1:6">
      <c r="A16" s="225" t="s">
        <v>900</v>
      </c>
      <c r="B16" s="81">
        <f>SUM(B11:B15)</f>
        <v>372501574</v>
      </c>
      <c r="C16" s="81">
        <f t="shared" ref="C16:E16" si="3">SUM(C11:C15)</f>
        <v>0</v>
      </c>
      <c r="D16" s="81">
        <f t="shared" si="3"/>
        <v>610138044</v>
      </c>
      <c r="E16" s="81">
        <f t="shared" si="3"/>
        <v>52377094</v>
      </c>
      <c r="F16" s="288">
        <f t="shared" si="1"/>
        <v>1035016712</v>
      </c>
    </row>
    <row r="17" spans="1:6">
      <c r="A17" s="226" t="s">
        <v>901</v>
      </c>
      <c r="B17" s="79"/>
      <c r="C17" s="79"/>
      <c r="D17" s="79">
        <v>1941000</v>
      </c>
      <c r="E17" s="79"/>
      <c r="F17" s="288">
        <f t="shared" si="1"/>
        <v>1941000</v>
      </c>
    </row>
    <row r="18" spans="1:6">
      <c r="A18" s="226" t="s">
        <v>902</v>
      </c>
      <c r="B18" s="79"/>
      <c r="C18" s="79"/>
      <c r="D18" s="79"/>
      <c r="E18" s="79"/>
      <c r="F18" s="288">
        <f t="shared" si="1"/>
        <v>0</v>
      </c>
    </row>
    <row r="19" spans="1:6">
      <c r="A19" s="226" t="s">
        <v>903</v>
      </c>
      <c r="B19" s="79"/>
      <c r="C19" s="79"/>
      <c r="D19" s="79"/>
      <c r="E19" s="79"/>
      <c r="F19" s="288">
        <f t="shared" si="1"/>
        <v>0</v>
      </c>
    </row>
    <row r="20" spans="1:6">
      <c r="A20" s="225" t="s">
        <v>904</v>
      </c>
      <c r="B20" s="81">
        <f>SUM(B17:B19)</f>
        <v>0</v>
      </c>
      <c r="C20" s="81">
        <f t="shared" ref="C20:E20" si="4">SUM(C17:C19)</f>
        <v>0</v>
      </c>
      <c r="D20" s="81">
        <f t="shared" si="4"/>
        <v>1941000</v>
      </c>
      <c r="E20" s="81">
        <f t="shared" si="4"/>
        <v>0</v>
      </c>
      <c r="F20" s="288">
        <f t="shared" si="1"/>
        <v>1941000</v>
      </c>
    </row>
    <row r="21" spans="1:6">
      <c r="A21" s="226" t="s">
        <v>905</v>
      </c>
      <c r="B21" s="79"/>
      <c r="C21" s="79"/>
      <c r="D21" s="79"/>
      <c r="E21" s="79"/>
      <c r="F21" s="288">
        <f t="shared" si="1"/>
        <v>0</v>
      </c>
    </row>
    <row r="22" spans="1:6" ht="30">
      <c r="A22" s="226" t="s">
        <v>906</v>
      </c>
      <c r="B22" s="79"/>
      <c r="C22" s="79"/>
      <c r="D22" s="79"/>
      <c r="E22" s="79"/>
      <c r="F22" s="288">
        <f t="shared" si="1"/>
        <v>0</v>
      </c>
    </row>
    <row r="23" spans="1:6">
      <c r="A23" s="225" t="s">
        <v>907</v>
      </c>
      <c r="B23" s="81">
        <f>SUM(B21:B22)</f>
        <v>0</v>
      </c>
      <c r="C23" s="81">
        <f t="shared" ref="C23:E23" si="5">SUM(C21:C22)</f>
        <v>0</v>
      </c>
      <c r="D23" s="81">
        <f t="shared" si="5"/>
        <v>0</v>
      </c>
      <c r="E23" s="81">
        <f t="shared" si="5"/>
        <v>0</v>
      </c>
      <c r="F23" s="288">
        <f t="shared" si="1"/>
        <v>0</v>
      </c>
    </row>
    <row r="24" spans="1:6" ht="25.5">
      <c r="A24" s="225" t="s">
        <v>908</v>
      </c>
      <c r="B24" s="81">
        <f>SUM(B23,B20,B16,B10)</f>
        <v>372501574</v>
      </c>
      <c r="C24" s="81">
        <f t="shared" ref="C24:E24" si="6">SUM(C23,C20,C16,C10)</f>
        <v>0</v>
      </c>
      <c r="D24" s="81">
        <f t="shared" si="6"/>
        <v>612912129</v>
      </c>
      <c r="E24" s="81">
        <f t="shared" si="6"/>
        <v>52411147</v>
      </c>
      <c r="F24" s="288">
        <f t="shared" si="1"/>
        <v>1037824850</v>
      </c>
    </row>
    <row r="25" spans="1:6">
      <c r="A25" s="226" t="s">
        <v>909</v>
      </c>
      <c r="B25" s="79"/>
      <c r="C25" s="79"/>
      <c r="D25" s="79"/>
      <c r="E25" s="79"/>
      <c r="F25" s="288">
        <f t="shared" si="1"/>
        <v>0</v>
      </c>
    </row>
    <row r="26" spans="1:6">
      <c r="A26" s="226" t="s">
        <v>910</v>
      </c>
      <c r="B26" s="79"/>
      <c r="C26" s="79"/>
      <c r="D26" s="79"/>
      <c r="E26" s="79"/>
      <c r="F26" s="288">
        <f t="shared" si="1"/>
        <v>0</v>
      </c>
    </row>
    <row r="27" spans="1:6">
      <c r="A27" s="226" t="s">
        <v>911</v>
      </c>
      <c r="B27" s="79"/>
      <c r="C27" s="79"/>
      <c r="D27" s="79"/>
      <c r="E27" s="79"/>
      <c r="F27" s="288">
        <f t="shared" si="1"/>
        <v>0</v>
      </c>
    </row>
    <row r="28" spans="1:6" ht="30">
      <c r="A28" s="226" t="s">
        <v>912</v>
      </c>
      <c r="B28" s="79"/>
      <c r="C28" s="79"/>
      <c r="D28" s="79"/>
      <c r="E28" s="79"/>
      <c r="F28" s="288">
        <f t="shared" si="1"/>
        <v>0</v>
      </c>
    </row>
    <row r="29" spans="1:6">
      <c r="A29" s="226" t="s">
        <v>913</v>
      </c>
      <c r="B29" s="79"/>
      <c r="C29" s="79"/>
      <c r="D29" s="79"/>
      <c r="E29" s="79"/>
      <c r="F29" s="288">
        <f t="shared" si="1"/>
        <v>0</v>
      </c>
    </row>
    <row r="30" spans="1:6">
      <c r="A30" s="225" t="s">
        <v>914</v>
      </c>
      <c r="B30" s="81">
        <f>SUM(B25:B29)</f>
        <v>0</v>
      </c>
      <c r="C30" s="81">
        <f t="shared" ref="C30:E30" si="7">SUM(C25:C29)</f>
        <v>0</v>
      </c>
      <c r="D30" s="81">
        <f t="shared" si="7"/>
        <v>0</v>
      </c>
      <c r="E30" s="81">
        <f t="shared" si="7"/>
        <v>0</v>
      </c>
      <c r="F30" s="288">
        <f t="shared" si="1"/>
        <v>0</v>
      </c>
    </row>
    <row r="31" spans="1:6">
      <c r="A31" s="226" t="s">
        <v>915</v>
      </c>
      <c r="B31" s="79"/>
      <c r="C31" s="79"/>
      <c r="D31" s="79"/>
      <c r="E31" s="79"/>
      <c r="F31" s="288">
        <f t="shared" si="1"/>
        <v>0</v>
      </c>
    </row>
    <row r="32" spans="1:6" ht="30">
      <c r="A32" s="226" t="s">
        <v>916</v>
      </c>
      <c r="B32" s="79"/>
      <c r="C32" s="79"/>
      <c r="D32" s="79"/>
      <c r="E32" s="79"/>
      <c r="F32" s="288">
        <f t="shared" si="1"/>
        <v>0</v>
      </c>
    </row>
    <row r="33" spans="1:6">
      <c r="A33" s="226" t="s">
        <v>917</v>
      </c>
      <c r="B33" s="79"/>
      <c r="C33" s="79"/>
      <c r="D33" s="79"/>
      <c r="E33" s="79"/>
      <c r="F33" s="288">
        <f t="shared" si="1"/>
        <v>0</v>
      </c>
    </row>
    <row r="34" spans="1:6">
      <c r="A34" s="226" t="s">
        <v>918</v>
      </c>
      <c r="B34" s="79"/>
      <c r="C34" s="79"/>
      <c r="D34" s="79"/>
      <c r="E34" s="79"/>
      <c r="F34" s="288">
        <f t="shared" si="1"/>
        <v>0</v>
      </c>
    </row>
    <row r="35" spans="1:6">
      <c r="A35" s="226" t="s">
        <v>919</v>
      </c>
      <c r="B35" s="79"/>
      <c r="C35" s="79"/>
      <c r="D35" s="79"/>
      <c r="E35" s="79"/>
      <c r="F35" s="288">
        <f t="shared" si="1"/>
        <v>0</v>
      </c>
    </row>
    <row r="36" spans="1:6">
      <c r="A36" s="226" t="s">
        <v>920</v>
      </c>
      <c r="B36" s="79"/>
      <c r="C36" s="79"/>
      <c r="D36" s="79"/>
      <c r="E36" s="79"/>
      <c r="F36" s="288">
        <f t="shared" si="1"/>
        <v>0</v>
      </c>
    </row>
    <row r="37" spans="1:6">
      <c r="A37" s="226" t="s">
        <v>921</v>
      </c>
      <c r="B37" s="79"/>
      <c r="C37" s="79"/>
      <c r="D37" s="79"/>
      <c r="E37" s="79"/>
      <c r="F37" s="288">
        <f t="shared" si="1"/>
        <v>0</v>
      </c>
    </row>
    <row r="38" spans="1:6">
      <c r="A38" s="225" t="s">
        <v>922</v>
      </c>
      <c r="B38" s="81">
        <f>SUM(B31:B37)</f>
        <v>0</v>
      </c>
      <c r="C38" s="81">
        <f t="shared" ref="C38:E38" si="8">SUM(C31:C37)</f>
        <v>0</v>
      </c>
      <c r="D38" s="81">
        <f t="shared" si="8"/>
        <v>0</v>
      </c>
      <c r="E38" s="81">
        <f t="shared" si="8"/>
        <v>0</v>
      </c>
      <c r="F38" s="288">
        <f t="shared" si="1"/>
        <v>0</v>
      </c>
    </row>
    <row r="39" spans="1:6">
      <c r="A39" s="225" t="s">
        <v>923</v>
      </c>
      <c r="B39" s="81">
        <f>SUM(B38,B30)</f>
        <v>0</v>
      </c>
      <c r="C39" s="81">
        <f t="shared" ref="C39:E39" si="9">SUM(C38,C30)</f>
        <v>0</v>
      </c>
      <c r="D39" s="81">
        <f t="shared" si="9"/>
        <v>0</v>
      </c>
      <c r="E39" s="81">
        <f t="shared" si="9"/>
        <v>0</v>
      </c>
      <c r="F39" s="288">
        <f t="shared" si="1"/>
        <v>0</v>
      </c>
    </row>
    <row r="40" spans="1:6">
      <c r="A40" s="226" t="s">
        <v>924</v>
      </c>
      <c r="B40" s="81"/>
      <c r="C40" s="81"/>
      <c r="D40" s="81"/>
      <c r="E40" s="81"/>
      <c r="F40" s="288">
        <f t="shared" si="1"/>
        <v>0</v>
      </c>
    </row>
    <row r="41" spans="1:6">
      <c r="A41" s="226" t="s">
        <v>925</v>
      </c>
      <c r="B41" s="81"/>
      <c r="C41" s="81"/>
      <c r="D41" s="81"/>
      <c r="E41" s="81"/>
      <c r="F41" s="288">
        <f t="shared" si="1"/>
        <v>0</v>
      </c>
    </row>
    <row r="42" spans="1:6">
      <c r="A42" s="225" t="s">
        <v>926</v>
      </c>
      <c r="B42" s="79">
        <f>SUM(B40:B41)</f>
        <v>0</v>
      </c>
      <c r="C42" s="79">
        <f t="shared" ref="C42:E42" si="10">SUM(C40:C41)</f>
        <v>0</v>
      </c>
      <c r="D42" s="79">
        <f t="shared" si="10"/>
        <v>0</v>
      </c>
      <c r="E42" s="79">
        <f t="shared" si="10"/>
        <v>0</v>
      </c>
      <c r="F42" s="288">
        <f t="shared" si="1"/>
        <v>0</v>
      </c>
    </row>
    <row r="43" spans="1:6">
      <c r="A43" s="226" t="s">
        <v>927</v>
      </c>
      <c r="B43" s="79"/>
      <c r="C43" s="79"/>
      <c r="D43" s="79"/>
      <c r="E43" s="79">
        <v>379085</v>
      </c>
      <c r="F43" s="288">
        <f t="shared" si="1"/>
        <v>379085</v>
      </c>
    </row>
    <row r="44" spans="1:6">
      <c r="A44" s="226" t="s">
        <v>928</v>
      </c>
      <c r="B44" s="79"/>
      <c r="C44" s="79"/>
      <c r="D44" s="79"/>
      <c r="E44" s="79"/>
      <c r="F44" s="288">
        <f t="shared" si="1"/>
        <v>0</v>
      </c>
    </row>
    <row r="45" spans="1:6">
      <c r="A45" s="226" t="s">
        <v>929</v>
      </c>
      <c r="B45" s="79"/>
      <c r="C45" s="79"/>
      <c r="D45" s="79"/>
      <c r="E45" s="79"/>
      <c r="F45" s="288">
        <f t="shared" si="1"/>
        <v>0</v>
      </c>
    </row>
    <row r="46" spans="1:6">
      <c r="A46" s="225" t="s">
        <v>930</v>
      </c>
      <c r="B46" s="79">
        <f>SUM(B43:B45)</f>
        <v>0</v>
      </c>
      <c r="C46" s="79">
        <f t="shared" ref="C46:E46" si="11">SUM(C43:C45)</f>
        <v>0</v>
      </c>
      <c r="D46" s="79">
        <f t="shared" si="11"/>
        <v>0</v>
      </c>
      <c r="E46" s="79">
        <f t="shared" si="11"/>
        <v>379085</v>
      </c>
      <c r="F46" s="288">
        <f t="shared" si="1"/>
        <v>379085</v>
      </c>
    </row>
    <row r="47" spans="1:6">
      <c r="A47" s="226" t="s">
        <v>931</v>
      </c>
      <c r="B47" s="79"/>
      <c r="C47" s="79"/>
      <c r="D47" s="79"/>
      <c r="E47" s="79">
        <v>29596707</v>
      </c>
      <c r="F47" s="288">
        <f t="shared" si="1"/>
        <v>29596707</v>
      </c>
    </row>
    <row r="48" spans="1:6">
      <c r="A48" s="226" t="s">
        <v>932</v>
      </c>
      <c r="B48" s="79"/>
      <c r="C48" s="79"/>
      <c r="D48" s="79"/>
      <c r="E48" s="79"/>
      <c r="F48" s="288">
        <f t="shared" si="1"/>
        <v>0</v>
      </c>
    </row>
    <row r="49" spans="1:6">
      <c r="A49" s="225" t="s">
        <v>933</v>
      </c>
      <c r="B49" s="79">
        <f>SUM(B47:B48)</f>
        <v>0</v>
      </c>
      <c r="C49" s="79">
        <f t="shared" ref="C49:E49" si="12">SUM(C47:C48)</f>
        <v>0</v>
      </c>
      <c r="D49" s="79">
        <f t="shared" si="12"/>
        <v>0</v>
      </c>
      <c r="E49" s="79">
        <f t="shared" si="12"/>
        <v>29596707</v>
      </c>
      <c r="F49" s="288">
        <f t="shared" si="1"/>
        <v>29596707</v>
      </c>
    </row>
    <row r="50" spans="1:6">
      <c r="A50" s="226" t="s">
        <v>934</v>
      </c>
      <c r="B50" s="79"/>
      <c r="C50" s="79"/>
      <c r="D50" s="79"/>
      <c r="E50" s="79"/>
      <c r="F50" s="288">
        <f t="shared" si="1"/>
        <v>0</v>
      </c>
    </row>
    <row r="51" spans="1:6">
      <c r="A51" s="226" t="s">
        <v>935</v>
      </c>
      <c r="B51" s="79"/>
      <c r="C51" s="79"/>
      <c r="D51" s="79"/>
      <c r="E51" s="79"/>
      <c r="F51" s="288">
        <f t="shared" si="1"/>
        <v>0</v>
      </c>
    </row>
    <row r="52" spans="1:6">
      <c r="A52" s="225" t="s">
        <v>936</v>
      </c>
      <c r="B52" s="79">
        <f>SUM(B50:B51)</f>
        <v>0</v>
      </c>
      <c r="C52" s="79">
        <f t="shared" ref="C52:E52" si="13">SUM(C50:C51)</f>
        <v>0</v>
      </c>
      <c r="D52" s="79">
        <f t="shared" si="13"/>
        <v>0</v>
      </c>
      <c r="E52" s="79">
        <f t="shared" si="13"/>
        <v>0</v>
      </c>
      <c r="F52" s="288">
        <f t="shared" si="1"/>
        <v>0</v>
      </c>
    </row>
    <row r="53" spans="1:6">
      <c r="A53" s="225" t="s">
        <v>937</v>
      </c>
      <c r="B53" s="81">
        <f>SUM(B52,B49,B46,B42)</f>
        <v>0</v>
      </c>
      <c r="C53" s="81">
        <f t="shared" ref="C53:E53" si="14">SUM(C52,C49,C46,C42)</f>
        <v>0</v>
      </c>
      <c r="D53" s="81">
        <f t="shared" si="14"/>
        <v>0</v>
      </c>
      <c r="E53" s="81">
        <f t="shared" si="14"/>
        <v>29975792</v>
      </c>
      <c r="F53" s="288">
        <f t="shared" si="1"/>
        <v>29975792</v>
      </c>
    </row>
    <row r="54" spans="1:6">
      <c r="A54" s="227" t="s">
        <v>938</v>
      </c>
      <c r="B54" s="114"/>
      <c r="C54" s="114"/>
      <c r="D54" s="114"/>
      <c r="E54" s="114"/>
      <c r="F54" s="288">
        <f t="shared" si="1"/>
        <v>0</v>
      </c>
    </row>
    <row r="55" spans="1:6" ht="15.75">
      <c r="A55" s="228" t="s">
        <v>939</v>
      </c>
      <c r="B55" s="114"/>
      <c r="C55" s="114"/>
      <c r="D55" s="114"/>
      <c r="E55" s="114"/>
      <c r="F55" s="288">
        <f t="shared" si="1"/>
        <v>0</v>
      </c>
    </row>
    <row r="56" spans="1:6" ht="15.75">
      <c r="A56" s="228" t="s">
        <v>940</v>
      </c>
      <c r="B56" s="114"/>
      <c r="C56" s="114"/>
      <c r="D56" s="114"/>
      <c r="E56" s="114"/>
      <c r="F56" s="288">
        <f t="shared" si="1"/>
        <v>0</v>
      </c>
    </row>
    <row r="57" spans="1:6" ht="15.75">
      <c r="A57" s="228" t="s">
        <v>941</v>
      </c>
      <c r="B57" s="114"/>
      <c r="C57" s="114"/>
      <c r="D57" s="114"/>
      <c r="E57" s="114"/>
      <c r="F57" s="288">
        <f t="shared" si="1"/>
        <v>0</v>
      </c>
    </row>
    <row r="58" spans="1:6" ht="15.75">
      <c r="A58" s="228" t="s">
        <v>942</v>
      </c>
      <c r="B58" s="114"/>
      <c r="C58" s="114"/>
      <c r="D58" s="114"/>
      <c r="E58" s="114"/>
      <c r="F58" s="288">
        <f t="shared" si="1"/>
        <v>0</v>
      </c>
    </row>
    <row r="59" spans="1:6">
      <c r="A59" s="227" t="s">
        <v>943</v>
      </c>
      <c r="B59" s="114">
        <f>SUM(B55:B58)</f>
        <v>0</v>
      </c>
      <c r="C59" s="114">
        <f t="shared" ref="C59:E59" si="15">SUM(C55:C58)</f>
        <v>0</v>
      </c>
      <c r="D59" s="114">
        <f t="shared" si="15"/>
        <v>0</v>
      </c>
      <c r="E59" s="114">
        <f t="shared" si="15"/>
        <v>0</v>
      </c>
      <c r="F59" s="288">
        <f t="shared" si="1"/>
        <v>0</v>
      </c>
    </row>
    <row r="60" spans="1:6">
      <c r="A60" s="227" t="s">
        <v>944</v>
      </c>
      <c r="B60" s="114"/>
      <c r="C60" s="114"/>
      <c r="D60" s="195">
        <v>702637</v>
      </c>
      <c r="E60" s="114"/>
      <c r="F60" s="288">
        <f t="shared" si="1"/>
        <v>702637</v>
      </c>
    </row>
    <row r="61" spans="1:6" ht="15.75" thickBot="1">
      <c r="A61" s="229" t="s">
        <v>945</v>
      </c>
      <c r="B61" s="230"/>
      <c r="C61" s="230"/>
      <c r="D61" s="230"/>
      <c r="E61" s="230"/>
      <c r="F61" s="288">
        <f t="shared" si="1"/>
        <v>0</v>
      </c>
    </row>
  </sheetData>
  <mergeCells count="2">
    <mergeCell ref="A1:F1"/>
    <mergeCell ref="A2:F2"/>
  </mergeCells>
  <pageMargins left="0.31496062992125984" right="0.31496062992125984" top="0.74803149606299213" bottom="0.74803149606299213" header="0.31496062992125984" footer="0.31496062992125984"/>
  <pageSetup paperSize="9" scale="69" orientation="portrait" r:id="rId1"/>
  <headerFooter>
    <oddHeader>&amp;R19.1 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61"/>
  <sheetViews>
    <sheetView topLeftCell="A37" workbookViewId="0">
      <selection activeCell="E48" sqref="E48"/>
    </sheetView>
  </sheetViews>
  <sheetFormatPr defaultRowHeight="15"/>
  <cols>
    <col min="1" max="1" width="65.5703125" customWidth="1"/>
    <col min="2" max="2" width="13.140625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ht="18">
      <c r="A1" s="280" t="s">
        <v>949</v>
      </c>
      <c r="B1" s="280"/>
      <c r="C1" s="280"/>
      <c r="D1" s="280"/>
      <c r="E1" s="280"/>
      <c r="F1" s="280"/>
    </row>
    <row r="2" spans="1:6" ht="18">
      <c r="A2" s="240" t="s">
        <v>948</v>
      </c>
      <c r="B2" s="240"/>
      <c r="C2" s="240"/>
      <c r="D2" s="240"/>
      <c r="E2" s="240"/>
      <c r="F2" s="240"/>
    </row>
    <row r="4" spans="1:6" ht="15.75" thickBot="1">
      <c r="A4" s="118" t="s">
        <v>946</v>
      </c>
      <c r="B4" s="118"/>
      <c r="C4" s="118"/>
      <c r="D4" s="118"/>
      <c r="E4" s="118"/>
      <c r="F4" s="118"/>
    </row>
    <row r="5" spans="1:6" ht="63.75">
      <c r="A5" s="221" t="s">
        <v>180</v>
      </c>
      <c r="B5" s="222" t="s">
        <v>886</v>
      </c>
      <c r="C5" s="222" t="s">
        <v>887</v>
      </c>
      <c r="D5" s="222" t="s">
        <v>888</v>
      </c>
      <c r="E5" s="223" t="s">
        <v>889</v>
      </c>
      <c r="F5" s="224" t="s">
        <v>890</v>
      </c>
    </row>
    <row r="6" spans="1:6">
      <c r="A6" s="225" t="s">
        <v>865</v>
      </c>
      <c r="B6" s="195">
        <f>SUM(B24+B39+B53+B54+B59+B60+B61)</f>
        <v>0</v>
      </c>
      <c r="C6" s="195">
        <f t="shared" ref="C6:E6" si="0">SUM(C24+C39+C53+C54+C59+C60+C61)</f>
        <v>0</v>
      </c>
      <c r="D6" s="195">
        <f t="shared" si="0"/>
        <v>0</v>
      </c>
      <c r="E6" s="195">
        <v>0</v>
      </c>
      <c r="F6" s="195">
        <f>SUM(B6:E6)</f>
        <v>0</v>
      </c>
    </row>
    <row r="7" spans="1:6">
      <c r="A7" s="226" t="s">
        <v>891</v>
      </c>
      <c r="B7" s="79"/>
      <c r="C7" s="79"/>
      <c r="D7" s="79"/>
      <c r="E7" s="79"/>
      <c r="F7" s="195">
        <f t="shared" ref="F7:F61" si="1">SUM(B7:E7)</f>
        <v>0</v>
      </c>
    </row>
    <row r="8" spans="1:6">
      <c r="A8" s="226" t="s">
        <v>892</v>
      </c>
      <c r="B8" s="79"/>
      <c r="C8" s="79"/>
      <c r="D8" s="79"/>
      <c r="E8" s="79"/>
      <c r="F8" s="195">
        <f t="shared" si="1"/>
        <v>0</v>
      </c>
    </row>
    <row r="9" spans="1:6">
      <c r="A9" s="226" t="s">
        <v>893</v>
      </c>
      <c r="B9" s="79"/>
      <c r="C9" s="79"/>
      <c r="D9" s="79"/>
      <c r="E9" s="79"/>
      <c r="F9" s="195">
        <f t="shared" si="1"/>
        <v>0</v>
      </c>
    </row>
    <row r="10" spans="1:6">
      <c r="A10" s="225" t="s">
        <v>894</v>
      </c>
      <c r="B10" s="81">
        <f>SUM(B7:B9)</f>
        <v>0</v>
      </c>
      <c r="C10" s="81">
        <f t="shared" ref="C10:E10" si="2">SUM(C7:C9)</f>
        <v>0</v>
      </c>
      <c r="D10" s="81">
        <f t="shared" si="2"/>
        <v>0</v>
      </c>
      <c r="E10" s="81">
        <f t="shared" si="2"/>
        <v>0</v>
      </c>
      <c r="F10" s="195">
        <f t="shared" si="1"/>
        <v>0</v>
      </c>
    </row>
    <row r="11" spans="1:6">
      <c r="A11" s="226" t="s">
        <v>895</v>
      </c>
      <c r="B11" s="79"/>
      <c r="C11" s="79"/>
      <c r="D11" s="79"/>
      <c r="E11" s="79"/>
      <c r="F11" s="195">
        <f t="shared" si="1"/>
        <v>0</v>
      </c>
    </row>
    <row r="12" spans="1:6">
      <c r="A12" s="226" t="s">
        <v>896</v>
      </c>
      <c r="B12" s="79"/>
      <c r="C12" s="79"/>
      <c r="D12" s="79"/>
      <c r="E12" s="79"/>
      <c r="F12" s="195">
        <f t="shared" si="1"/>
        <v>0</v>
      </c>
    </row>
    <row r="13" spans="1:6">
      <c r="A13" s="226" t="s">
        <v>897</v>
      </c>
      <c r="B13" s="79"/>
      <c r="C13" s="79"/>
      <c r="D13" s="79"/>
      <c r="E13" s="79"/>
      <c r="F13" s="195">
        <f t="shared" si="1"/>
        <v>0</v>
      </c>
    </row>
    <row r="14" spans="1:6">
      <c r="A14" s="226" t="s">
        <v>898</v>
      </c>
      <c r="B14" s="79"/>
      <c r="C14" s="79"/>
      <c r="D14" s="79"/>
      <c r="E14" s="79"/>
      <c r="F14" s="195">
        <f t="shared" si="1"/>
        <v>0</v>
      </c>
    </row>
    <row r="15" spans="1:6">
      <c r="A15" s="226" t="s">
        <v>899</v>
      </c>
      <c r="B15" s="79"/>
      <c r="C15" s="79"/>
      <c r="D15" s="79"/>
      <c r="E15" s="79"/>
      <c r="F15" s="195">
        <f t="shared" si="1"/>
        <v>0</v>
      </c>
    </row>
    <row r="16" spans="1:6">
      <c r="A16" s="225" t="s">
        <v>900</v>
      </c>
      <c r="B16" s="81">
        <f>SUM(B11:B15)</f>
        <v>0</v>
      </c>
      <c r="C16" s="81">
        <f t="shared" ref="C16:E16" si="3">SUM(C11:C15)</f>
        <v>0</v>
      </c>
      <c r="D16" s="81">
        <f t="shared" si="3"/>
        <v>0</v>
      </c>
      <c r="E16" s="81">
        <f t="shared" si="3"/>
        <v>0</v>
      </c>
      <c r="F16" s="195">
        <f t="shared" si="1"/>
        <v>0</v>
      </c>
    </row>
    <row r="17" spans="1:6">
      <c r="A17" s="226" t="s">
        <v>901</v>
      </c>
      <c r="B17" s="79"/>
      <c r="C17" s="79"/>
      <c r="D17" s="79"/>
      <c r="E17" s="79"/>
      <c r="F17" s="195">
        <f t="shared" si="1"/>
        <v>0</v>
      </c>
    </row>
    <row r="18" spans="1:6">
      <c r="A18" s="226" t="s">
        <v>902</v>
      </c>
      <c r="B18" s="79"/>
      <c r="C18" s="79"/>
      <c r="D18" s="79"/>
      <c r="E18" s="79"/>
      <c r="F18" s="195">
        <f t="shared" si="1"/>
        <v>0</v>
      </c>
    </row>
    <row r="19" spans="1:6">
      <c r="A19" s="226" t="s">
        <v>903</v>
      </c>
      <c r="B19" s="79"/>
      <c r="C19" s="79"/>
      <c r="D19" s="79"/>
      <c r="E19" s="79"/>
      <c r="F19" s="195">
        <f t="shared" si="1"/>
        <v>0</v>
      </c>
    </row>
    <row r="20" spans="1:6">
      <c r="A20" s="225" t="s">
        <v>904</v>
      </c>
      <c r="B20" s="81">
        <f>SUM(B17:B19)</f>
        <v>0</v>
      </c>
      <c r="C20" s="81">
        <f t="shared" ref="C20:E20" si="4">SUM(C17:C19)</f>
        <v>0</v>
      </c>
      <c r="D20" s="81">
        <f t="shared" si="4"/>
        <v>0</v>
      </c>
      <c r="E20" s="81">
        <f t="shared" si="4"/>
        <v>0</v>
      </c>
      <c r="F20" s="195">
        <f t="shared" si="1"/>
        <v>0</v>
      </c>
    </row>
    <row r="21" spans="1:6">
      <c r="A21" s="226" t="s">
        <v>905</v>
      </c>
      <c r="B21" s="79"/>
      <c r="C21" s="79"/>
      <c r="D21" s="79"/>
      <c r="E21" s="79"/>
      <c r="F21" s="195">
        <f t="shared" si="1"/>
        <v>0</v>
      </c>
    </row>
    <row r="22" spans="1:6" ht="30">
      <c r="A22" s="226" t="s">
        <v>906</v>
      </c>
      <c r="B22" s="79"/>
      <c r="C22" s="79"/>
      <c r="D22" s="79"/>
      <c r="E22" s="79"/>
      <c r="F22" s="195">
        <f t="shared" si="1"/>
        <v>0</v>
      </c>
    </row>
    <row r="23" spans="1:6">
      <c r="A23" s="225" t="s">
        <v>907</v>
      </c>
      <c r="B23" s="81">
        <f>SUM(B21:B22)</f>
        <v>0</v>
      </c>
      <c r="C23" s="81">
        <f t="shared" ref="C23:E23" si="5">SUM(C21:C22)</f>
        <v>0</v>
      </c>
      <c r="D23" s="81">
        <f t="shared" si="5"/>
        <v>0</v>
      </c>
      <c r="E23" s="81">
        <f t="shared" si="5"/>
        <v>0</v>
      </c>
      <c r="F23" s="195">
        <f t="shared" si="1"/>
        <v>0</v>
      </c>
    </row>
    <row r="24" spans="1:6" ht="25.5">
      <c r="A24" s="225" t="s">
        <v>908</v>
      </c>
      <c r="B24" s="81">
        <f>SUM(B23,B20,B16,B10)</f>
        <v>0</v>
      </c>
      <c r="C24" s="81">
        <f t="shared" ref="C24:E24" si="6">SUM(C23,C20,C16,C10)</f>
        <v>0</v>
      </c>
      <c r="D24" s="81">
        <f t="shared" si="6"/>
        <v>0</v>
      </c>
      <c r="E24" s="81">
        <f t="shared" si="6"/>
        <v>0</v>
      </c>
      <c r="F24" s="195">
        <f t="shared" si="1"/>
        <v>0</v>
      </c>
    </row>
    <row r="25" spans="1:6">
      <c r="A25" s="226" t="s">
        <v>909</v>
      </c>
      <c r="B25" s="79"/>
      <c r="C25" s="79"/>
      <c r="D25" s="79"/>
      <c r="E25" s="79"/>
      <c r="F25" s="195">
        <f t="shared" si="1"/>
        <v>0</v>
      </c>
    </row>
    <row r="26" spans="1:6">
      <c r="A26" s="226" t="s">
        <v>910</v>
      </c>
      <c r="B26" s="79"/>
      <c r="C26" s="79"/>
      <c r="D26" s="79"/>
      <c r="E26" s="79"/>
      <c r="F26" s="195">
        <f t="shared" si="1"/>
        <v>0</v>
      </c>
    </row>
    <row r="27" spans="1:6">
      <c r="A27" s="226" t="s">
        <v>911</v>
      </c>
      <c r="B27" s="79"/>
      <c r="C27" s="79"/>
      <c r="D27" s="79"/>
      <c r="E27" s="79"/>
      <c r="F27" s="195">
        <f t="shared" si="1"/>
        <v>0</v>
      </c>
    </row>
    <row r="28" spans="1:6" ht="30">
      <c r="A28" s="226" t="s">
        <v>912</v>
      </c>
      <c r="B28" s="79"/>
      <c r="C28" s="79"/>
      <c r="D28" s="79"/>
      <c r="E28" s="79"/>
      <c r="F28" s="195">
        <f t="shared" si="1"/>
        <v>0</v>
      </c>
    </row>
    <row r="29" spans="1:6">
      <c r="A29" s="226" t="s">
        <v>913</v>
      </c>
      <c r="B29" s="79"/>
      <c r="C29" s="79"/>
      <c r="D29" s="79"/>
      <c r="E29" s="79"/>
      <c r="F29" s="195">
        <f t="shared" si="1"/>
        <v>0</v>
      </c>
    </row>
    <row r="30" spans="1:6">
      <c r="A30" s="225" t="s">
        <v>914</v>
      </c>
      <c r="B30" s="81">
        <f>SUM(B25:B29)</f>
        <v>0</v>
      </c>
      <c r="C30" s="81">
        <f t="shared" ref="C30:E30" si="7">SUM(C25:C29)</f>
        <v>0</v>
      </c>
      <c r="D30" s="81">
        <f t="shared" si="7"/>
        <v>0</v>
      </c>
      <c r="E30" s="81">
        <f t="shared" si="7"/>
        <v>0</v>
      </c>
      <c r="F30" s="195">
        <f t="shared" si="1"/>
        <v>0</v>
      </c>
    </row>
    <row r="31" spans="1:6">
      <c r="A31" s="226" t="s">
        <v>915</v>
      </c>
      <c r="B31" s="79"/>
      <c r="C31" s="79"/>
      <c r="D31" s="79"/>
      <c r="E31" s="79"/>
      <c r="F31" s="195">
        <f t="shared" si="1"/>
        <v>0</v>
      </c>
    </row>
    <row r="32" spans="1:6">
      <c r="A32" s="226" t="s">
        <v>916</v>
      </c>
      <c r="B32" s="79"/>
      <c r="C32" s="79"/>
      <c r="D32" s="79"/>
      <c r="E32" s="79"/>
      <c r="F32" s="195">
        <f t="shared" si="1"/>
        <v>0</v>
      </c>
    </row>
    <row r="33" spans="1:6">
      <c r="A33" s="226" t="s">
        <v>917</v>
      </c>
      <c r="B33" s="79"/>
      <c r="C33" s="79"/>
      <c r="D33" s="79"/>
      <c r="E33" s="79"/>
      <c r="F33" s="195">
        <f t="shared" si="1"/>
        <v>0</v>
      </c>
    </row>
    <row r="34" spans="1:6">
      <c r="A34" s="226" t="s">
        <v>918</v>
      </c>
      <c r="B34" s="79"/>
      <c r="C34" s="79"/>
      <c r="D34" s="79"/>
      <c r="E34" s="79"/>
      <c r="F34" s="195">
        <f t="shared" si="1"/>
        <v>0</v>
      </c>
    </row>
    <row r="35" spans="1:6">
      <c r="A35" s="226" t="s">
        <v>919</v>
      </c>
      <c r="B35" s="79"/>
      <c r="C35" s="79"/>
      <c r="D35" s="79"/>
      <c r="E35" s="79"/>
      <c r="F35" s="195">
        <f t="shared" si="1"/>
        <v>0</v>
      </c>
    </row>
    <row r="36" spans="1:6">
      <c r="A36" s="226" t="s">
        <v>920</v>
      </c>
      <c r="B36" s="79"/>
      <c r="C36" s="79"/>
      <c r="D36" s="79"/>
      <c r="E36" s="79"/>
      <c r="F36" s="195">
        <f t="shared" si="1"/>
        <v>0</v>
      </c>
    </row>
    <row r="37" spans="1:6">
      <c r="A37" s="226" t="s">
        <v>921</v>
      </c>
      <c r="B37" s="79"/>
      <c r="C37" s="79"/>
      <c r="D37" s="79"/>
      <c r="E37" s="79"/>
      <c r="F37" s="195">
        <f t="shared" si="1"/>
        <v>0</v>
      </c>
    </row>
    <row r="38" spans="1:6">
      <c r="A38" s="225" t="s">
        <v>922</v>
      </c>
      <c r="B38" s="81">
        <f>SUM(B31:B37)</f>
        <v>0</v>
      </c>
      <c r="C38" s="81">
        <f t="shared" ref="C38:E38" si="8">SUM(C31:C37)</f>
        <v>0</v>
      </c>
      <c r="D38" s="81">
        <f t="shared" si="8"/>
        <v>0</v>
      </c>
      <c r="E38" s="81">
        <f t="shared" si="8"/>
        <v>0</v>
      </c>
      <c r="F38" s="195">
        <f t="shared" si="1"/>
        <v>0</v>
      </c>
    </row>
    <row r="39" spans="1:6">
      <c r="A39" s="225" t="s">
        <v>923</v>
      </c>
      <c r="B39" s="81">
        <f>SUM(B38,B30)</f>
        <v>0</v>
      </c>
      <c r="C39" s="81">
        <f t="shared" ref="C39:E39" si="9">SUM(C38,C30)</f>
        <v>0</v>
      </c>
      <c r="D39" s="81">
        <f t="shared" si="9"/>
        <v>0</v>
      </c>
      <c r="E39" s="81">
        <f t="shared" si="9"/>
        <v>0</v>
      </c>
      <c r="F39" s="195">
        <f t="shared" si="1"/>
        <v>0</v>
      </c>
    </row>
    <row r="40" spans="1:6">
      <c r="A40" s="226" t="s">
        <v>924</v>
      </c>
      <c r="B40" s="81"/>
      <c r="C40" s="81"/>
      <c r="D40" s="81"/>
      <c r="E40" s="81"/>
      <c r="F40" s="195">
        <f t="shared" si="1"/>
        <v>0</v>
      </c>
    </row>
    <row r="41" spans="1:6">
      <c r="A41" s="226" t="s">
        <v>925</v>
      </c>
      <c r="B41" s="81"/>
      <c r="C41" s="81"/>
      <c r="D41" s="81"/>
      <c r="E41" s="81"/>
      <c r="F41" s="195">
        <f t="shared" si="1"/>
        <v>0</v>
      </c>
    </row>
    <row r="42" spans="1:6">
      <c r="A42" s="225" t="s">
        <v>926</v>
      </c>
      <c r="B42" s="79">
        <f>SUM(B40:B41)</f>
        <v>0</v>
      </c>
      <c r="C42" s="79">
        <f t="shared" ref="C42:E42" si="10">SUM(C40:C41)</f>
        <v>0</v>
      </c>
      <c r="D42" s="79">
        <f t="shared" si="10"/>
        <v>0</v>
      </c>
      <c r="E42" s="79">
        <f t="shared" si="10"/>
        <v>0</v>
      </c>
      <c r="F42" s="195">
        <f t="shared" si="1"/>
        <v>0</v>
      </c>
    </row>
    <row r="43" spans="1:6">
      <c r="A43" s="226" t="s">
        <v>927</v>
      </c>
      <c r="B43" s="79"/>
      <c r="C43" s="79"/>
      <c r="D43" s="79"/>
      <c r="E43" s="79">
        <v>133290</v>
      </c>
      <c r="F43" s="195">
        <f t="shared" si="1"/>
        <v>133290</v>
      </c>
    </row>
    <row r="44" spans="1:6">
      <c r="A44" s="226" t="s">
        <v>928</v>
      </c>
      <c r="B44" s="79"/>
      <c r="C44" s="79"/>
      <c r="D44" s="79"/>
      <c r="E44" s="79"/>
      <c r="F44" s="195">
        <f t="shared" si="1"/>
        <v>0</v>
      </c>
    </row>
    <row r="45" spans="1:6">
      <c r="A45" s="226" t="s">
        <v>929</v>
      </c>
      <c r="B45" s="79"/>
      <c r="C45" s="79"/>
      <c r="D45" s="79"/>
      <c r="E45" s="79"/>
      <c r="F45" s="195">
        <f t="shared" si="1"/>
        <v>0</v>
      </c>
    </row>
    <row r="46" spans="1:6">
      <c r="A46" s="225" t="s">
        <v>930</v>
      </c>
      <c r="B46" s="79">
        <f>SUM(B43:B45)</f>
        <v>0</v>
      </c>
      <c r="C46" s="79">
        <f t="shared" ref="C46:E46" si="11">SUM(C43:C45)</f>
        <v>0</v>
      </c>
      <c r="D46" s="79">
        <f t="shared" si="11"/>
        <v>0</v>
      </c>
      <c r="E46" s="79">
        <f t="shared" si="11"/>
        <v>133290</v>
      </c>
      <c r="F46" s="195">
        <f t="shared" si="1"/>
        <v>133290</v>
      </c>
    </row>
    <row r="47" spans="1:6">
      <c r="A47" s="226" t="s">
        <v>931</v>
      </c>
      <c r="B47" s="79"/>
      <c r="C47" s="79"/>
      <c r="D47" s="79"/>
      <c r="E47" s="79">
        <v>475705</v>
      </c>
      <c r="F47" s="195">
        <f t="shared" si="1"/>
        <v>475705</v>
      </c>
    </row>
    <row r="48" spans="1:6">
      <c r="A48" s="226" t="s">
        <v>932</v>
      </c>
      <c r="B48" s="79"/>
      <c r="C48" s="79"/>
      <c r="D48" s="79"/>
      <c r="E48" s="79"/>
      <c r="F48" s="195">
        <f t="shared" si="1"/>
        <v>0</v>
      </c>
    </row>
    <row r="49" spans="1:6">
      <c r="A49" s="225" t="s">
        <v>933</v>
      </c>
      <c r="B49" s="79">
        <f>SUM(B47:B48)</f>
        <v>0</v>
      </c>
      <c r="C49" s="79">
        <f t="shared" ref="C49:E49" si="12">SUM(C47:C48)</f>
        <v>0</v>
      </c>
      <c r="D49" s="79">
        <f t="shared" si="12"/>
        <v>0</v>
      </c>
      <c r="E49" s="79">
        <f t="shared" si="12"/>
        <v>475705</v>
      </c>
      <c r="F49" s="195">
        <f t="shared" si="1"/>
        <v>475705</v>
      </c>
    </row>
    <row r="50" spans="1:6">
      <c r="A50" s="226" t="s">
        <v>934</v>
      </c>
      <c r="B50" s="79"/>
      <c r="C50" s="79"/>
      <c r="D50" s="79"/>
      <c r="E50" s="79"/>
      <c r="F50" s="195">
        <f t="shared" si="1"/>
        <v>0</v>
      </c>
    </row>
    <row r="51" spans="1:6">
      <c r="A51" s="226" t="s">
        <v>935</v>
      </c>
      <c r="B51" s="79"/>
      <c r="C51" s="79"/>
      <c r="D51" s="79"/>
      <c r="E51" s="79"/>
      <c r="F51" s="195">
        <f t="shared" si="1"/>
        <v>0</v>
      </c>
    </row>
    <row r="52" spans="1:6">
      <c r="A52" s="225" t="s">
        <v>936</v>
      </c>
      <c r="B52" s="79">
        <f>SUM(B50:B51)</f>
        <v>0</v>
      </c>
      <c r="C52" s="79">
        <f t="shared" ref="C52:E52" si="13">SUM(C50:C51)</f>
        <v>0</v>
      </c>
      <c r="D52" s="79">
        <f t="shared" si="13"/>
        <v>0</v>
      </c>
      <c r="E52" s="79">
        <f t="shared" si="13"/>
        <v>0</v>
      </c>
      <c r="F52" s="195">
        <f t="shared" si="1"/>
        <v>0</v>
      </c>
    </row>
    <row r="53" spans="1:6">
      <c r="A53" s="225" t="s">
        <v>937</v>
      </c>
      <c r="B53" s="81">
        <f>SUM(B52,B49,B46,B42)</f>
        <v>0</v>
      </c>
      <c r="C53" s="81">
        <f t="shared" ref="C53:E53" si="14">SUM(C52,C49,C46,C42)</f>
        <v>0</v>
      </c>
      <c r="D53" s="81">
        <f t="shared" si="14"/>
        <v>0</v>
      </c>
      <c r="E53" s="81">
        <f t="shared" si="14"/>
        <v>608995</v>
      </c>
      <c r="F53" s="195">
        <f t="shared" si="1"/>
        <v>608995</v>
      </c>
    </row>
    <row r="54" spans="1:6">
      <c r="A54" s="227" t="s">
        <v>938</v>
      </c>
      <c r="B54" s="114"/>
      <c r="C54" s="114"/>
      <c r="D54" s="114"/>
      <c r="E54" s="114"/>
      <c r="F54" s="195">
        <f t="shared" si="1"/>
        <v>0</v>
      </c>
    </row>
    <row r="55" spans="1:6" ht="15.75">
      <c r="A55" s="228" t="s">
        <v>939</v>
      </c>
      <c r="B55" s="114"/>
      <c r="C55" s="114"/>
      <c r="D55" s="114"/>
      <c r="E55" s="114"/>
      <c r="F55" s="195">
        <f t="shared" si="1"/>
        <v>0</v>
      </c>
    </row>
    <row r="56" spans="1:6" ht="15.75">
      <c r="A56" s="228" t="s">
        <v>940</v>
      </c>
      <c r="B56" s="114"/>
      <c r="C56" s="114"/>
      <c r="D56" s="114"/>
      <c r="E56" s="114"/>
      <c r="F56" s="195">
        <f t="shared" si="1"/>
        <v>0</v>
      </c>
    </row>
    <row r="57" spans="1:6" ht="15.75">
      <c r="A57" s="228" t="s">
        <v>941</v>
      </c>
      <c r="B57" s="114"/>
      <c r="C57" s="114"/>
      <c r="D57" s="114"/>
      <c r="E57" s="114"/>
      <c r="F57" s="195">
        <f t="shared" si="1"/>
        <v>0</v>
      </c>
    </row>
    <row r="58" spans="1:6" ht="15.75">
      <c r="A58" s="228" t="s">
        <v>942</v>
      </c>
      <c r="B58" s="114"/>
      <c r="C58" s="114"/>
      <c r="D58" s="114"/>
      <c r="E58" s="114"/>
      <c r="F58" s="195">
        <f t="shared" si="1"/>
        <v>0</v>
      </c>
    </row>
    <row r="59" spans="1:6">
      <c r="A59" s="227" t="s">
        <v>943</v>
      </c>
      <c r="B59" s="114">
        <f>SUM(B55:B58)</f>
        <v>0</v>
      </c>
      <c r="C59" s="114">
        <f t="shared" ref="C59:E59" si="15">SUM(C55:C58)</f>
        <v>0</v>
      </c>
      <c r="D59" s="114">
        <f t="shared" si="15"/>
        <v>0</v>
      </c>
      <c r="E59" s="114">
        <f t="shared" si="15"/>
        <v>0</v>
      </c>
      <c r="F59" s="195">
        <f t="shared" si="1"/>
        <v>0</v>
      </c>
    </row>
    <row r="60" spans="1:6">
      <c r="A60" s="227" t="s">
        <v>944</v>
      </c>
      <c r="B60" s="114"/>
      <c r="C60" s="114"/>
      <c r="D60" s="114"/>
      <c r="E60" s="114"/>
      <c r="F60" s="195">
        <f t="shared" si="1"/>
        <v>0</v>
      </c>
    </row>
    <row r="61" spans="1:6" ht="15.75" thickBot="1">
      <c r="A61" s="229" t="s">
        <v>945</v>
      </c>
      <c r="B61" s="230"/>
      <c r="C61" s="230"/>
      <c r="D61" s="230"/>
      <c r="E61" s="230"/>
      <c r="F61" s="195">
        <f t="shared" si="1"/>
        <v>0</v>
      </c>
    </row>
  </sheetData>
  <mergeCells count="2">
    <mergeCell ref="A1:F1"/>
    <mergeCell ref="A2:F2"/>
  </mergeCells>
  <pageMargins left="0.31496062992125984" right="0.31496062992125984" top="0.74803149606299213" bottom="0.74803149606299213" header="0.31496062992125984" footer="0.31496062992125984"/>
  <pageSetup paperSize="9" scale="64" orientation="portrait" r:id="rId1"/>
  <headerFooter>
    <oddHeader>&amp;R19.2.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3"/>
  <sheetViews>
    <sheetView topLeftCell="A2" zoomScale="83" workbookViewId="0">
      <pane xSplit="2" ySplit="2" topLeftCell="C109" activePane="bottomRight" state="frozen"/>
      <selection activeCell="A2" sqref="A2"/>
      <selection pane="topRight" activeCell="C2" sqref="C2"/>
      <selection pane="bottomLeft" activeCell="A3" sqref="A3"/>
      <selection pane="bottomRight" activeCell="E28" sqref="E28"/>
    </sheetView>
  </sheetViews>
  <sheetFormatPr defaultRowHeight="15"/>
  <cols>
    <col min="1" max="1" width="83.42578125" customWidth="1"/>
    <col min="3" max="3" width="11.7109375" customWidth="1"/>
    <col min="4" max="4" width="12.7109375" customWidth="1"/>
    <col min="5" max="5" width="11.42578125" customWidth="1"/>
    <col min="6" max="6" width="10.28515625" customWidth="1"/>
    <col min="7" max="7" width="12.85546875" customWidth="1"/>
    <col min="8" max="8" width="12" customWidth="1"/>
    <col min="9" max="9" width="13" customWidth="1"/>
    <col min="10" max="10" width="12" customWidth="1"/>
    <col min="11" max="11" width="12.140625" customWidth="1"/>
  </cols>
  <sheetData>
    <row r="1" spans="1:11" ht="21" customHeight="1">
      <c r="A1" s="241" t="s">
        <v>256</v>
      </c>
      <c r="B1" s="242"/>
      <c r="C1" s="242"/>
      <c r="D1" s="242"/>
      <c r="E1" s="242"/>
      <c r="F1" s="242"/>
      <c r="G1" s="242"/>
      <c r="H1" s="242"/>
      <c r="I1" s="243"/>
      <c r="J1" s="244"/>
      <c r="K1" s="244"/>
    </row>
    <row r="2" spans="1:11" ht="39" customHeight="1">
      <c r="A2" s="255" t="s">
        <v>949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8.75" customHeight="1">
      <c r="A3" s="240" t="s">
        <v>693</v>
      </c>
      <c r="B3" s="242"/>
      <c r="C3" s="242"/>
      <c r="D3" s="242"/>
      <c r="E3" s="242"/>
      <c r="F3" s="242"/>
      <c r="G3" s="242"/>
      <c r="H3" s="242"/>
      <c r="I3" s="243"/>
      <c r="J3" s="244"/>
      <c r="K3" s="244"/>
    </row>
    <row r="4" spans="1:11" ht="18">
      <c r="A4" s="40"/>
    </row>
    <row r="5" spans="1:11">
      <c r="A5" s="74" t="s">
        <v>236</v>
      </c>
    </row>
    <row r="6" spans="1:11" ht="25.5" customHeight="1">
      <c r="A6" s="245" t="s">
        <v>308</v>
      </c>
      <c r="B6" s="247" t="s">
        <v>309</v>
      </c>
      <c r="C6" s="249" t="s">
        <v>121</v>
      </c>
      <c r="D6" s="250"/>
      <c r="E6" s="251"/>
      <c r="F6" s="249" t="s">
        <v>122</v>
      </c>
      <c r="G6" s="250"/>
      <c r="H6" s="251"/>
      <c r="I6" s="253" t="s">
        <v>227</v>
      </c>
      <c r="J6" s="254"/>
      <c r="K6" s="254"/>
    </row>
    <row r="7" spans="1:11" ht="25.5">
      <c r="A7" s="246"/>
      <c r="B7" s="248"/>
      <c r="C7" s="3" t="s">
        <v>229</v>
      </c>
      <c r="D7" s="3" t="s">
        <v>254</v>
      </c>
      <c r="E7" s="73" t="s">
        <v>255</v>
      </c>
      <c r="F7" s="3" t="s">
        <v>229</v>
      </c>
      <c r="G7" s="3" t="s">
        <v>254</v>
      </c>
      <c r="H7" s="73" t="s">
        <v>255</v>
      </c>
      <c r="I7" s="3" t="s">
        <v>229</v>
      </c>
      <c r="J7" s="3" t="s">
        <v>254</v>
      </c>
      <c r="K7" s="73" t="s">
        <v>255</v>
      </c>
    </row>
    <row r="8" spans="1:11">
      <c r="A8" s="29" t="s">
        <v>310</v>
      </c>
      <c r="B8" s="30" t="s">
        <v>311</v>
      </c>
      <c r="C8" s="125">
        <v>27705000</v>
      </c>
      <c r="D8" s="125">
        <v>28105000</v>
      </c>
      <c r="E8" s="121">
        <v>27394352</v>
      </c>
      <c r="F8" s="121"/>
      <c r="G8" s="121"/>
      <c r="H8" s="121"/>
      <c r="I8" s="125">
        <f>SUM(C8+F8)</f>
        <v>27705000</v>
      </c>
      <c r="J8" s="125">
        <f>SUM(D8+G8)</f>
        <v>28105000</v>
      </c>
      <c r="K8" s="125">
        <f>SUM(E8+H8)</f>
        <v>27394352</v>
      </c>
    </row>
    <row r="9" spans="1:11">
      <c r="A9" s="29" t="s">
        <v>312</v>
      </c>
      <c r="B9" s="31" t="s">
        <v>313</v>
      </c>
      <c r="C9" s="122"/>
      <c r="D9" s="122"/>
      <c r="E9" s="122"/>
      <c r="F9" s="121"/>
      <c r="G9" s="121"/>
      <c r="H9" s="121"/>
      <c r="I9" s="125">
        <f t="shared" ref="I9:I20" si="0">SUM(C9+F9)</f>
        <v>0</v>
      </c>
      <c r="J9" s="125">
        <f t="shared" ref="J9:J20" si="1">SUM(D9+G9)</f>
        <v>0</v>
      </c>
      <c r="K9" s="125">
        <f t="shared" ref="K9:K20" si="2">SUM(E9+H9)</f>
        <v>0</v>
      </c>
    </row>
    <row r="10" spans="1:11">
      <c r="A10" s="29" t="s">
        <v>314</v>
      </c>
      <c r="B10" s="31" t="s">
        <v>315</v>
      </c>
      <c r="C10" s="122"/>
      <c r="D10" s="122"/>
      <c r="E10" s="122"/>
      <c r="F10" s="121"/>
      <c r="G10" s="121"/>
      <c r="H10" s="121"/>
      <c r="I10" s="125">
        <f t="shared" si="0"/>
        <v>0</v>
      </c>
      <c r="J10" s="125">
        <f t="shared" si="1"/>
        <v>0</v>
      </c>
      <c r="K10" s="125">
        <f t="shared" si="2"/>
        <v>0</v>
      </c>
    </row>
    <row r="11" spans="1:11">
      <c r="A11" s="32" t="s">
        <v>316</v>
      </c>
      <c r="B11" s="31" t="s">
        <v>317</v>
      </c>
      <c r="C11" s="122"/>
      <c r="D11" s="122"/>
      <c r="E11" s="122"/>
      <c r="F11" s="121"/>
      <c r="G11" s="121"/>
      <c r="H11" s="121"/>
      <c r="I11" s="125">
        <f t="shared" si="0"/>
        <v>0</v>
      </c>
      <c r="J11" s="125">
        <f t="shared" si="1"/>
        <v>0</v>
      </c>
      <c r="K11" s="125">
        <f t="shared" si="2"/>
        <v>0</v>
      </c>
    </row>
    <row r="12" spans="1:11">
      <c r="A12" s="32" t="s">
        <v>318</v>
      </c>
      <c r="B12" s="31" t="s">
        <v>319</v>
      </c>
      <c r="C12" s="122"/>
      <c r="D12" s="122"/>
      <c r="E12" s="122"/>
      <c r="F12" s="121"/>
      <c r="G12" s="121"/>
      <c r="H12" s="121"/>
      <c r="I12" s="125">
        <f t="shared" si="0"/>
        <v>0</v>
      </c>
      <c r="J12" s="125">
        <f t="shared" si="1"/>
        <v>0</v>
      </c>
      <c r="K12" s="125">
        <f t="shared" si="2"/>
        <v>0</v>
      </c>
    </row>
    <row r="13" spans="1:11">
      <c r="A13" s="32" t="s">
        <v>320</v>
      </c>
      <c r="B13" s="31" t="s">
        <v>321</v>
      </c>
      <c r="C13" s="122">
        <v>1880000</v>
      </c>
      <c r="D13" s="122">
        <v>1880000</v>
      </c>
      <c r="E13" s="122">
        <v>1872675</v>
      </c>
      <c r="F13" s="121"/>
      <c r="G13" s="121"/>
      <c r="H13" s="121"/>
      <c r="I13" s="125">
        <f t="shared" si="0"/>
        <v>1880000</v>
      </c>
      <c r="J13" s="125">
        <f t="shared" si="1"/>
        <v>1880000</v>
      </c>
      <c r="K13" s="125">
        <f t="shared" si="2"/>
        <v>1872675</v>
      </c>
    </row>
    <row r="14" spans="1:11">
      <c r="A14" s="32" t="s">
        <v>322</v>
      </c>
      <c r="B14" s="31" t="s">
        <v>323</v>
      </c>
      <c r="C14" s="122"/>
      <c r="D14" s="122"/>
      <c r="E14" s="122"/>
      <c r="F14" s="121">
        <v>1320000</v>
      </c>
      <c r="G14" s="121">
        <v>1320000</v>
      </c>
      <c r="H14" s="121">
        <v>1192072</v>
      </c>
      <c r="I14" s="125">
        <f t="shared" si="0"/>
        <v>1320000</v>
      </c>
      <c r="J14" s="125">
        <f t="shared" si="1"/>
        <v>1320000</v>
      </c>
      <c r="K14" s="125">
        <f t="shared" si="2"/>
        <v>1192072</v>
      </c>
    </row>
    <row r="15" spans="1:11">
      <c r="A15" s="32" t="s">
        <v>324</v>
      </c>
      <c r="B15" s="31" t="s">
        <v>325</v>
      </c>
      <c r="C15" s="122">
        <v>81000</v>
      </c>
      <c r="D15" s="122">
        <v>81000</v>
      </c>
      <c r="E15" s="122"/>
      <c r="F15" s="121"/>
      <c r="G15" s="121"/>
      <c r="H15" s="121"/>
      <c r="I15" s="125">
        <f t="shared" si="0"/>
        <v>81000</v>
      </c>
      <c r="J15" s="125">
        <f t="shared" si="1"/>
        <v>81000</v>
      </c>
      <c r="K15" s="125">
        <f t="shared" si="2"/>
        <v>0</v>
      </c>
    </row>
    <row r="16" spans="1:11">
      <c r="A16" s="5" t="s">
        <v>326</v>
      </c>
      <c r="B16" s="31" t="s">
        <v>327</v>
      </c>
      <c r="C16" s="122">
        <v>180000</v>
      </c>
      <c r="D16" s="122">
        <v>180000</v>
      </c>
      <c r="E16" s="122">
        <v>147060</v>
      </c>
      <c r="F16" s="121"/>
      <c r="G16" s="121"/>
      <c r="H16" s="121"/>
      <c r="I16" s="125">
        <f t="shared" si="0"/>
        <v>180000</v>
      </c>
      <c r="J16" s="125">
        <f t="shared" si="1"/>
        <v>180000</v>
      </c>
      <c r="K16" s="125">
        <f t="shared" si="2"/>
        <v>147060</v>
      </c>
    </row>
    <row r="17" spans="1:11">
      <c r="A17" s="5" t="s">
        <v>328</v>
      </c>
      <c r="B17" s="31" t="s">
        <v>329</v>
      </c>
      <c r="C17" s="122"/>
      <c r="D17" s="122"/>
      <c r="E17" s="122"/>
      <c r="F17" s="121"/>
      <c r="G17" s="121"/>
      <c r="H17" s="121"/>
      <c r="I17" s="125">
        <f t="shared" si="0"/>
        <v>0</v>
      </c>
      <c r="J17" s="125">
        <f t="shared" si="1"/>
        <v>0</v>
      </c>
      <c r="K17" s="125">
        <f t="shared" si="2"/>
        <v>0</v>
      </c>
    </row>
    <row r="18" spans="1:11">
      <c r="A18" s="5" t="s">
        <v>330</v>
      </c>
      <c r="B18" s="31" t="s">
        <v>331</v>
      </c>
      <c r="C18" s="122"/>
      <c r="D18" s="122"/>
      <c r="E18" s="122"/>
      <c r="F18" s="121"/>
      <c r="G18" s="121"/>
      <c r="H18" s="121"/>
      <c r="I18" s="125">
        <f t="shared" si="0"/>
        <v>0</v>
      </c>
      <c r="J18" s="125">
        <f t="shared" si="1"/>
        <v>0</v>
      </c>
      <c r="K18" s="125">
        <f t="shared" si="2"/>
        <v>0</v>
      </c>
    </row>
    <row r="19" spans="1:11">
      <c r="A19" s="5" t="s">
        <v>332</v>
      </c>
      <c r="B19" s="31" t="s">
        <v>333</v>
      </c>
      <c r="C19" s="122"/>
      <c r="D19" s="122"/>
      <c r="E19" s="122"/>
      <c r="F19" s="121"/>
      <c r="G19" s="121"/>
      <c r="H19" s="121"/>
      <c r="I19" s="125">
        <f t="shared" si="0"/>
        <v>0</v>
      </c>
      <c r="J19" s="125">
        <f t="shared" si="1"/>
        <v>0</v>
      </c>
      <c r="K19" s="125">
        <f t="shared" si="2"/>
        <v>0</v>
      </c>
    </row>
    <row r="20" spans="1:11">
      <c r="A20" s="5" t="s">
        <v>665</v>
      </c>
      <c r="B20" s="31" t="s">
        <v>334</v>
      </c>
      <c r="C20" s="122">
        <v>240000</v>
      </c>
      <c r="D20" s="122">
        <v>640000</v>
      </c>
      <c r="E20" s="122">
        <v>603828</v>
      </c>
      <c r="F20" s="121"/>
      <c r="G20" s="121"/>
      <c r="H20" s="121"/>
      <c r="I20" s="125">
        <f t="shared" si="0"/>
        <v>240000</v>
      </c>
      <c r="J20" s="125">
        <f t="shared" si="1"/>
        <v>640000</v>
      </c>
      <c r="K20" s="125">
        <f t="shared" si="2"/>
        <v>603828</v>
      </c>
    </row>
    <row r="21" spans="1:11">
      <c r="A21" s="33" t="s">
        <v>610</v>
      </c>
      <c r="B21" s="34" t="s">
        <v>335</v>
      </c>
      <c r="C21" s="122">
        <f t="shared" ref="C21:K21" si="3">SUM(C8:C20)</f>
        <v>30086000</v>
      </c>
      <c r="D21" s="122">
        <f t="shared" si="3"/>
        <v>30886000</v>
      </c>
      <c r="E21" s="122">
        <f t="shared" si="3"/>
        <v>30017915</v>
      </c>
      <c r="F21" s="122">
        <f t="shared" si="3"/>
        <v>1320000</v>
      </c>
      <c r="G21" s="122">
        <f t="shared" si="3"/>
        <v>1320000</v>
      </c>
      <c r="H21" s="122">
        <f t="shared" si="3"/>
        <v>1192072</v>
      </c>
      <c r="I21" s="122">
        <f t="shared" si="3"/>
        <v>31406000</v>
      </c>
      <c r="J21" s="122">
        <f t="shared" si="3"/>
        <v>32206000</v>
      </c>
      <c r="K21" s="122">
        <f t="shared" si="3"/>
        <v>31209987</v>
      </c>
    </row>
    <row r="22" spans="1:11">
      <c r="A22" s="5" t="s">
        <v>336</v>
      </c>
      <c r="B22" s="31" t="s">
        <v>337</v>
      </c>
      <c r="C22" s="122"/>
      <c r="D22" s="122"/>
      <c r="E22" s="122"/>
      <c r="F22" s="121"/>
      <c r="G22" s="121"/>
      <c r="H22" s="121"/>
      <c r="I22" s="122"/>
      <c r="J22" s="122"/>
      <c r="K22" s="122"/>
    </row>
    <row r="23" spans="1:11" ht="33.75" customHeight="1">
      <c r="A23" s="5" t="s">
        <v>338</v>
      </c>
      <c r="B23" s="31" t="s">
        <v>339</v>
      </c>
      <c r="C23" s="122">
        <v>315000</v>
      </c>
      <c r="D23" s="122">
        <v>315000</v>
      </c>
      <c r="E23" s="122">
        <v>136800</v>
      </c>
      <c r="F23" s="121"/>
      <c r="G23" s="121"/>
      <c r="H23" s="121"/>
      <c r="I23" s="122">
        <f>SUM(C23+F23)</f>
        <v>315000</v>
      </c>
      <c r="J23" s="122">
        <f t="shared" ref="J23:K23" si="4">SUM(D23+G23)</f>
        <v>315000</v>
      </c>
      <c r="K23" s="122">
        <f t="shared" si="4"/>
        <v>136800</v>
      </c>
    </row>
    <row r="24" spans="1:11">
      <c r="A24" s="6" t="s">
        <v>340</v>
      </c>
      <c r="B24" s="31" t="s">
        <v>341</v>
      </c>
      <c r="C24" s="122"/>
      <c r="D24" s="122"/>
      <c r="E24" s="122"/>
      <c r="F24" s="121"/>
      <c r="G24" s="121"/>
      <c r="H24" s="121"/>
      <c r="I24" s="122"/>
      <c r="J24" s="122"/>
      <c r="K24" s="122"/>
    </row>
    <row r="25" spans="1:11">
      <c r="A25" s="7" t="s">
        <v>611</v>
      </c>
      <c r="B25" s="34" t="s">
        <v>342</v>
      </c>
      <c r="C25" s="122">
        <f>SUM(C22:C24)</f>
        <v>315000</v>
      </c>
      <c r="D25" s="122">
        <f>SUM(D22:D24)</f>
        <v>315000</v>
      </c>
      <c r="E25" s="122">
        <f>SUM(E22:E24)</f>
        <v>136800</v>
      </c>
      <c r="F25" s="121"/>
      <c r="G25" s="121"/>
      <c r="H25" s="121"/>
      <c r="I25" s="122">
        <f>SUM(I22:I24)</f>
        <v>315000</v>
      </c>
      <c r="J25" s="122">
        <f t="shared" ref="J25:K25" si="5">SUM(J22:J24)</f>
        <v>315000</v>
      </c>
      <c r="K25" s="122">
        <f t="shared" si="5"/>
        <v>136800</v>
      </c>
    </row>
    <row r="26" spans="1:11">
      <c r="A26" s="43" t="s">
        <v>5</v>
      </c>
      <c r="B26" s="44" t="s">
        <v>343</v>
      </c>
      <c r="C26" s="122">
        <f>C21+C25</f>
        <v>30401000</v>
      </c>
      <c r="D26" s="122">
        <f t="shared" ref="D26:K26" si="6">D21+D25</f>
        <v>31201000</v>
      </c>
      <c r="E26" s="122">
        <f t="shared" si="6"/>
        <v>30154715</v>
      </c>
      <c r="F26" s="122">
        <f t="shared" si="6"/>
        <v>1320000</v>
      </c>
      <c r="G26" s="122">
        <f t="shared" si="6"/>
        <v>1320000</v>
      </c>
      <c r="H26" s="122">
        <f t="shared" si="6"/>
        <v>1192072</v>
      </c>
      <c r="I26" s="122">
        <f t="shared" si="6"/>
        <v>31721000</v>
      </c>
      <c r="J26" s="122">
        <f t="shared" si="6"/>
        <v>32521000</v>
      </c>
      <c r="K26" s="122">
        <f t="shared" si="6"/>
        <v>31346787</v>
      </c>
    </row>
    <row r="27" spans="1:11">
      <c r="A27" s="38" t="s">
        <v>666</v>
      </c>
      <c r="B27" s="44" t="s">
        <v>344</v>
      </c>
      <c r="C27" s="122">
        <v>6820000</v>
      </c>
      <c r="D27" s="122">
        <v>6820000</v>
      </c>
      <c r="E27" s="122">
        <v>5968600</v>
      </c>
      <c r="F27" s="121">
        <v>400000</v>
      </c>
      <c r="G27" s="121">
        <v>400000</v>
      </c>
      <c r="H27" s="121">
        <v>365937</v>
      </c>
      <c r="I27" s="122">
        <f>SUM(C27+F27)</f>
        <v>7220000</v>
      </c>
      <c r="J27" s="122">
        <f t="shared" ref="J27:K30" si="7">SUM(D27+G27)</f>
        <v>7220000</v>
      </c>
      <c r="K27" s="122">
        <f t="shared" si="7"/>
        <v>6334537</v>
      </c>
    </row>
    <row r="28" spans="1:11">
      <c r="A28" s="5" t="s">
        <v>345</v>
      </c>
      <c r="B28" s="31" t="s">
        <v>346</v>
      </c>
      <c r="C28" s="122">
        <v>35000</v>
      </c>
      <c r="D28" s="122">
        <v>95000</v>
      </c>
      <c r="E28" s="122">
        <v>34851</v>
      </c>
      <c r="F28" s="121"/>
      <c r="G28" s="121"/>
      <c r="H28" s="121"/>
      <c r="I28" s="122">
        <f>SUM(C28+F28)</f>
        <v>35000</v>
      </c>
      <c r="J28" s="122">
        <f t="shared" si="7"/>
        <v>95000</v>
      </c>
      <c r="K28" s="122">
        <f t="shared" si="7"/>
        <v>34851</v>
      </c>
    </row>
    <row r="29" spans="1:11">
      <c r="A29" s="5" t="s">
        <v>347</v>
      </c>
      <c r="B29" s="31" t="s">
        <v>348</v>
      </c>
      <c r="C29" s="122">
        <v>515000</v>
      </c>
      <c r="D29" s="122">
        <v>515000</v>
      </c>
      <c r="E29" s="122">
        <v>502007</v>
      </c>
      <c r="F29" s="121"/>
      <c r="G29" s="121"/>
      <c r="H29" s="121"/>
      <c r="I29" s="122">
        <f>SUM(C29+F29)</f>
        <v>515000</v>
      </c>
      <c r="J29" s="122">
        <f t="shared" si="7"/>
        <v>515000</v>
      </c>
      <c r="K29" s="122">
        <f t="shared" si="7"/>
        <v>502007</v>
      </c>
    </row>
    <row r="30" spans="1:11">
      <c r="A30" s="5" t="s">
        <v>349</v>
      </c>
      <c r="B30" s="31" t="s">
        <v>350</v>
      </c>
      <c r="C30" s="122"/>
      <c r="D30" s="122"/>
      <c r="E30" s="122"/>
      <c r="F30" s="121"/>
      <c r="G30" s="121"/>
      <c r="H30" s="121"/>
      <c r="I30" s="122">
        <f>SUM(C30+F30)</f>
        <v>0</v>
      </c>
      <c r="J30" s="122">
        <f t="shared" si="7"/>
        <v>0</v>
      </c>
      <c r="K30" s="122">
        <f t="shared" si="7"/>
        <v>0</v>
      </c>
    </row>
    <row r="31" spans="1:11">
      <c r="A31" s="7" t="s">
        <v>612</v>
      </c>
      <c r="B31" s="34" t="s">
        <v>351</v>
      </c>
      <c r="C31" s="122">
        <f>SUM(C28:C30)</f>
        <v>550000</v>
      </c>
      <c r="D31" s="122">
        <f>SUM(D28:D30)</f>
        <v>610000</v>
      </c>
      <c r="E31" s="122">
        <f>SUM(E28:E30)</f>
        <v>536858</v>
      </c>
      <c r="F31" s="121"/>
      <c r="G31" s="121"/>
      <c r="H31" s="121"/>
      <c r="I31" s="122">
        <f>SUM(I28:I30)</f>
        <v>550000</v>
      </c>
      <c r="J31" s="122">
        <f>SUM(J28:J30)</f>
        <v>610000</v>
      </c>
      <c r="K31" s="122">
        <f>SUM(K28:K30)</f>
        <v>536858</v>
      </c>
    </row>
    <row r="32" spans="1:11">
      <c r="A32" s="5" t="s">
        <v>352</v>
      </c>
      <c r="B32" s="31" t="s">
        <v>353</v>
      </c>
      <c r="C32" s="122">
        <v>40000</v>
      </c>
      <c r="D32" s="122">
        <v>40000</v>
      </c>
      <c r="E32" s="122">
        <v>18858</v>
      </c>
      <c r="F32" s="121"/>
      <c r="G32" s="121"/>
      <c r="H32" s="121"/>
      <c r="I32" s="122">
        <f>SUM(C32+F32)</f>
        <v>40000</v>
      </c>
      <c r="J32" s="122">
        <f t="shared" ref="J32:K47" si="8">SUM(D32+G32)</f>
        <v>40000</v>
      </c>
      <c r="K32" s="122">
        <f t="shared" si="8"/>
        <v>18858</v>
      </c>
    </row>
    <row r="33" spans="1:11">
      <c r="A33" s="5" t="s">
        <v>354</v>
      </c>
      <c r="B33" s="31" t="s">
        <v>355</v>
      </c>
      <c r="C33" s="122">
        <v>40000</v>
      </c>
      <c r="D33" s="122">
        <v>40000</v>
      </c>
      <c r="E33" s="122">
        <v>18858</v>
      </c>
      <c r="F33" s="121"/>
      <c r="G33" s="121"/>
      <c r="H33" s="121"/>
      <c r="I33" s="122">
        <f t="shared" ref="I33:K52" si="9">SUM(C33+F33)</f>
        <v>40000</v>
      </c>
      <c r="J33" s="122">
        <f t="shared" si="8"/>
        <v>40000</v>
      </c>
      <c r="K33" s="122">
        <f t="shared" si="8"/>
        <v>18858</v>
      </c>
    </row>
    <row r="34" spans="1:11" ht="15" customHeight="1">
      <c r="A34" s="7" t="s">
        <v>6</v>
      </c>
      <c r="B34" s="34" t="s">
        <v>356</v>
      </c>
      <c r="C34" s="122">
        <f>SUM(C32:C33)</f>
        <v>80000</v>
      </c>
      <c r="D34" s="122">
        <f>SUM(D32:D33)</f>
        <v>80000</v>
      </c>
      <c r="E34" s="122">
        <f>SUM(E32:E33)</f>
        <v>37716</v>
      </c>
      <c r="F34" s="121"/>
      <c r="G34" s="121"/>
      <c r="H34" s="121"/>
      <c r="I34" s="122">
        <f t="shared" si="9"/>
        <v>80000</v>
      </c>
      <c r="J34" s="122">
        <f t="shared" si="8"/>
        <v>80000</v>
      </c>
      <c r="K34" s="122">
        <f t="shared" si="8"/>
        <v>37716</v>
      </c>
    </row>
    <row r="35" spans="1:11">
      <c r="A35" s="5" t="s">
        <v>357</v>
      </c>
      <c r="B35" s="31" t="s">
        <v>358</v>
      </c>
      <c r="C35" s="122">
        <v>1200000</v>
      </c>
      <c r="D35" s="122">
        <v>1200000</v>
      </c>
      <c r="E35" s="122">
        <v>922733</v>
      </c>
      <c r="F35" s="121"/>
      <c r="G35" s="121"/>
      <c r="H35" s="121"/>
      <c r="I35" s="122">
        <f t="shared" si="9"/>
        <v>1200000</v>
      </c>
      <c r="J35" s="122">
        <f t="shared" si="8"/>
        <v>1200000</v>
      </c>
      <c r="K35" s="122">
        <f t="shared" si="8"/>
        <v>922733</v>
      </c>
    </row>
    <row r="36" spans="1:11">
      <c r="A36" s="5" t="s">
        <v>359</v>
      </c>
      <c r="B36" s="31" t="s">
        <v>360</v>
      </c>
      <c r="C36" s="122">
        <v>5320000</v>
      </c>
      <c r="D36" s="122">
        <v>5320000</v>
      </c>
      <c r="E36" s="122">
        <v>4530078</v>
      </c>
      <c r="F36" s="121"/>
      <c r="G36" s="121"/>
      <c r="H36" s="121"/>
      <c r="I36" s="122">
        <f t="shared" si="9"/>
        <v>5320000</v>
      </c>
      <c r="J36" s="122">
        <f t="shared" si="8"/>
        <v>5320000</v>
      </c>
      <c r="K36" s="122">
        <f t="shared" si="8"/>
        <v>4530078</v>
      </c>
    </row>
    <row r="37" spans="1:11">
      <c r="A37" s="5" t="s">
        <v>667</v>
      </c>
      <c r="B37" s="31" t="s">
        <v>361</v>
      </c>
      <c r="C37" s="122"/>
      <c r="D37" s="122"/>
      <c r="E37" s="122"/>
      <c r="F37" s="121"/>
      <c r="G37" s="121"/>
      <c r="H37" s="121"/>
      <c r="I37" s="122">
        <f t="shared" si="9"/>
        <v>0</v>
      </c>
      <c r="J37" s="122">
        <f t="shared" si="8"/>
        <v>0</v>
      </c>
      <c r="K37" s="122">
        <f t="shared" si="8"/>
        <v>0</v>
      </c>
    </row>
    <row r="38" spans="1:11">
      <c r="A38" s="5" t="s">
        <v>362</v>
      </c>
      <c r="B38" s="31" t="s">
        <v>363</v>
      </c>
      <c r="C38" s="122"/>
      <c r="D38" s="122">
        <v>390000</v>
      </c>
      <c r="E38" s="122">
        <v>370880</v>
      </c>
      <c r="F38" s="121"/>
      <c r="G38" s="121"/>
      <c r="H38" s="121"/>
      <c r="I38" s="122">
        <f t="shared" si="9"/>
        <v>0</v>
      </c>
      <c r="J38" s="122">
        <f t="shared" si="8"/>
        <v>390000</v>
      </c>
      <c r="K38" s="122">
        <f t="shared" si="8"/>
        <v>370880</v>
      </c>
    </row>
    <row r="39" spans="1:11">
      <c r="A39" s="10" t="s">
        <v>668</v>
      </c>
      <c r="B39" s="31" t="s">
        <v>364</v>
      </c>
      <c r="C39" s="122"/>
      <c r="D39" s="122"/>
      <c r="E39" s="122"/>
      <c r="F39" s="121"/>
      <c r="G39" s="121"/>
      <c r="H39" s="121"/>
      <c r="I39" s="122">
        <f t="shared" si="9"/>
        <v>0</v>
      </c>
      <c r="J39" s="122">
        <f t="shared" si="8"/>
        <v>0</v>
      </c>
      <c r="K39" s="122">
        <f t="shared" si="8"/>
        <v>0</v>
      </c>
    </row>
    <row r="40" spans="1:11">
      <c r="A40" s="6" t="s">
        <v>365</v>
      </c>
      <c r="B40" s="31" t="s">
        <v>366</v>
      </c>
      <c r="C40" s="122">
        <v>635000</v>
      </c>
      <c r="D40" s="122">
        <v>705000</v>
      </c>
      <c r="E40" s="122">
        <v>691070</v>
      </c>
      <c r="F40" s="121"/>
      <c r="G40" s="121"/>
      <c r="H40" s="121"/>
      <c r="I40" s="122">
        <f t="shared" si="9"/>
        <v>635000</v>
      </c>
      <c r="J40" s="122">
        <f t="shared" si="8"/>
        <v>705000</v>
      </c>
      <c r="K40" s="122">
        <f t="shared" si="8"/>
        <v>691070</v>
      </c>
    </row>
    <row r="41" spans="1:11">
      <c r="A41" s="5" t="s">
        <v>669</v>
      </c>
      <c r="B41" s="31" t="s">
        <v>367</v>
      </c>
      <c r="C41" s="122">
        <v>127000</v>
      </c>
      <c r="D41" s="122">
        <v>327000</v>
      </c>
      <c r="E41" s="122">
        <v>192706</v>
      </c>
      <c r="F41" s="121"/>
      <c r="G41" s="121"/>
      <c r="H41" s="121"/>
      <c r="I41" s="122">
        <f t="shared" si="9"/>
        <v>127000</v>
      </c>
      <c r="J41" s="122">
        <f t="shared" si="8"/>
        <v>327000</v>
      </c>
      <c r="K41" s="122">
        <f t="shared" si="8"/>
        <v>192706</v>
      </c>
    </row>
    <row r="42" spans="1:11">
      <c r="A42" s="7" t="s">
        <v>613</v>
      </c>
      <c r="B42" s="34" t="s">
        <v>368</v>
      </c>
      <c r="C42" s="122">
        <f>SUM(C35:C41)</f>
        <v>7282000</v>
      </c>
      <c r="D42" s="122">
        <f>SUM(D35:D41)</f>
        <v>7942000</v>
      </c>
      <c r="E42" s="122">
        <f>SUM(E35:E41)</f>
        <v>6707467</v>
      </c>
      <c r="F42" s="121"/>
      <c r="G42" s="121"/>
      <c r="H42" s="121"/>
      <c r="I42" s="122">
        <f t="shared" si="9"/>
        <v>7282000</v>
      </c>
      <c r="J42" s="122">
        <f t="shared" si="8"/>
        <v>7942000</v>
      </c>
      <c r="K42" s="122">
        <f t="shared" si="8"/>
        <v>6707467</v>
      </c>
    </row>
    <row r="43" spans="1:11">
      <c r="A43" s="5" t="s">
        <v>369</v>
      </c>
      <c r="B43" s="31" t="s">
        <v>370</v>
      </c>
      <c r="C43" s="122">
        <v>95000</v>
      </c>
      <c r="D43" s="122">
        <v>145000</v>
      </c>
      <c r="E43" s="122">
        <v>129345</v>
      </c>
      <c r="F43" s="121"/>
      <c r="G43" s="121"/>
      <c r="H43" s="121"/>
      <c r="I43" s="122">
        <f t="shared" si="9"/>
        <v>95000</v>
      </c>
      <c r="J43" s="122">
        <f t="shared" si="8"/>
        <v>145000</v>
      </c>
      <c r="K43" s="122">
        <f t="shared" si="8"/>
        <v>129345</v>
      </c>
    </row>
    <row r="44" spans="1:11">
      <c r="A44" s="5" t="s">
        <v>371</v>
      </c>
      <c r="B44" s="31" t="s">
        <v>372</v>
      </c>
      <c r="C44" s="122"/>
      <c r="D44" s="122"/>
      <c r="E44" s="122"/>
      <c r="F44" s="121"/>
      <c r="G44" s="121"/>
      <c r="H44" s="121"/>
      <c r="I44" s="122">
        <f t="shared" si="9"/>
        <v>0</v>
      </c>
      <c r="J44" s="122">
        <f t="shared" si="8"/>
        <v>0</v>
      </c>
      <c r="K44" s="122">
        <f t="shared" si="8"/>
        <v>0</v>
      </c>
    </row>
    <row r="45" spans="1:11">
      <c r="A45" s="7" t="s">
        <v>614</v>
      </c>
      <c r="B45" s="34" t="s">
        <v>373</v>
      </c>
      <c r="C45" s="122">
        <f>SUM(C43:C44)</f>
        <v>95000</v>
      </c>
      <c r="D45" s="122">
        <f>SUM(D43:D44)</f>
        <v>145000</v>
      </c>
      <c r="E45" s="122">
        <f>SUM(E43:E44)</f>
        <v>129345</v>
      </c>
      <c r="F45" s="121"/>
      <c r="G45" s="121"/>
      <c r="H45" s="121"/>
      <c r="I45" s="122">
        <f t="shared" si="9"/>
        <v>95000</v>
      </c>
      <c r="J45" s="122">
        <f t="shared" si="8"/>
        <v>145000</v>
      </c>
      <c r="K45" s="122">
        <f t="shared" si="8"/>
        <v>129345</v>
      </c>
    </row>
    <row r="46" spans="1:11">
      <c r="A46" s="5" t="s">
        <v>374</v>
      </c>
      <c r="B46" s="31" t="s">
        <v>375</v>
      </c>
      <c r="C46" s="122">
        <v>2140000</v>
      </c>
      <c r="D46" s="122">
        <v>2140000</v>
      </c>
      <c r="E46" s="122">
        <v>1714961</v>
      </c>
      <c r="F46" s="121"/>
      <c r="G46" s="121"/>
      <c r="H46" s="121"/>
      <c r="I46" s="122">
        <f t="shared" si="9"/>
        <v>2140000</v>
      </c>
      <c r="J46" s="122">
        <f t="shared" si="8"/>
        <v>2140000</v>
      </c>
      <c r="K46" s="122">
        <f t="shared" si="8"/>
        <v>1714961</v>
      </c>
    </row>
    <row r="47" spans="1:11">
      <c r="A47" s="5" t="s">
        <v>376</v>
      </c>
      <c r="B47" s="31" t="s">
        <v>377</v>
      </c>
      <c r="C47" s="122"/>
      <c r="D47" s="122"/>
      <c r="E47" s="122"/>
      <c r="F47" s="121"/>
      <c r="G47" s="121"/>
      <c r="H47" s="121"/>
      <c r="I47" s="122">
        <f t="shared" si="9"/>
        <v>0</v>
      </c>
      <c r="J47" s="122">
        <f t="shared" si="8"/>
        <v>0</v>
      </c>
      <c r="K47" s="122">
        <f t="shared" si="8"/>
        <v>0</v>
      </c>
    </row>
    <row r="48" spans="1:11">
      <c r="A48" s="5" t="s">
        <v>670</v>
      </c>
      <c r="B48" s="31" t="s">
        <v>378</v>
      </c>
      <c r="C48" s="122"/>
      <c r="D48" s="122"/>
      <c r="E48" s="122"/>
      <c r="F48" s="121"/>
      <c r="G48" s="121"/>
      <c r="H48" s="121"/>
      <c r="I48" s="122">
        <f t="shared" si="9"/>
        <v>0</v>
      </c>
      <c r="J48" s="122">
        <f t="shared" si="9"/>
        <v>0</v>
      </c>
      <c r="K48" s="122">
        <f t="shared" si="9"/>
        <v>0</v>
      </c>
    </row>
    <row r="49" spans="1:11">
      <c r="A49" s="5" t="s">
        <v>671</v>
      </c>
      <c r="B49" s="31" t="s">
        <v>379</v>
      </c>
      <c r="C49" s="122"/>
      <c r="D49" s="122"/>
      <c r="E49" s="122"/>
      <c r="F49" s="121"/>
      <c r="G49" s="121"/>
      <c r="H49" s="121"/>
      <c r="I49" s="122">
        <f t="shared" si="9"/>
        <v>0</v>
      </c>
      <c r="J49" s="122">
        <f t="shared" si="9"/>
        <v>0</v>
      </c>
      <c r="K49" s="122">
        <f t="shared" si="9"/>
        <v>0</v>
      </c>
    </row>
    <row r="50" spans="1:11">
      <c r="A50" s="5" t="s">
        <v>380</v>
      </c>
      <c r="B50" s="31" t="s">
        <v>381</v>
      </c>
      <c r="C50" s="122">
        <v>45000</v>
      </c>
      <c r="D50" s="122">
        <v>95000</v>
      </c>
      <c r="E50" s="122">
        <v>79870</v>
      </c>
      <c r="F50" s="121"/>
      <c r="G50" s="121"/>
      <c r="H50" s="121"/>
      <c r="I50" s="122">
        <f t="shared" si="9"/>
        <v>45000</v>
      </c>
      <c r="J50" s="122">
        <f t="shared" si="9"/>
        <v>95000</v>
      </c>
      <c r="K50" s="122">
        <f t="shared" si="9"/>
        <v>79870</v>
      </c>
    </row>
    <row r="51" spans="1:11">
      <c r="A51" s="7" t="s">
        <v>615</v>
      </c>
      <c r="B51" s="34" t="s">
        <v>382</v>
      </c>
      <c r="C51" s="122">
        <f t="shared" ref="C51:H51" si="10">SUM(C46:C50)</f>
        <v>2185000</v>
      </c>
      <c r="D51" s="122">
        <f t="shared" si="10"/>
        <v>2235000</v>
      </c>
      <c r="E51" s="122">
        <f t="shared" si="10"/>
        <v>1794831</v>
      </c>
      <c r="F51" s="122">
        <f t="shared" si="10"/>
        <v>0</v>
      </c>
      <c r="G51" s="122">
        <f t="shared" si="10"/>
        <v>0</v>
      </c>
      <c r="H51" s="122">
        <f t="shared" si="10"/>
        <v>0</v>
      </c>
      <c r="I51" s="122">
        <f t="shared" si="9"/>
        <v>2185000</v>
      </c>
      <c r="J51" s="122">
        <f t="shared" si="9"/>
        <v>2235000</v>
      </c>
      <c r="K51" s="122">
        <f t="shared" si="9"/>
        <v>1794831</v>
      </c>
    </row>
    <row r="52" spans="1:11">
      <c r="A52" s="38" t="s">
        <v>616</v>
      </c>
      <c r="B52" s="44" t="s">
        <v>383</v>
      </c>
      <c r="C52" s="122">
        <f t="shared" ref="C52:H52" si="11">C31+C34+C42+C45+C51</f>
        <v>10192000</v>
      </c>
      <c r="D52" s="122">
        <f t="shared" si="11"/>
        <v>11012000</v>
      </c>
      <c r="E52" s="122">
        <f t="shared" si="11"/>
        <v>9206217</v>
      </c>
      <c r="F52" s="122">
        <f t="shared" si="11"/>
        <v>0</v>
      </c>
      <c r="G52" s="122">
        <f t="shared" si="11"/>
        <v>0</v>
      </c>
      <c r="H52" s="122">
        <f t="shared" si="11"/>
        <v>0</v>
      </c>
      <c r="I52" s="122">
        <f t="shared" si="9"/>
        <v>10192000</v>
      </c>
      <c r="J52" s="122">
        <f t="shared" si="9"/>
        <v>11012000</v>
      </c>
      <c r="K52" s="122">
        <f t="shared" si="9"/>
        <v>9206217</v>
      </c>
    </row>
    <row r="53" spans="1:11">
      <c r="A53" s="13" t="s">
        <v>384</v>
      </c>
      <c r="B53" s="31" t="s">
        <v>385</v>
      </c>
      <c r="C53" s="122"/>
      <c r="D53" s="122"/>
      <c r="E53" s="122"/>
      <c r="F53" s="121"/>
      <c r="G53" s="121"/>
      <c r="H53" s="121"/>
      <c r="I53" s="122"/>
      <c r="J53" s="122"/>
      <c r="K53" s="122"/>
    </row>
    <row r="54" spans="1:11">
      <c r="A54" s="13" t="s">
        <v>617</v>
      </c>
      <c r="B54" s="31" t="s">
        <v>386</v>
      </c>
      <c r="C54" s="122"/>
      <c r="D54" s="122"/>
      <c r="E54" s="122"/>
      <c r="F54" s="121"/>
      <c r="G54" s="121"/>
      <c r="H54" s="121"/>
      <c r="I54" s="122"/>
      <c r="J54" s="122"/>
      <c r="K54" s="122"/>
    </row>
    <row r="55" spans="1:11">
      <c r="A55" s="17" t="s">
        <v>672</v>
      </c>
      <c r="B55" s="31" t="s">
        <v>387</v>
      </c>
      <c r="C55" s="122"/>
      <c r="D55" s="122"/>
      <c r="E55" s="122"/>
      <c r="F55" s="121"/>
      <c r="G55" s="121"/>
      <c r="H55" s="121"/>
      <c r="I55" s="122"/>
      <c r="J55" s="122"/>
      <c r="K55" s="122"/>
    </row>
    <row r="56" spans="1:11">
      <c r="A56" s="17" t="s">
        <v>673</v>
      </c>
      <c r="B56" s="31" t="s">
        <v>388</v>
      </c>
      <c r="C56" s="122"/>
      <c r="D56" s="122"/>
      <c r="E56" s="122"/>
      <c r="F56" s="121"/>
      <c r="G56" s="121"/>
      <c r="H56" s="121"/>
      <c r="I56" s="122"/>
      <c r="J56" s="122"/>
      <c r="K56" s="122"/>
    </row>
    <row r="57" spans="1:11">
      <c r="A57" s="17" t="s">
        <v>674</v>
      </c>
      <c r="B57" s="31" t="s">
        <v>389</v>
      </c>
      <c r="C57" s="122"/>
      <c r="D57" s="122"/>
      <c r="E57" s="122"/>
      <c r="F57" s="121"/>
      <c r="G57" s="121"/>
      <c r="H57" s="121"/>
      <c r="I57" s="122"/>
      <c r="J57" s="122"/>
      <c r="K57" s="122"/>
    </row>
    <row r="58" spans="1:11">
      <c r="A58" s="13" t="s">
        <v>675</v>
      </c>
      <c r="B58" s="31" t="s">
        <v>390</v>
      </c>
      <c r="C58" s="122"/>
      <c r="D58" s="122"/>
      <c r="E58" s="122"/>
      <c r="F58" s="121"/>
      <c r="G58" s="121"/>
      <c r="H58" s="121"/>
      <c r="I58" s="122"/>
      <c r="J58" s="122"/>
      <c r="K58" s="122"/>
    </row>
    <row r="59" spans="1:11">
      <c r="A59" s="13" t="s">
        <v>676</v>
      </c>
      <c r="B59" s="31" t="s">
        <v>391</v>
      </c>
      <c r="C59" s="122"/>
      <c r="D59" s="122"/>
      <c r="E59" s="122"/>
      <c r="F59" s="121"/>
      <c r="G59" s="121"/>
      <c r="H59" s="121"/>
      <c r="I59" s="122"/>
      <c r="J59" s="122"/>
      <c r="K59" s="122"/>
    </row>
    <row r="60" spans="1:11">
      <c r="A60" s="13" t="s">
        <v>677</v>
      </c>
      <c r="B60" s="31" t="s">
        <v>392</v>
      </c>
      <c r="C60" s="122"/>
      <c r="D60" s="122"/>
      <c r="E60" s="122"/>
      <c r="F60" s="121"/>
      <c r="G60" s="121"/>
      <c r="H60" s="121"/>
      <c r="I60" s="122"/>
      <c r="J60" s="122"/>
      <c r="K60" s="122"/>
    </row>
    <row r="61" spans="1:11">
      <c r="A61" s="41" t="s">
        <v>639</v>
      </c>
      <c r="B61" s="44" t="s">
        <v>393</v>
      </c>
      <c r="C61" s="122"/>
      <c r="D61" s="122"/>
      <c r="E61" s="122"/>
      <c r="F61" s="121"/>
      <c r="G61" s="121"/>
      <c r="H61" s="121"/>
      <c r="I61" s="122"/>
      <c r="J61" s="122"/>
      <c r="K61" s="122"/>
    </row>
    <row r="62" spans="1:11">
      <c r="A62" s="12" t="s">
        <v>678</v>
      </c>
      <c r="B62" s="31" t="s">
        <v>394</v>
      </c>
      <c r="C62" s="122"/>
      <c r="D62" s="122"/>
      <c r="E62" s="122"/>
      <c r="F62" s="121"/>
      <c r="G62" s="121"/>
      <c r="H62" s="121"/>
      <c r="I62" s="122"/>
      <c r="J62" s="122"/>
      <c r="K62" s="122"/>
    </row>
    <row r="63" spans="1:11">
      <c r="A63" s="12" t="s">
        <v>395</v>
      </c>
      <c r="B63" s="31" t="s">
        <v>396</v>
      </c>
      <c r="C63" s="122"/>
      <c r="D63" s="122"/>
      <c r="E63" s="122"/>
      <c r="F63" s="121"/>
      <c r="G63" s="121"/>
      <c r="H63" s="121"/>
      <c r="I63" s="122"/>
      <c r="J63" s="122"/>
      <c r="K63" s="122"/>
    </row>
    <row r="64" spans="1:11" ht="30">
      <c r="A64" s="12" t="s">
        <v>397</v>
      </c>
      <c r="B64" s="31" t="s">
        <v>398</v>
      </c>
      <c r="C64" s="122"/>
      <c r="D64" s="122"/>
      <c r="E64" s="122"/>
      <c r="F64" s="121"/>
      <c r="G64" s="121"/>
      <c r="H64" s="121"/>
      <c r="I64" s="122"/>
      <c r="J64" s="122"/>
      <c r="K64" s="122"/>
    </row>
    <row r="65" spans="1:11" ht="30">
      <c r="A65" s="12" t="s">
        <v>640</v>
      </c>
      <c r="B65" s="31" t="s">
        <v>399</v>
      </c>
      <c r="C65" s="122"/>
      <c r="D65" s="122"/>
      <c r="E65" s="122"/>
      <c r="F65" s="121"/>
      <c r="G65" s="121"/>
      <c r="H65" s="121"/>
      <c r="I65" s="122"/>
      <c r="J65" s="122"/>
      <c r="K65" s="122"/>
    </row>
    <row r="66" spans="1:11" ht="30">
      <c r="A66" s="12" t="s">
        <v>679</v>
      </c>
      <c r="B66" s="31" t="s">
        <v>400</v>
      </c>
      <c r="C66" s="122"/>
      <c r="D66" s="122"/>
      <c r="E66" s="122"/>
      <c r="F66" s="121"/>
      <c r="G66" s="121"/>
      <c r="H66" s="121"/>
      <c r="I66" s="122"/>
      <c r="J66" s="122"/>
      <c r="K66" s="122"/>
    </row>
    <row r="67" spans="1:11">
      <c r="A67" s="12" t="s">
        <v>642</v>
      </c>
      <c r="B67" s="31" t="s">
        <v>401</v>
      </c>
      <c r="C67" s="122"/>
      <c r="D67" s="122"/>
      <c r="E67" s="122"/>
      <c r="F67" s="121"/>
      <c r="G67" s="121"/>
      <c r="H67" s="121"/>
      <c r="I67" s="122"/>
      <c r="J67" s="122"/>
      <c r="K67" s="122"/>
    </row>
    <row r="68" spans="1:11" ht="30">
      <c r="A68" s="12" t="s">
        <v>680</v>
      </c>
      <c r="B68" s="31" t="s">
        <v>402</v>
      </c>
      <c r="C68" s="122"/>
      <c r="D68" s="122"/>
      <c r="E68" s="122"/>
      <c r="F68" s="121"/>
      <c r="G68" s="121"/>
      <c r="H68" s="121"/>
      <c r="I68" s="122"/>
      <c r="J68" s="122"/>
      <c r="K68" s="122"/>
    </row>
    <row r="69" spans="1:11" ht="30">
      <c r="A69" s="12" t="s">
        <v>681</v>
      </c>
      <c r="B69" s="31" t="s">
        <v>403</v>
      </c>
      <c r="C69" s="122"/>
      <c r="D69" s="122"/>
      <c r="E69" s="122"/>
      <c r="F69" s="121"/>
      <c r="G69" s="121"/>
      <c r="H69" s="121"/>
      <c r="I69" s="122"/>
      <c r="J69" s="122"/>
      <c r="K69" s="122"/>
    </row>
    <row r="70" spans="1:11">
      <c r="A70" s="12" t="s">
        <v>404</v>
      </c>
      <c r="B70" s="31" t="s">
        <v>405</v>
      </c>
      <c r="C70" s="122"/>
      <c r="D70" s="122"/>
      <c r="E70" s="122"/>
      <c r="F70" s="121"/>
      <c r="G70" s="121"/>
      <c r="H70" s="121"/>
      <c r="I70" s="122"/>
      <c r="J70" s="122"/>
      <c r="K70" s="122"/>
    </row>
    <row r="71" spans="1:11">
      <c r="A71" s="20" t="s">
        <v>406</v>
      </c>
      <c r="B71" s="31" t="s">
        <v>407</v>
      </c>
      <c r="C71" s="122"/>
      <c r="D71" s="122"/>
      <c r="E71" s="122"/>
      <c r="F71" s="121"/>
      <c r="G71" s="121"/>
      <c r="H71" s="121"/>
      <c r="I71" s="122"/>
      <c r="J71" s="122"/>
      <c r="K71" s="122"/>
    </row>
    <row r="72" spans="1:11">
      <c r="A72" s="12" t="s">
        <v>682</v>
      </c>
      <c r="B72" s="31" t="s">
        <v>408</v>
      </c>
      <c r="C72" s="122"/>
      <c r="D72" s="122"/>
      <c r="E72" s="122"/>
      <c r="F72" s="121"/>
      <c r="G72" s="121"/>
      <c r="H72" s="121"/>
      <c r="I72" s="122"/>
      <c r="J72" s="122"/>
      <c r="K72" s="122"/>
    </row>
    <row r="73" spans="1:11">
      <c r="A73" s="20" t="s">
        <v>176</v>
      </c>
      <c r="B73" s="31" t="s">
        <v>409</v>
      </c>
      <c r="C73" s="122"/>
      <c r="D73" s="122"/>
      <c r="E73" s="122"/>
      <c r="F73" s="121"/>
      <c r="G73" s="121"/>
      <c r="H73" s="121"/>
      <c r="I73" s="122"/>
      <c r="J73" s="122"/>
      <c r="K73" s="122"/>
    </row>
    <row r="74" spans="1:11">
      <c r="A74" s="20" t="s">
        <v>177</v>
      </c>
      <c r="B74" s="31" t="s">
        <v>409</v>
      </c>
      <c r="C74" s="122"/>
      <c r="D74" s="122"/>
      <c r="E74" s="122"/>
      <c r="F74" s="121"/>
      <c r="G74" s="121"/>
      <c r="H74" s="121"/>
      <c r="I74" s="122"/>
      <c r="J74" s="122"/>
      <c r="K74" s="122"/>
    </row>
    <row r="75" spans="1:11">
      <c r="A75" s="41" t="s">
        <v>645</v>
      </c>
      <c r="B75" s="44" t="s">
        <v>410</v>
      </c>
      <c r="C75" s="122"/>
      <c r="D75" s="122"/>
      <c r="E75" s="122"/>
      <c r="F75" s="121"/>
      <c r="G75" s="121"/>
      <c r="H75" s="121"/>
      <c r="I75" s="122"/>
      <c r="J75" s="122"/>
      <c r="K75" s="122"/>
    </row>
    <row r="76" spans="1:11" ht="15.75">
      <c r="A76" s="85" t="s">
        <v>120</v>
      </c>
      <c r="B76" s="86"/>
      <c r="C76" s="148"/>
      <c r="D76" s="148"/>
      <c r="E76" s="148"/>
      <c r="F76" s="128"/>
      <c r="G76" s="128"/>
      <c r="H76" s="128"/>
      <c r="I76" s="148"/>
      <c r="J76" s="148"/>
      <c r="K76" s="148"/>
    </row>
    <row r="77" spans="1:11">
      <c r="A77" s="35" t="s">
        <v>411</v>
      </c>
      <c r="B77" s="31" t="s">
        <v>412</v>
      </c>
      <c r="C77" s="122"/>
      <c r="D77" s="122"/>
      <c r="E77" s="122"/>
      <c r="F77" s="121"/>
      <c r="G77" s="121"/>
      <c r="H77" s="121"/>
      <c r="I77" s="122"/>
      <c r="J77" s="122"/>
      <c r="K77" s="122"/>
    </row>
    <row r="78" spans="1:11">
      <c r="A78" s="35" t="s">
        <v>683</v>
      </c>
      <c r="B78" s="31" t="s">
        <v>413</v>
      </c>
      <c r="C78" s="122"/>
      <c r="D78" s="122"/>
      <c r="E78" s="122"/>
      <c r="F78" s="121"/>
      <c r="G78" s="121"/>
      <c r="H78" s="121"/>
      <c r="I78" s="122"/>
      <c r="J78" s="122"/>
      <c r="K78" s="122"/>
    </row>
    <row r="79" spans="1:11">
      <c r="A79" s="35" t="s">
        <v>414</v>
      </c>
      <c r="B79" s="31" t="s">
        <v>415</v>
      </c>
      <c r="C79" s="122"/>
      <c r="D79" s="122"/>
      <c r="E79" s="122"/>
      <c r="F79" s="121"/>
      <c r="G79" s="121"/>
      <c r="H79" s="121"/>
      <c r="I79" s="122"/>
      <c r="J79" s="122"/>
      <c r="K79" s="122"/>
    </row>
    <row r="80" spans="1:11">
      <c r="A80" s="35" t="s">
        <v>416</v>
      </c>
      <c r="B80" s="31" t="s">
        <v>417</v>
      </c>
      <c r="C80" s="122"/>
      <c r="D80" s="122"/>
      <c r="E80" s="122"/>
      <c r="F80" s="121"/>
      <c r="G80" s="121"/>
      <c r="H80" s="121"/>
      <c r="I80" s="122"/>
      <c r="J80" s="122"/>
      <c r="K80" s="122"/>
    </row>
    <row r="81" spans="1:11">
      <c r="A81" s="6" t="s">
        <v>418</v>
      </c>
      <c r="B81" s="31" t="s">
        <v>419</v>
      </c>
      <c r="C81" s="122"/>
      <c r="D81" s="122"/>
      <c r="E81" s="122"/>
      <c r="F81" s="121"/>
      <c r="G81" s="121"/>
      <c r="H81" s="121"/>
      <c r="I81" s="122"/>
      <c r="J81" s="122"/>
      <c r="K81" s="122"/>
    </row>
    <row r="82" spans="1:11">
      <c r="A82" s="6" t="s">
        <v>420</v>
      </c>
      <c r="B82" s="31" t="s">
        <v>421</v>
      </c>
      <c r="C82" s="122"/>
      <c r="D82" s="122"/>
      <c r="E82" s="122"/>
      <c r="F82" s="121"/>
      <c r="G82" s="121"/>
      <c r="H82" s="121"/>
      <c r="I82" s="122"/>
      <c r="J82" s="122"/>
      <c r="K82" s="122"/>
    </row>
    <row r="83" spans="1:11">
      <c r="A83" s="6" t="s">
        <v>422</v>
      </c>
      <c r="B83" s="31" t="s">
        <v>423</v>
      </c>
      <c r="C83" s="122"/>
      <c r="D83" s="122"/>
      <c r="E83" s="122"/>
      <c r="F83" s="121"/>
      <c r="G83" s="121"/>
      <c r="H83" s="121"/>
      <c r="I83" s="122"/>
      <c r="J83" s="122"/>
      <c r="K83" s="122"/>
    </row>
    <row r="84" spans="1:11">
      <c r="A84" s="42" t="s">
        <v>647</v>
      </c>
      <c r="B84" s="44" t="s">
        <v>424</v>
      </c>
      <c r="C84" s="122">
        <f>SUM(C77:C83)</f>
        <v>0</v>
      </c>
      <c r="D84" s="122">
        <f>SUM(D77:D83)</f>
        <v>0</v>
      </c>
      <c r="E84" s="122">
        <f>SUM(E77:E83)</f>
        <v>0</v>
      </c>
      <c r="F84" s="121"/>
      <c r="G84" s="121"/>
      <c r="H84" s="121"/>
      <c r="I84" s="122">
        <f>SUM(I77:I83)</f>
        <v>0</v>
      </c>
      <c r="J84" s="122">
        <f>SUM(J77:J83)</f>
        <v>0</v>
      </c>
      <c r="K84" s="122">
        <f>SUM(K77:K83)</f>
        <v>0</v>
      </c>
    </row>
    <row r="85" spans="1:11">
      <c r="A85" s="13" t="s">
        <v>425</v>
      </c>
      <c r="B85" s="31" t="s">
        <v>426</v>
      </c>
      <c r="C85" s="122"/>
      <c r="D85" s="122"/>
      <c r="E85" s="122"/>
      <c r="F85" s="121"/>
      <c r="G85" s="121"/>
      <c r="H85" s="121"/>
      <c r="I85" s="122"/>
      <c r="J85" s="122"/>
      <c r="K85" s="122"/>
    </row>
    <row r="86" spans="1:11">
      <c r="A86" s="13" t="s">
        <v>427</v>
      </c>
      <c r="B86" s="31" t="s">
        <v>428</v>
      </c>
      <c r="C86" s="122"/>
      <c r="D86" s="122"/>
      <c r="E86" s="122"/>
      <c r="F86" s="121"/>
      <c r="G86" s="121"/>
      <c r="H86" s="121"/>
      <c r="I86" s="122"/>
      <c r="J86" s="122"/>
      <c r="K86" s="122"/>
    </row>
    <row r="87" spans="1:11">
      <c r="A87" s="13" t="s">
        <v>429</v>
      </c>
      <c r="B87" s="31" t="s">
        <v>430</v>
      </c>
      <c r="C87" s="122"/>
      <c r="D87" s="122"/>
      <c r="E87" s="122"/>
      <c r="F87" s="121"/>
      <c r="G87" s="121"/>
      <c r="H87" s="121"/>
      <c r="I87" s="122"/>
      <c r="J87" s="122"/>
      <c r="K87" s="122"/>
    </row>
    <row r="88" spans="1:11">
      <c r="A88" s="13" t="s">
        <v>431</v>
      </c>
      <c r="B88" s="31" t="s">
        <v>432</v>
      </c>
      <c r="C88" s="122"/>
      <c r="D88" s="122"/>
      <c r="E88" s="122"/>
      <c r="F88" s="121"/>
      <c r="G88" s="121"/>
      <c r="H88" s="121"/>
      <c r="I88" s="122"/>
      <c r="J88" s="122"/>
      <c r="K88" s="122"/>
    </row>
    <row r="89" spans="1:11">
      <c r="A89" s="41" t="s">
        <v>648</v>
      </c>
      <c r="B89" s="44" t="s">
        <v>433</v>
      </c>
      <c r="C89" s="122">
        <f>SUM(C85:C88)</f>
        <v>0</v>
      </c>
      <c r="D89" s="122">
        <f>SUM(D85:D88)</f>
        <v>0</v>
      </c>
      <c r="E89" s="122">
        <f>SUM(E85:E88)</f>
        <v>0</v>
      </c>
      <c r="F89" s="121"/>
      <c r="G89" s="121"/>
      <c r="H89" s="121"/>
      <c r="I89" s="122">
        <f>SUM(I85:I88)</f>
        <v>0</v>
      </c>
      <c r="J89" s="122">
        <f>SUM(J85:J88)</f>
        <v>0</v>
      </c>
      <c r="K89" s="122">
        <f>SUM(K85:K88)</f>
        <v>0</v>
      </c>
    </row>
    <row r="90" spans="1:11" ht="30">
      <c r="A90" s="13" t="s">
        <v>434</v>
      </c>
      <c r="B90" s="31" t="s">
        <v>435</v>
      </c>
      <c r="C90" s="122"/>
      <c r="D90" s="122"/>
      <c r="E90" s="122"/>
      <c r="F90" s="121"/>
      <c r="G90" s="121"/>
      <c r="H90" s="121"/>
      <c r="I90" s="122"/>
      <c r="J90" s="122"/>
      <c r="K90" s="122"/>
    </row>
    <row r="91" spans="1:11" ht="30">
      <c r="A91" s="13" t="s">
        <v>684</v>
      </c>
      <c r="B91" s="31" t="s">
        <v>436</v>
      </c>
      <c r="C91" s="122"/>
      <c r="D91" s="122"/>
      <c r="E91" s="122"/>
      <c r="F91" s="121"/>
      <c r="G91" s="121"/>
      <c r="H91" s="121"/>
      <c r="I91" s="122"/>
      <c r="J91" s="122"/>
      <c r="K91" s="122"/>
    </row>
    <row r="92" spans="1:11" ht="30">
      <c r="A92" s="13" t="s">
        <v>685</v>
      </c>
      <c r="B92" s="31" t="s">
        <v>437</v>
      </c>
      <c r="C92" s="122"/>
      <c r="D92" s="122"/>
      <c r="E92" s="122"/>
      <c r="F92" s="121"/>
      <c r="G92" s="121"/>
      <c r="H92" s="121"/>
      <c r="I92" s="122"/>
      <c r="J92" s="122"/>
      <c r="K92" s="122"/>
    </row>
    <row r="93" spans="1:11">
      <c r="A93" s="13" t="s">
        <v>686</v>
      </c>
      <c r="B93" s="31" t="s">
        <v>438</v>
      </c>
      <c r="C93" s="122"/>
      <c r="D93" s="122"/>
      <c r="E93" s="122"/>
      <c r="F93" s="121"/>
      <c r="G93" s="121"/>
      <c r="H93" s="121"/>
      <c r="I93" s="122"/>
      <c r="J93" s="122"/>
      <c r="K93" s="122"/>
    </row>
    <row r="94" spans="1:11" ht="30">
      <c r="A94" s="13" t="s">
        <v>687</v>
      </c>
      <c r="B94" s="31" t="s">
        <v>439</v>
      </c>
      <c r="C94" s="122"/>
      <c r="D94" s="122"/>
      <c r="E94" s="122"/>
      <c r="F94" s="121"/>
      <c r="G94" s="121"/>
      <c r="H94" s="121"/>
      <c r="I94" s="122"/>
      <c r="J94" s="122"/>
      <c r="K94" s="122"/>
    </row>
    <row r="95" spans="1:11" ht="30">
      <c r="A95" s="13" t="s">
        <v>688</v>
      </c>
      <c r="B95" s="31" t="s">
        <v>440</v>
      </c>
      <c r="C95" s="122"/>
      <c r="D95" s="122"/>
      <c r="E95" s="122"/>
      <c r="F95" s="121"/>
      <c r="G95" s="121"/>
      <c r="H95" s="121"/>
      <c r="I95" s="122"/>
      <c r="J95" s="122"/>
      <c r="K95" s="122"/>
    </row>
    <row r="96" spans="1:11">
      <c r="A96" s="13" t="s">
        <v>441</v>
      </c>
      <c r="B96" s="31" t="s">
        <v>442</v>
      </c>
      <c r="C96" s="122"/>
      <c r="D96" s="122"/>
      <c r="E96" s="122"/>
      <c r="F96" s="121"/>
      <c r="G96" s="121"/>
      <c r="H96" s="121"/>
      <c r="I96" s="122"/>
      <c r="J96" s="122"/>
      <c r="K96" s="122"/>
    </row>
    <row r="97" spans="1:28">
      <c r="A97" s="13" t="s">
        <v>689</v>
      </c>
      <c r="B97" s="31" t="s">
        <v>443</v>
      </c>
      <c r="C97" s="122"/>
      <c r="D97" s="122"/>
      <c r="E97" s="122"/>
      <c r="F97" s="121"/>
      <c r="G97" s="121"/>
      <c r="H97" s="121"/>
      <c r="I97" s="122"/>
      <c r="J97" s="122"/>
      <c r="K97" s="122"/>
    </row>
    <row r="98" spans="1:28">
      <c r="A98" s="41" t="s">
        <v>649</v>
      </c>
      <c r="B98" s="44" t="s">
        <v>444</v>
      </c>
      <c r="C98" s="122">
        <f>SUM(C90:C97)</f>
        <v>0</v>
      </c>
      <c r="D98" s="122">
        <f>SUM(D90:D97)</f>
        <v>0</v>
      </c>
      <c r="E98" s="122">
        <f>SUM(E90:E97)</f>
        <v>0</v>
      </c>
      <c r="F98" s="121"/>
      <c r="G98" s="121"/>
      <c r="H98" s="121"/>
      <c r="I98" s="122">
        <f>SUM(I90:I97)</f>
        <v>0</v>
      </c>
      <c r="J98" s="122">
        <f>SUM(J90:J97)</f>
        <v>0</v>
      </c>
      <c r="K98" s="122">
        <f>SUM(K90:K97)</f>
        <v>0</v>
      </c>
    </row>
    <row r="99" spans="1:28" ht="15.75">
      <c r="A99" s="85" t="s">
        <v>119</v>
      </c>
      <c r="B99" s="86"/>
      <c r="C99" s="148"/>
      <c r="D99" s="148"/>
      <c r="E99" s="148"/>
      <c r="F99" s="128"/>
      <c r="G99" s="128"/>
      <c r="H99" s="128"/>
      <c r="I99" s="148"/>
      <c r="J99" s="148"/>
      <c r="K99" s="148"/>
    </row>
    <row r="100" spans="1:28" ht="15.75">
      <c r="A100" s="87" t="s">
        <v>7</v>
      </c>
      <c r="B100" s="88" t="s">
        <v>445</v>
      </c>
      <c r="C100" s="149">
        <f>C26+C27+C52+C61+C75+C84+C89+C98</f>
        <v>47413000</v>
      </c>
      <c r="D100" s="149">
        <f t="shared" ref="D100:K100" si="12">D26+D27+D52+D61+D75+D84+D89+D98</f>
        <v>49033000</v>
      </c>
      <c r="E100" s="149">
        <f t="shared" si="12"/>
        <v>45329532</v>
      </c>
      <c r="F100" s="149">
        <f t="shared" si="12"/>
        <v>1720000</v>
      </c>
      <c r="G100" s="149">
        <f t="shared" si="12"/>
        <v>1720000</v>
      </c>
      <c r="H100" s="149">
        <f t="shared" si="12"/>
        <v>1558009</v>
      </c>
      <c r="I100" s="149">
        <f>I26+I27+I52+I61+I75+I84+I89+I98</f>
        <v>49133000</v>
      </c>
      <c r="J100" s="149">
        <f>J26+J27+J52+J61+J75+J84+J89+J98</f>
        <v>50753000</v>
      </c>
      <c r="K100" s="149">
        <f t="shared" si="12"/>
        <v>46887541</v>
      </c>
    </row>
    <row r="101" spans="1:28">
      <c r="A101" s="13" t="s">
        <v>0</v>
      </c>
      <c r="B101" s="5" t="s">
        <v>446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>
      <c r="A102" s="13" t="s">
        <v>449</v>
      </c>
      <c r="B102" s="5" t="s">
        <v>450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>
      <c r="A103" s="13" t="s">
        <v>1</v>
      </c>
      <c r="B103" s="5" t="s">
        <v>451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4"/>
      <c r="AB103" s="24"/>
    </row>
    <row r="104" spans="1:28">
      <c r="A104" s="15" t="s">
        <v>654</v>
      </c>
      <c r="B104" s="7" t="s">
        <v>453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4"/>
      <c r="AB104" s="24"/>
    </row>
    <row r="105" spans="1:28">
      <c r="A105" s="36" t="s">
        <v>2</v>
      </c>
      <c r="B105" s="5" t="s">
        <v>454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>
      <c r="A106" s="36" t="s">
        <v>660</v>
      </c>
      <c r="B106" s="5" t="s">
        <v>457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4"/>
      <c r="AB106" s="24"/>
    </row>
    <row r="107" spans="1:28">
      <c r="A107" s="13" t="s">
        <v>458</v>
      </c>
      <c r="B107" s="5" t="s">
        <v>459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>
      <c r="A108" s="13" t="s">
        <v>3</v>
      </c>
      <c r="B108" s="5" t="s">
        <v>460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4"/>
      <c r="AB108" s="24"/>
    </row>
    <row r="109" spans="1:28">
      <c r="A109" s="14" t="s">
        <v>657</v>
      </c>
      <c r="B109" s="7" t="s">
        <v>461</v>
      </c>
      <c r="C109" s="142"/>
      <c r="D109" s="142"/>
      <c r="E109" s="142"/>
      <c r="F109" s="142"/>
      <c r="G109" s="142"/>
      <c r="H109" s="142"/>
      <c r="I109" s="142"/>
      <c r="J109" s="142"/>
      <c r="K109" s="142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4"/>
      <c r="AB109" s="24"/>
    </row>
    <row r="110" spans="1:28">
      <c r="A110" s="36" t="s">
        <v>462</v>
      </c>
      <c r="B110" s="5" t="s">
        <v>463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>
      <c r="A111" s="36" t="s">
        <v>464</v>
      </c>
      <c r="B111" s="5" t="s">
        <v>465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>
      <c r="A112" s="14" t="s">
        <v>466</v>
      </c>
      <c r="B112" s="7" t="s">
        <v>467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>
      <c r="A113" s="36" t="s">
        <v>468</v>
      </c>
      <c r="B113" s="5" t="s">
        <v>469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>
      <c r="A114" s="36" t="s">
        <v>470</v>
      </c>
      <c r="B114" s="5" t="s">
        <v>471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>
      <c r="A115" s="36" t="s">
        <v>472</v>
      </c>
      <c r="B115" s="5" t="s">
        <v>473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4"/>
      <c r="AB115" s="24"/>
    </row>
    <row r="116" spans="1:28">
      <c r="A116" s="37" t="s">
        <v>658</v>
      </c>
      <c r="B116" s="38" t="s">
        <v>474</v>
      </c>
      <c r="C116" s="142">
        <f>C104+C109+C112</f>
        <v>0</v>
      </c>
      <c r="D116" s="142">
        <f>D104+D109+D112</f>
        <v>0</v>
      </c>
      <c r="E116" s="142">
        <f>E104+E109+E112</f>
        <v>0</v>
      </c>
      <c r="F116" s="142"/>
      <c r="G116" s="142"/>
      <c r="H116" s="142"/>
      <c r="I116" s="142">
        <f>I104+I109+I112</f>
        <v>0</v>
      </c>
      <c r="J116" s="142">
        <f>J104+J109+J112</f>
        <v>0</v>
      </c>
      <c r="K116" s="142">
        <f>K104+K109+K112</f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4"/>
      <c r="AB116" s="24"/>
    </row>
    <row r="117" spans="1:28">
      <c r="A117" s="36" t="s">
        <v>475</v>
      </c>
      <c r="B117" s="5" t="s">
        <v>476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4"/>
      <c r="AB117" s="24"/>
    </row>
    <row r="118" spans="1:28">
      <c r="A118" s="13" t="s">
        <v>477</v>
      </c>
      <c r="B118" s="5" t="s">
        <v>478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4"/>
      <c r="AB118" s="24"/>
    </row>
    <row r="119" spans="1:28">
      <c r="A119" s="36" t="s">
        <v>4</v>
      </c>
      <c r="B119" s="5" t="s">
        <v>479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>
      <c r="A120" s="36" t="s">
        <v>663</v>
      </c>
      <c r="B120" s="5" t="s">
        <v>480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4"/>
      <c r="AB120" s="24"/>
    </row>
    <row r="121" spans="1:28">
      <c r="A121" s="37" t="s">
        <v>664</v>
      </c>
      <c r="B121" s="38" t="s">
        <v>484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4"/>
      <c r="AB121" s="24"/>
    </row>
    <row r="122" spans="1:28">
      <c r="A122" s="13" t="s">
        <v>485</v>
      </c>
      <c r="B122" s="5" t="s">
        <v>486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4"/>
      <c r="AB122" s="24"/>
    </row>
    <row r="123" spans="1:28" ht="15.75">
      <c r="A123" s="89" t="s">
        <v>8</v>
      </c>
      <c r="B123" s="90" t="s">
        <v>487</v>
      </c>
      <c r="C123" s="150">
        <f>C116+C121</f>
        <v>0</v>
      </c>
      <c r="D123" s="150">
        <f>D116+D121</f>
        <v>0</v>
      </c>
      <c r="E123" s="150">
        <f>E116+E121</f>
        <v>0</v>
      </c>
      <c r="F123" s="150"/>
      <c r="G123" s="150"/>
      <c r="H123" s="150"/>
      <c r="I123" s="150">
        <f>I116+I121</f>
        <v>0</v>
      </c>
      <c r="J123" s="150">
        <f>J116+J121</f>
        <v>0</v>
      </c>
      <c r="K123" s="150">
        <f>K116+K121</f>
        <v>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4"/>
      <c r="AB123" s="24"/>
    </row>
    <row r="124" spans="1:28" ht="15.75">
      <c r="A124" s="95" t="s">
        <v>45</v>
      </c>
      <c r="B124" s="97"/>
      <c r="C124" s="151">
        <f t="shared" ref="C124:K124" si="13">C100+C123</f>
        <v>47413000</v>
      </c>
      <c r="D124" s="151">
        <f t="shared" si="13"/>
        <v>49033000</v>
      </c>
      <c r="E124" s="151">
        <f t="shared" si="13"/>
        <v>45329532</v>
      </c>
      <c r="F124" s="151">
        <f t="shared" si="13"/>
        <v>1720000</v>
      </c>
      <c r="G124" s="151">
        <f t="shared" si="13"/>
        <v>1720000</v>
      </c>
      <c r="H124" s="151">
        <f t="shared" si="13"/>
        <v>1558009</v>
      </c>
      <c r="I124" s="151">
        <f t="shared" si="13"/>
        <v>49133000</v>
      </c>
      <c r="J124" s="151">
        <f t="shared" si="13"/>
        <v>50753000</v>
      </c>
      <c r="K124" s="151">
        <f t="shared" si="13"/>
        <v>46887541</v>
      </c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2:28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</sheetData>
  <mergeCells count="8">
    <mergeCell ref="A1:K1"/>
    <mergeCell ref="A3:K3"/>
    <mergeCell ref="C6:E6"/>
    <mergeCell ref="F6:H6"/>
    <mergeCell ref="I6:K6"/>
    <mergeCell ref="A6:A7"/>
    <mergeCell ref="B6:B7"/>
    <mergeCell ref="A2:K2"/>
  </mergeCells>
  <phoneticPr fontId="0" type="noConversion"/>
  <pageMargins left="0.70866141732283472" right="0.70866141732283472" top="0.74803149606299213" bottom="0.55118110236220474" header="0.31496062992125984" footer="0.31496062992125984"/>
  <pageSetup paperSize="8" scale="54" fitToHeight="2" orientation="portrait" horizontalDpi="300" verticalDpi="300" r:id="rId1"/>
  <headerFooter>
    <oddHeader>&amp;R2.2.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72"/>
  <sheetViews>
    <sheetView topLeftCell="A97" workbookViewId="0">
      <selection activeCell="A2" sqref="A2:K2"/>
    </sheetView>
  </sheetViews>
  <sheetFormatPr defaultRowHeight="15"/>
  <cols>
    <col min="1" max="1" width="83.42578125" customWidth="1"/>
    <col min="3" max="11" width="12.7109375" customWidth="1"/>
  </cols>
  <sheetData>
    <row r="1" spans="1:11" ht="21" customHeight="1">
      <c r="A1" s="241" t="s">
        <v>951</v>
      </c>
      <c r="B1" s="242"/>
      <c r="C1" s="242"/>
      <c r="D1" s="242"/>
      <c r="E1" s="242"/>
      <c r="F1" s="242"/>
      <c r="G1" s="242"/>
      <c r="H1" s="242"/>
      <c r="I1" s="243"/>
      <c r="J1" s="244"/>
      <c r="K1" s="244"/>
    </row>
    <row r="2" spans="1:11" ht="18.75" customHeight="1">
      <c r="A2" s="240" t="s">
        <v>693</v>
      </c>
      <c r="B2" s="242"/>
      <c r="C2" s="242"/>
      <c r="D2" s="242"/>
      <c r="E2" s="242"/>
      <c r="F2" s="242"/>
      <c r="G2" s="242"/>
      <c r="H2" s="242"/>
      <c r="I2" s="243"/>
      <c r="J2" s="244"/>
      <c r="K2" s="244"/>
    </row>
    <row r="3" spans="1:11" ht="18">
      <c r="A3" s="40"/>
    </row>
    <row r="4" spans="1:11">
      <c r="A4" s="74" t="s">
        <v>14</v>
      </c>
    </row>
    <row r="5" spans="1:11" ht="25.5" customHeight="1">
      <c r="A5" s="245" t="s">
        <v>308</v>
      </c>
      <c r="B5" s="247" t="s">
        <v>309</v>
      </c>
      <c r="C5" s="249" t="s">
        <v>121</v>
      </c>
      <c r="D5" s="250"/>
      <c r="E5" s="251"/>
      <c r="F5" s="249" t="s">
        <v>122</v>
      </c>
      <c r="G5" s="250"/>
      <c r="H5" s="251"/>
      <c r="I5" s="253" t="s">
        <v>227</v>
      </c>
      <c r="J5" s="254"/>
      <c r="K5" s="254"/>
    </row>
    <row r="6" spans="1:11" ht="25.5">
      <c r="A6" s="246"/>
      <c r="B6" s="248"/>
      <c r="C6" s="3" t="s">
        <v>229</v>
      </c>
      <c r="D6" s="3" t="s">
        <v>254</v>
      </c>
      <c r="E6" s="73" t="s">
        <v>255</v>
      </c>
      <c r="F6" s="3" t="s">
        <v>229</v>
      </c>
      <c r="G6" s="3" t="s">
        <v>254</v>
      </c>
      <c r="H6" s="73" t="s">
        <v>255</v>
      </c>
      <c r="I6" s="3" t="s">
        <v>229</v>
      </c>
      <c r="J6" s="3" t="s">
        <v>254</v>
      </c>
      <c r="K6" s="73" t="s">
        <v>255</v>
      </c>
    </row>
    <row r="7" spans="1:11">
      <c r="A7" s="29" t="s">
        <v>310</v>
      </c>
      <c r="B7" s="30" t="s">
        <v>311</v>
      </c>
      <c r="C7" s="125">
        <f>'kiadások Önkormányzat'!C7+'kiadások Óvoda'!C8</f>
        <v>35505000</v>
      </c>
      <c r="D7" s="125">
        <f>'kiadások Önkormányzat'!D7+'kiadások Óvoda'!D8</f>
        <v>39905000</v>
      </c>
      <c r="E7" s="121">
        <f>'kiadások Önkormányzat'!E7+'kiadások Óvoda'!E8</f>
        <v>38175336</v>
      </c>
      <c r="F7" s="121">
        <f>'kiadások Önkormányzat'!F7+'kiadások Óvoda'!F8</f>
        <v>0</v>
      </c>
      <c r="G7" s="121">
        <f>'kiadások Önkormányzat'!G7+'kiadások Óvoda'!G8</f>
        <v>0</v>
      </c>
      <c r="H7" s="121">
        <f>'kiadások Önkormányzat'!H7+'kiadások Óvoda'!H8</f>
        <v>0</v>
      </c>
      <c r="I7" s="122">
        <f>'kiadások Önkormányzat'!I7+'kiadások Óvoda'!I8</f>
        <v>35505000</v>
      </c>
      <c r="J7" s="122">
        <f>'kiadások Önkormányzat'!J7+'kiadások Óvoda'!J8</f>
        <v>39905000</v>
      </c>
      <c r="K7" s="122">
        <f>'kiadások Önkormányzat'!K7+'kiadások Óvoda'!K8</f>
        <v>38175336</v>
      </c>
    </row>
    <row r="8" spans="1:11">
      <c r="A8" s="29" t="s">
        <v>312</v>
      </c>
      <c r="B8" s="31" t="s">
        <v>313</v>
      </c>
      <c r="C8" s="125">
        <f>'kiadások Önkormányzat'!C8+'kiadások Óvoda'!C9</f>
        <v>0</v>
      </c>
      <c r="D8" s="125">
        <f>'kiadások Önkormányzat'!D8+'kiadások Óvoda'!D9</f>
        <v>0</v>
      </c>
      <c r="E8" s="121">
        <f>'kiadások Önkormányzat'!E8+'kiadások Óvoda'!E9</f>
        <v>0</v>
      </c>
      <c r="F8" s="121">
        <f>'kiadások Önkormányzat'!F8+'kiadások Óvoda'!F9</f>
        <v>0</v>
      </c>
      <c r="G8" s="121">
        <f>'kiadások Önkormányzat'!G8+'kiadások Óvoda'!G9</f>
        <v>0</v>
      </c>
      <c r="H8" s="121">
        <f>'kiadások Önkormányzat'!H8+'kiadások Óvoda'!H9</f>
        <v>0</v>
      </c>
      <c r="I8" s="122">
        <f>'kiadások Önkormányzat'!I8+'kiadások Óvoda'!I9</f>
        <v>0</v>
      </c>
      <c r="J8" s="122">
        <f>'kiadások Önkormányzat'!J8+'kiadások Óvoda'!J9</f>
        <v>0</v>
      </c>
      <c r="K8" s="122">
        <f>'kiadások Önkormányzat'!K8+'kiadások Óvoda'!K9</f>
        <v>0</v>
      </c>
    </row>
    <row r="9" spans="1:11">
      <c r="A9" s="29" t="s">
        <v>314</v>
      </c>
      <c r="B9" s="31" t="s">
        <v>315</v>
      </c>
      <c r="C9" s="125">
        <f>'kiadások Önkormányzat'!C9+'kiadások Óvoda'!C10</f>
        <v>0</v>
      </c>
      <c r="D9" s="125">
        <f>'kiadások Önkormányzat'!D9+'kiadások Óvoda'!D10</f>
        <v>0</v>
      </c>
      <c r="E9" s="121">
        <f>'kiadások Önkormányzat'!E9+'kiadások Óvoda'!E10</f>
        <v>0</v>
      </c>
      <c r="F9" s="121">
        <f>'kiadások Önkormányzat'!F9+'kiadások Óvoda'!F10</f>
        <v>0</v>
      </c>
      <c r="G9" s="121">
        <f>'kiadások Önkormányzat'!G9+'kiadások Óvoda'!G10</f>
        <v>0</v>
      </c>
      <c r="H9" s="121">
        <f>'kiadások Önkormányzat'!H9+'kiadások Óvoda'!H10</f>
        <v>0</v>
      </c>
      <c r="I9" s="122">
        <f>'kiadások Önkormányzat'!I9+'kiadások Óvoda'!I10</f>
        <v>0</v>
      </c>
      <c r="J9" s="122">
        <f>'kiadások Önkormányzat'!J9+'kiadások Óvoda'!J10</f>
        <v>0</v>
      </c>
      <c r="K9" s="122">
        <f>'kiadások Önkormányzat'!K9+'kiadások Óvoda'!K10</f>
        <v>0</v>
      </c>
    </row>
    <row r="10" spans="1:11">
      <c r="A10" s="32" t="s">
        <v>316</v>
      </c>
      <c r="B10" s="31" t="s">
        <v>317</v>
      </c>
      <c r="C10" s="125">
        <f>'kiadások Önkormányzat'!C10+'kiadások Óvoda'!C11</f>
        <v>0</v>
      </c>
      <c r="D10" s="125">
        <f>'kiadások Önkormányzat'!D10+'kiadások Óvoda'!D11</f>
        <v>0</v>
      </c>
      <c r="E10" s="121">
        <f>'kiadások Önkormányzat'!E10+'kiadások Óvoda'!E11</f>
        <v>0</v>
      </c>
      <c r="F10" s="121">
        <f>'kiadások Önkormányzat'!F10+'kiadások Óvoda'!F11</f>
        <v>0</v>
      </c>
      <c r="G10" s="121">
        <f>'kiadások Önkormányzat'!G10+'kiadások Óvoda'!G11</f>
        <v>0</v>
      </c>
      <c r="H10" s="121">
        <f>'kiadások Önkormányzat'!H10+'kiadások Óvoda'!H11</f>
        <v>0</v>
      </c>
      <c r="I10" s="122">
        <f>'kiadások Önkormányzat'!I10+'kiadások Óvoda'!I11</f>
        <v>0</v>
      </c>
      <c r="J10" s="122">
        <f>'kiadások Önkormányzat'!J10+'kiadások Óvoda'!J11</f>
        <v>0</v>
      </c>
      <c r="K10" s="122">
        <f>'kiadások Önkormányzat'!K10+'kiadások Óvoda'!K11</f>
        <v>0</v>
      </c>
    </row>
    <row r="11" spans="1:11">
      <c r="A11" s="32" t="s">
        <v>318</v>
      </c>
      <c r="B11" s="31" t="s">
        <v>319</v>
      </c>
      <c r="C11" s="125">
        <f>'kiadások Önkormányzat'!C11+'kiadások Óvoda'!C12</f>
        <v>0</v>
      </c>
      <c r="D11" s="125">
        <f>'kiadások Önkormányzat'!D11+'kiadások Óvoda'!D12</f>
        <v>0</v>
      </c>
      <c r="E11" s="121">
        <f>'kiadások Önkormányzat'!E11+'kiadások Óvoda'!E12</f>
        <v>0</v>
      </c>
      <c r="F11" s="121">
        <f>'kiadások Önkormányzat'!F11+'kiadások Óvoda'!F12</f>
        <v>0</v>
      </c>
      <c r="G11" s="121">
        <f>'kiadások Önkormányzat'!G11+'kiadások Óvoda'!G12</f>
        <v>0</v>
      </c>
      <c r="H11" s="121">
        <f>'kiadások Önkormányzat'!H11+'kiadások Óvoda'!H12</f>
        <v>0</v>
      </c>
      <c r="I11" s="122">
        <f>'kiadások Önkormányzat'!I11+'kiadások Óvoda'!I12</f>
        <v>0</v>
      </c>
      <c r="J11" s="122">
        <f>'kiadások Önkormányzat'!J11+'kiadások Óvoda'!J12</f>
        <v>0</v>
      </c>
      <c r="K11" s="122">
        <f>'kiadások Önkormányzat'!K11+'kiadások Óvoda'!K12</f>
        <v>0</v>
      </c>
    </row>
    <row r="12" spans="1:11">
      <c r="A12" s="32" t="s">
        <v>320</v>
      </c>
      <c r="B12" s="31" t="s">
        <v>321</v>
      </c>
      <c r="C12" s="125">
        <f>'kiadások Önkormányzat'!C12+'kiadások Óvoda'!C13</f>
        <v>1880000</v>
      </c>
      <c r="D12" s="125">
        <f>'kiadások Önkormányzat'!D12+'kiadások Óvoda'!D13</f>
        <v>1880000</v>
      </c>
      <c r="E12" s="121">
        <f>'kiadások Önkormányzat'!E12+'kiadások Óvoda'!E13</f>
        <v>1872675</v>
      </c>
      <c r="F12" s="121">
        <f>'kiadások Önkormányzat'!F12+'kiadások Óvoda'!F13</f>
        <v>0</v>
      </c>
      <c r="G12" s="121">
        <f>'kiadások Önkormányzat'!G12+'kiadások Óvoda'!G13</f>
        <v>0</v>
      </c>
      <c r="H12" s="121">
        <f>'kiadások Önkormányzat'!H12+'kiadások Óvoda'!H13</f>
        <v>0</v>
      </c>
      <c r="I12" s="122">
        <f>'kiadások Önkormányzat'!I12+'kiadások Óvoda'!I13</f>
        <v>1880000</v>
      </c>
      <c r="J12" s="122">
        <f>'kiadások Önkormányzat'!J12+'kiadások Óvoda'!J13</f>
        <v>1880000</v>
      </c>
      <c r="K12" s="122">
        <f>'kiadások Önkormányzat'!K12+'kiadások Óvoda'!K13</f>
        <v>1872675</v>
      </c>
    </row>
    <row r="13" spans="1:11">
      <c r="A13" s="32" t="s">
        <v>322</v>
      </c>
      <c r="B13" s="31" t="s">
        <v>323</v>
      </c>
      <c r="C13" s="125">
        <f>'kiadások Önkormányzat'!C13+'kiadások Óvoda'!C14</f>
        <v>0</v>
      </c>
      <c r="D13" s="125">
        <f>'kiadások Önkormányzat'!D13+'kiadások Óvoda'!D14</f>
        <v>0</v>
      </c>
      <c r="E13" s="121">
        <f>'kiadások Önkormányzat'!E13+'kiadások Óvoda'!E14</f>
        <v>0</v>
      </c>
      <c r="F13" s="121">
        <f>'kiadások Önkormányzat'!F13+'kiadások Óvoda'!F14</f>
        <v>1800000</v>
      </c>
      <c r="G13" s="121">
        <f>'kiadások Önkormányzat'!G13+'kiadások Óvoda'!G14</f>
        <v>2230000</v>
      </c>
      <c r="H13" s="121">
        <f>'kiadások Önkormányzat'!H13+'kiadások Óvoda'!H14</f>
        <v>2066899</v>
      </c>
      <c r="I13" s="122">
        <f>'kiadások Önkormányzat'!I13+'kiadások Óvoda'!I14</f>
        <v>1800000</v>
      </c>
      <c r="J13" s="122">
        <f>'kiadások Önkormányzat'!J13+'kiadások Óvoda'!J14</f>
        <v>2230000</v>
      </c>
      <c r="K13" s="122">
        <f>'kiadások Önkormányzat'!K13+'kiadások Óvoda'!K14</f>
        <v>2066899</v>
      </c>
    </row>
    <row r="14" spans="1:11">
      <c r="A14" s="32" t="s">
        <v>324</v>
      </c>
      <c r="B14" s="31" t="s">
        <v>325</v>
      </c>
      <c r="C14" s="125">
        <f>'kiadások Önkormányzat'!C14+'kiadások Óvoda'!C15</f>
        <v>199000</v>
      </c>
      <c r="D14" s="125">
        <f>'kiadások Önkormányzat'!D14+'kiadások Óvoda'!D15</f>
        <v>199000</v>
      </c>
      <c r="E14" s="121">
        <f>'kiadások Önkormányzat'!E14+'kiadások Óvoda'!E15</f>
        <v>0</v>
      </c>
      <c r="F14" s="121">
        <f>'kiadások Önkormányzat'!F14+'kiadások Óvoda'!F15</f>
        <v>0</v>
      </c>
      <c r="G14" s="121">
        <f>'kiadások Önkormányzat'!G14+'kiadások Óvoda'!G15</f>
        <v>0</v>
      </c>
      <c r="H14" s="121">
        <f>'kiadások Önkormányzat'!H14+'kiadások Óvoda'!H15</f>
        <v>0</v>
      </c>
      <c r="I14" s="122">
        <f>'kiadások Önkormányzat'!I14+'kiadások Óvoda'!I15</f>
        <v>199000</v>
      </c>
      <c r="J14" s="122">
        <f>'kiadások Önkormányzat'!J14+'kiadások Óvoda'!J15</f>
        <v>199000</v>
      </c>
      <c r="K14" s="122">
        <f>'kiadások Önkormányzat'!K14+'kiadások Óvoda'!K15</f>
        <v>0</v>
      </c>
    </row>
    <row r="15" spans="1:11">
      <c r="A15" s="5" t="s">
        <v>326</v>
      </c>
      <c r="B15" s="31" t="s">
        <v>327</v>
      </c>
      <c r="C15" s="125">
        <f>'kiadások Önkormányzat'!C15+'kiadások Óvoda'!C16</f>
        <v>260000</v>
      </c>
      <c r="D15" s="125">
        <f>'kiadások Önkormányzat'!D15+'kiadások Óvoda'!D16</f>
        <v>260000</v>
      </c>
      <c r="E15" s="121">
        <f>'kiadások Önkormányzat'!E15+'kiadások Óvoda'!E16</f>
        <v>210335</v>
      </c>
      <c r="F15" s="121">
        <f>'kiadások Önkormányzat'!F15+'kiadások Óvoda'!F16</f>
        <v>0</v>
      </c>
      <c r="G15" s="121">
        <f>'kiadások Önkormányzat'!G15+'kiadások Óvoda'!G16</f>
        <v>0</v>
      </c>
      <c r="H15" s="121">
        <f>'kiadások Önkormányzat'!H15+'kiadások Óvoda'!H16</f>
        <v>0</v>
      </c>
      <c r="I15" s="122">
        <f>'kiadások Önkormányzat'!I15+'kiadások Óvoda'!I16</f>
        <v>260000</v>
      </c>
      <c r="J15" s="122">
        <f>'kiadások Önkormányzat'!J15+'kiadások Óvoda'!J16</f>
        <v>260000</v>
      </c>
      <c r="K15" s="122">
        <f>'kiadások Önkormányzat'!K15+'kiadások Óvoda'!K16</f>
        <v>210335</v>
      </c>
    </row>
    <row r="16" spans="1:11">
      <c r="A16" s="5" t="s">
        <v>328</v>
      </c>
      <c r="B16" s="31" t="s">
        <v>329</v>
      </c>
      <c r="C16" s="125">
        <f>'kiadások Önkormányzat'!C16+'kiadások Óvoda'!C17</f>
        <v>0</v>
      </c>
      <c r="D16" s="125">
        <f>'kiadások Önkormányzat'!D16+'kiadások Óvoda'!D17</f>
        <v>0</v>
      </c>
      <c r="E16" s="121">
        <f>'kiadások Önkormányzat'!E16+'kiadások Óvoda'!E17</f>
        <v>0</v>
      </c>
      <c r="F16" s="121">
        <f>'kiadások Önkormányzat'!F16+'kiadások Óvoda'!F17</f>
        <v>0</v>
      </c>
      <c r="G16" s="121">
        <f>'kiadások Önkormányzat'!G16+'kiadások Óvoda'!G17</f>
        <v>0</v>
      </c>
      <c r="H16" s="121">
        <f>'kiadások Önkormányzat'!H16+'kiadások Óvoda'!H17</f>
        <v>0</v>
      </c>
      <c r="I16" s="122">
        <f>'kiadások Önkormányzat'!I16+'kiadások Óvoda'!I17</f>
        <v>0</v>
      </c>
      <c r="J16" s="122">
        <f>'kiadások Önkormányzat'!J16+'kiadások Óvoda'!J17</f>
        <v>0</v>
      </c>
      <c r="K16" s="122">
        <f>'kiadások Önkormányzat'!K16+'kiadások Óvoda'!K17</f>
        <v>0</v>
      </c>
    </row>
    <row r="17" spans="1:11">
      <c r="A17" s="5" t="s">
        <v>330</v>
      </c>
      <c r="B17" s="31" t="s">
        <v>331</v>
      </c>
      <c r="C17" s="125">
        <f>'kiadások Önkormányzat'!C17+'kiadások Óvoda'!C18</f>
        <v>0</v>
      </c>
      <c r="D17" s="125">
        <f>'kiadások Önkormányzat'!D17+'kiadások Óvoda'!D18</f>
        <v>0</v>
      </c>
      <c r="E17" s="121">
        <f>'kiadások Önkormányzat'!E17+'kiadások Óvoda'!E18</f>
        <v>0</v>
      </c>
      <c r="F17" s="121">
        <f>'kiadások Önkormányzat'!F17+'kiadások Óvoda'!F18</f>
        <v>0</v>
      </c>
      <c r="G17" s="121">
        <f>'kiadások Önkormányzat'!G17+'kiadások Óvoda'!G18</f>
        <v>0</v>
      </c>
      <c r="H17" s="121">
        <f>'kiadások Önkormányzat'!H17+'kiadások Óvoda'!H18</f>
        <v>0</v>
      </c>
      <c r="I17" s="122">
        <f>'kiadások Önkormányzat'!I17+'kiadások Óvoda'!I18</f>
        <v>0</v>
      </c>
      <c r="J17" s="122">
        <f>'kiadások Önkormányzat'!J17+'kiadások Óvoda'!J18</f>
        <v>0</v>
      </c>
      <c r="K17" s="122">
        <f>'kiadások Önkormányzat'!K17+'kiadások Óvoda'!K18</f>
        <v>0</v>
      </c>
    </row>
    <row r="18" spans="1:11">
      <c r="A18" s="5" t="s">
        <v>332</v>
      </c>
      <c r="B18" s="31" t="s">
        <v>333</v>
      </c>
      <c r="C18" s="125">
        <f>'kiadások Önkormányzat'!C18+'kiadások Óvoda'!C19</f>
        <v>0</v>
      </c>
      <c r="D18" s="125">
        <f>'kiadások Önkormányzat'!D18+'kiadások Óvoda'!D19</f>
        <v>0</v>
      </c>
      <c r="E18" s="121">
        <f>'kiadások Önkormányzat'!E18+'kiadások Óvoda'!E19</f>
        <v>0</v>
      </c>
      <c r="F18" s="121">
        <f>'kiadások Önkormányzat'!F18+'kiadások Óvoda'!F19</f>
        <v>0</v>
      </c>
      <c r="G18" s="121">
        <f>'kiadások Önkormányzat'!G18+'kiadások Óvoda'!G19</f>
        <v>0</v>
      </c>
      <c r="H18" s="121">
        <f>'kiadások Önkormányzat'!H18+'kiadások Óvoda'!H19</f>
        <v>0</v>
      </c>
      <c r="I18" s="122">
        <f>'kiadások Önkormányzat'!I18+'kiadások Óvoda'!I19</f>
        <v>0</v>
      </c>
      <c r="J18" s="122">
        <f>'kiadások Önkormányzat'!J18+'kiadások Óvoda'!J19</f>
        <v>0</v>
      </c>
      <c r="K18" s="122">
        <f>'kiadások Önkormányzat'!K18+'kiadások Óvoda'!K19</f>
        <v>0</v>
      </c>
    </row>
    <row r="19" spans="1:11">
      <c r="A19" s="5" t="s">
        <v>665</v>
      </c>
      <c r="B19" s="31" t="s">
        <v>334</v>
      </c>
      <c r="C19" s="125">
        <f>'kiadások Önkormányzat'!C19+'kiadások Óvoda'!C20</f>
        <v>440000</v>
      </c>
      <c r="D19" s="125">
        <f>'kiadások Önkormányzat'!D19+'kiadások Óvoda'!D20</f>
        <v>1240000</v>
      </c>
      <c r="E19" s="121">
        <f>'kiadások Önkormányzat'!E19+'kiadások Óvoda'!E20</f>
        <v>1182851</v>
      </c>
      <c r="F19" s="121">
        <f>'kiadások Önkormányzat'!F19+'kiadások Óvoda'!F20</f>
        <v>0</v>
      </c>
      <c r="G19" s="121">
        <f>'kiadások Önkormányzat'!G19+'kiadások Óvoda'!G20</f>
        <v>0</v>
      </c>
      <c r="H19" s="121">
        <f>'kiadások Önkormányzat'!H19+'kiadások Óvoda'!H20</f>
        <v>0</v>
      </c>
      <c r="I19" s="122">
        <f>'kiadások Önkormányzat'!I19+'kiadások Óvoda'!I20</f>
        <v>440000</v>
      </c>
      <c r="J19" s="122">
        <f>'kiadások Önkormányzat'!J19+'kiadások Óvoda'!J20</f>
        <v>1240000</v>
      </c>
      <c r="K19" s="122">
        <f>'kiadások Önkormányzat'!K19+'kiadások Óvoda'!K20</f>
        <v>1182851</v>
      </c>
    </row>
    <row r="20" spans="1:11">
      <c r="A20" s="33" t="s">
        <v>610</v>
      </c>
      <c r="B20" s="34" t="s">
        <v>335</v>
      </c>
      <c r="C20" s="125">
        <f>'kiadások Önkormányzat'!C20+'kiadások Óvoda'!C21</f>
        <v>38284000</v>
      </c>
      <c r="D20" s="125">
        <f>'kiadások Önkormányzat'!D20+'kiadások Óvoda'!D21</f>
        <v>43484000</v>
      </c>
      <c r="E20" s="121">
        <f>'kiadások Önkormányzat'!E20+'kiadások Óvoda'!E21</f>
        <v>41441197</v>
      </c>
      <c r="F20" s="121">
        <f>'kiadások Önkormányzat'!F20+'kiadások Óvoda'!F21</f>
        <v>1800000</v>
      </c>
      <c r="G20" s="121">
        <f>'kiadások Önkormányzat'!G20+'kiadások Óvoda'!G21</f>
        <v>2230000</v>
      </c>
      <c r="H20" s="121">
        <f>'kiadások Önkormányzat'!H20+'kiadások Óvoda'!H21</f>
        <v>2066899</v>
      </c>
      <c r="I20" s="122">
        <f>'kiadások Önkormányzat'!I20+'kiadások Óvoda'!I21</f>
        <v>40084000</v>
      </c>
      <c r="J20" s="122">
        <f>'kiadások Önkormányzat'!J20+'kiadások Óvoda'!J21</f>
        <v>45714000</v>
      </c>
      <c r="K20" s="122">
        <f>'kiadások Önkormányzat'!K20+'kiadások Óvoda'!K21</f>
        <v>43508096</v>
      </c>
    </row>
    <row r="21" spans="1:11">
      <c r="A21" s="5" t="s">
        <v>336</v>
      </c>
      <c r="B21" s="31" t="s">
        <v>337</v>
      </c>
      <c r="C21" s="125">
        <f>'kiadások Önkormányzat'!C21+'kiadások Óvoda'!C22</f>
        <v>5800000</v>
      </c>
      <c r="D21" s="125">
        <f>'kiadások Önkormányzat'!D21+'kiadások Óvoda'!D22</f>
        <v>6000000</v>
      </c>
      <c r="E21" s="121">
        <f>'kiadások Önkormányzat'!E21+'kiadások Óvoda'!E22</f>
        <v>5982371</v>
      </c>
      <c r="F21" s="121">
        <f>'kiadások Önkormányzat'!F21+'kiadások Óvoda'!F22</f>
        <v>0</v>
      </c>
      <c r="G21" s="121">
        <f>'kiadások Önkormányzat'!G21+'kiadások Óvoda'!G22</f>
        <v>0</v>
      </c>
      <c r="H21" s="121">
        <f>'kiadások Önkormányzat'!H21+'kiadások Óvoda'!H22</f>
        <v>0</v>
      </c>
      <c r="I21" s="122">
        <f>'kiadások Önkormányzat'!I21+'kiadások Óvoda'!I22</f>
        <v>5800000</v>
      </c>
      <c r="J21" s="122">
        <f>'kiadások Önkormányzat'!J21+'kiadások Óvoda'!J22</f>
        <v>6000000</v>
      </c>
      <c r="K21" s="122">
        <f>'kiadások Önkormányzat'!K21+'kiadások Óvoda'!K22</f>
        <v>5982371</v>
      </c>
    </row>
    <row r="22" spans="1:11" ht="33.75" customHeight="1">
      <c r="A22" s="5" t="s">
        <v>338</v>
      </c>
      <c r="B22" s="31" t="s">
        <v>339</v>
      </c>
      <c r="C22" s="125">
        <f>'kiadások Önkormányzat'!C22+'kiadások Óvoda'!C23</f>
        <v>1915000</v>
      </c>
      <c r="D22" s="125">
        <f>'kiadások Önkormányzat'!D22+'kiadások Óvoda'!D23</f>
        <v>2615000</v>
      </c>
      <c r="E22" s="121">
        <f>'kiadások Önkormányzat'!E22+'kiadások Óvoda'!E23</f>
        <v>1988235</v>
      </c>
      <c r="F22" s="121">
        <f>'kiadások Önkormányzat'!F22+'kiadások Óvoda'!F23</f>
        <v>0</v>
      </c>
      <c r="G22" s="121">
        <f>'kiadások Önkormányzat'!G22+'kiadások Óvoda'!G23</f>
        <v>0</v>
      </c>
      <c r="H22" s="121">
        <f>'kiadások Önkormányzat'!H22+'kiadások Óvoda'!H23</f>
        <v>0</v>
      </c>
      <c r="I22" s="122">
        <f>'kiadások Önkormányzat'!I22+'kiadások Óvoda'!I23</f>
        <v>1915000</v>
      </c>
      <c r="J22" s="122">
        <f>'kiadások Önkormányzat'!J22+'kiadások Óvoda'!J23</f>
        <v>2615000</v>
      </c>
      <c r="K22" s="122">
        <f>'kiadások Önkormányzat'!K22+'kiadások Óvoda'!K23</f>
        <v>1988235</v>
      </c>
    </row>
    <row r="23" spans="1:11">
      <c r="A23" s="6" t="s">
        <v>340</v>
      </c>
      <c r="B23" s="31" t="s">
        <v>341</v>
      </c>
      <c r="C23" s="125">
        <f>'kiadások Önkormányzat'!C23+'kiadások Óvoda'!C24</f>
        <v>850000</v>
      </c>
      <c r="D23" s="125">
        <f>'kiadások Önkormányzat'!D23+'kiadások Óvoda'!D24</f>
        <v>850000</v>
      </c>
      <c r="E23" s="121">
        <f>'kiadások Önkormányzat'!E23+'kiadások Óvoda'!E24</f>
        <v>11344</v>
      </c>
      <c r="F23" s="121">
        <f>'kiadások Önkormányzat'!F23+'kiadások Óvoda'!F24</f>
        <v>0</v>
      </c>
      <c r="G23" s="121">
        <f>'kiadások Önkormányzat'!G23+'kiadások Óvoda'!G24</f>
        <v>0</v>
      </c>
      <c r="H23" s="121">
        <f>'kiadások Önkormányzat'!H23+'kiadások Óvoda'!H24</f>
        <v>0</v>
      </c>
      <c r="I23" s="122">
        <f>'kiadások Önkormányzat'!I23+'kiadások Óvoda'!I24</f>
        <v>850000</v>
      </c>
      <c r="J23" s="122">
        <f>'kiadások Önkormányzat'!J23+'kiadások Óvoda'!J24</f>
        <v>850000</v>
      </c>
      <c r="K23" s="122">
        <f>'kiadások Önkormányzat'!K23+'kiadások Óvoda'!K24</f>
        <v>11344</v>
      </c>
    </row>
    <row r="24" spans="1:11">
      <c r="A24" s="7" t="s">
        <v>611</v>
      </c>
      <c r="B24" s="34" t="s">
        <v>342</v>
      </c>
      <c r="C24" s="125">
        <f>'kiadások Önkormányzat'!C24+'kiadások Óvoda'!C25</f>
        <v>8565000</v>
      </c>
      <c r="D24" s="125">
        <f>'kiadások Önkormányzat'!D24+'kiadások Óvoda'!D25</f>
        <v>9465000</v>
      </c>
      <c r="E24" s="121">
        <f>'kiadások Önkormányzat'!E24+'kiadások Óvoda'!E25</f>
        <v>7981950</v>
      </c>
      <c r="F24" s="121">
        <f>'kiadások Önkormányzat'!F24+'kiadások Óvoda'!F25</f>
        <v>0</v>
      </c>
      <c r="G24" s="121">
        <f>'kiadások Önkormányzat'!G24+'kiadások Óvoda'!G25</f>
        <v>0</v>
      </c>
      <c r="H24" s="121">
        <f>'kiadások Önkormányzat'!H24+'kiadások Óvoda'!H25</f>
        <v>0</v>
      </c>
      <c r="I24" s="122">
        <f>'kiadások Önkormányzat'!I24+'kiadások Óvoda'!I25</f>
        <v>8565000</v>
      </c>
      <c r="J24" s="122">
        <f>'kiadások Önkormányzat'!J24+'kiadások Óvoda'!J25</f>
        <v>9465000</v>
      </c>
      <c r="K24" s="122">
        <f>'kiadások Önkormányzat'!K24+'kiadások Óvoda'!K25</f>
        <v>7981950</v>
      </c>
    </row>
    <row r="25" spans="1:11">
      <c r="A25" s="43" t="s">
        <v>5</v>
      </c>
      <c r="B25" s="44" t="s">
        <v>343</v>
      </c>
      <c r="C25" s="125">
        <f>'kiadások Önkormányzat'!C25+'kiadások Óvoda'!C26</f>
        <v>46849000</v>
      </c>
      <c r="D25" s="125">
        <f>'kiadások Önkormányzat'!D25+'kiadások Óvoda'!D26</f>
        <v>52949000</v>
      </c>
      <c r="E25" s="121">
        <f>'kiadások Önkormányzat'!E25+'kiadások Óvoda'!E26</f>
        <v>49423147</v>
      </c>
      <c r="F25" s="121">
        <f>'kiadások Önkormányzat'!F25+'kiadások Óvoda'!F26</f>
        <v>1800000</v>
      </c>
      <c r="G25" s="121">
        <f>'kiadások Önkormányzat'!G25+'kiadások Óvoda'!G26</f>
        <v>2230000</v>
      </c>
      <c r="H25" s="121">
        <f>'kiadások Önkormányzat'!H25+'kiadások Óvoda'!H26</f>
        <v>2066899</v>
      </c>
      <c r="I25" s="122">
        <f>'kiadások Önkormányzat'!I25+'kiadások Óvoda'!I26</f>
        <v>48649000</v>
      </c>
      <c r="J25" s="122">
        <f>'kiadások Önkormányzat'!J25+'kiadások Óvoda'!J26</f>
        <v>55179000</v>
      </c>
      <c r="K25" s="122">
        <f>'kiadások Önkormányzat'!K25+'kiadások Óvoda'!K26</f>
        <v>51490046</v>
      </c>
    </row>
    <row r="26" spans="1:11">
      <c r="A26" s="38" t="s">
        <v>666</v>
      </c>
      <c r="B26" s="44" t="s">
        <v>344</v>
      </c>
      <c r="C26" s="125">
        <f>'kiadások Önkormányzat'!C26+'kiadások Óvoda'!C27</f>
        <v>10710000</v>
      </c>
      <c r="D26" s="125">
        <f>'kiadások Önkormányzat'!D26+'kiadások Óvoda'!D27</f>
        <v>10710000</v>
      </c>
      <c r="E26" s="121">
        <f>'kiadások Önkormányzat'!E26+'kiadások Óvoda'!E27</f>
        <v>9644323</v>
      </c>
      <c r="F26" s="121">
        <f>'kiadások Önkormányzat'!F26+'kiadások Óvoda'!F27</f>
        <v>520000</v>
      </c>
      <c r="G26" s="121">
        <f>'kiadások Önkormányzat'!G26+'kiadások Óvoda'!G27</f>
        <v>520000</v>
      </c>
      <c r="H26" s="121">
        <f>'kiadások Önkormányzat'!H26+'kiadások Óvoda'!H27</f>
        <v>584644</v>
      </c>
      <c r="I26" s="122">
        <f>'kiadások Önkormányzat'!I26+'kiadások Óvoda'!I27</f>
        <v>11230000</v>
      </c>
      <c r="J26" s="122">
        <f>'kiadások Önkormányzat'!J26+'kiadások Óvoda'!J27</f>
        <v>11230000</v>
      </c>
      <c r="K26" s="122">
        <f>'kiadások Önkormányzat'!K26+'kiadások Óvoda'!K27</f>
        <v>10228967</v>
      </c>
    </row>
    <row r="27" spans="1:11">
      <c r="A27" s="5" t="s">
        <v>345</v>
      </c>
      <c r="B27" s="31" t="s">
        <v>346</v>
      </c>
      <c r="C27" s="125">
        <f>'kiadások Önkormányzat'!C27+'kiadások Óvoda'!C28</f>
        <v>65000</v>
      </c>
      <c r="D27" s="125">
        <f>'kiadások Önkormányzat'!D27+'kiadások Óvoda'!D28</f>
        <v>175000</v>
      </c>
      <c r="E27" s="121">
        <f>'kiadások Önkormányzat'!E27+'kiadások Óvoda'!E28</f>
        <v>48993</v>
      </c>
      <c r="F27" s="121">
        <f>'kiadások Önkormányzat'!F27+'kiadások Óvoda'!F28</f>
        <v>0</v>
      </c>
      <c r="G27" s="121">
        <f>'kiadások Önkormányzat'!G27+'kiadások Óvoda'!G28</f>
        <v>0</v>
      </c>
      <c r="H27" s="121">
        <f>'kiadások Önkormányzat'!H27+'kiadások Óvoda'!H28</f>
        <v>0</v>
      </c>
      <c r="I27" s="122">
        <f>'kiadások Önkormányzat'!I27+'kiadások Óvoda'!I28</f>
        <v>65000</v>
      </c>
      <c r="J27" s="122">
        <f>'kiadások Önkormányzat'!J27+'kiadások Óvoda'!J28</f>
        <v>175000</v>
      </c>
      <c r="K27" s="122">
        <f>'kiadások Önkormányzat'!K27+'kiadások Óvoda'!K28</f>
        <v>48993</v>
      </c>
    </row>
    <row r="28" spans="1:11">
      <c r="A28" s="5" t="s">
        <v>347</v>
      </c>
      <c r="B28" s="31" t="s">
        <v>348</v>
      </c>
      <c r="C28" s="125">
        <f>'kiadások Önkormányzat'!C28+'kiadások Óvoda'!C29</f>
        <v>2595000</v>
      </c>
      <c r="D28" s="125">
        <f>'kiadások Önkormányzat'!D28+'kiadások Óvoda'!D29</f>
        <v>3445000</v>
      </c>
      <c r="E28" s="121">
        <f>'kiadások Önkormányzat'!E28+'kiadások Óvoda'!E29</f>
        <v>3327895</v>
      </c>
      <c r="F28" s="121">
        <f>'kiadások Önkormányzat'!F28+'kiadások Óvoda'!F29</f>
        <v>0</v>
      </c>
      <c r="G28" s="121">
        <f>'kiadások Önkormányzat'!G28+'kiadások Óvoda'!G29</f>
        <v>0</v>
      </c>
      <c r="H28" s="121">
        <f>'kiadások Önkormányzat'!H28+'kiadások Óvoda'!H29</f>
        <v>0</v>
      </c>
      <c r="I28" s="122">
        <f>'kiadások Önkormányzat'!I28+'kiadások Óvoda'!I29</f>
        <v>2595000</v>
      </c>
      <c r="J28" s="122">
        <f>'kiadások Önkormányzat'!J28+'kiadások Óvoda'!J29</f>
        <v>3445000</v>
      </c>
      <c r="K28" s="122">
        <f>'kiadások Önkormányzat'!K28+'kiadások Óvoda'!K29</f>
        <v>3327895</v>
      </c>
    </row>
    <row r="29" spans="1:11">
      <c r="A29" s="5" t="s">
        <v>349</v>
      </c>
      <c r="B29" s="31" t="s">
        <v>350</v>
      </c>
      <c r="C29" s="125">
        <f>'kiadások Önkormányzat'!C29+'kiadások Óvoda'!C30</f>
        <v>0</v>
      </c>
      <c r="D29" s="125">
        <f>'kiadások Önkormányzat'!D29+'kiadások Óvoda'!D30</f>
        <v>0</v>
      </c>
      <c r="E29" s="121">
        <f>'kiadások Önkormányzat'!E29+'kiadások Óvoda'!E30</f>
        <v>0</v>
      </c>
      <c r="F29" s="121">
        <f>'kiadások Önkormányzat'!F29+'kiadások Óvoda'!F30</f>
        <v>0</v>
      </c>
      <c r="G29" s="121">
        <f>'kiadások Önkormányzat'!G29+'kiadások Óvoda'!G30</f>
        <v>0</v>
      </c>
      <c r="H29" s="121">
        <f>'kiadások Önkormányzat'!H29+'kiadások Óvoda'!H30</f>
        <v>0</v>
      </c>
      <c r="I29" s="122">
        <f>'kiadások Önkormányzat'!I29+'kiadások Óvoda'!I30</f>
        <v>0</v>
      </c>
      <c r="J29" s="122">
        <f>'kiadások Önkormányzat'!J29+'kiadások Óvoda'!J30</f>
        <v>0</v>
      </c>
      <c r="K29" s="122">
        <f>'kiadások Önkormányzat'!K29+'kiadások Óvoda'!K30</f>
        <v>0</v>
      </c>
    </row>
    <row r="30" spans="1:11">
      <c r="A30" s="7" t="s">
        <v>612</v>
      </c>
      <c r="B30" s="34" t="s">
        <v>351</v>
      </c>
      <c r="C30" s="125">
        <f>'kiadások Önkormányzat'!C30+'kiadások Óvoda'!C31</f>
        <v>2660000</v>
      </c>
      <c r="D30" s="125">
        <f>'kiadások Önkormányzat'!D30+'kiadások Óvoda'!D31</f>
        <v>3620000</v>
      </c>
      <c r="E30" s="121">
        <f>'kiadások Önkormányzat'!E30+'kiadások Óvoda'!E31</f>
        <v>3376888</v>
      </c>
      <c r="F30" s="121">
        <f>'kiadások Önkormányzat'!F30+'kiadások Óvoda'!F31</f>
        <v>0</v>
      </c>
      <c r="G30" s="121">
        <f>'kiadások Önkormányzat'!G30+'kiadások Óvoda'!G31</f>
        <v>0</v>
      </c>
      <c r="H30" s="121">
        <f>'kiadások Önkormányzat'!H30+'kiadások Óvoda'!H31</f>
        <v>0</v>
      </c>
      <c r="I30" s="122">
        <f>'kiadások Önkormányzat'!I30+'kiadások Óvoda'!I31</f>
        <v>2660000</v>
      </c>
      <c r="J30" s="122">
        <f>'kiadások Önkormányzat'!J30+'kiadások Óvoda'!J31</f>
        <v>3620000</v>
      </c>
      <c r="K30" s="122">
        <f>'kiadások Önkormányzat'!K30+'kiadások Óvoda'!K31</f>
        <v>3376888</v>
      </c>
    </row>
    <row r="31" spans="1:11">
      <c r="A31" s="5" t="s">
        <v>352</v>
      </c>
      <c r="B31" s="31" t="s">
        <v>353</v>
      </c>
      <c r="C31" s="125">
        <f>'kiadások Önkormányzat'!C31+'kiadások Óvoda'!C32</f>
        <v>360000</v>
      </c>
      <c r="D31" s="125">
        <f>'kiadások Önkormányzat'!D31+'kiadások Óvoda'!D32</f>
        <v>360000</v>
      </c>
      <c r="E31" s="121">
        <f>'kiadások Önkormányzat'!E31+'kiadások Óvoda'!E32</f>
        <v>146749</v>
      </c>
      <c r="F31" s="121">
        <f>'kiadások Önkormányzat'!F31+'kiadások Óvoda'!F32</f>
        <v>0</v>
      </c>
      <c r="G31" s="121">
        <f>'kiadások Önkormányzat'!G31+'kiadások Óvoda'!G32</f>
        <v>0</v>
      </c>
      <c r="H31" s="121">
        <f>'kiadások Önkormányzat'!H31+'kiadások Óvoda'!H32</f>
        <v>0</v>
      </c>
      <c r="I31" s="122">
        <f>'kiadások Önkormányzat'!I31+'kiadások Óvoda'!I32</f>
        <v>360000</v>
      </c>
      <c r="J31" s="122">
        <f>'kiadások Önkormányzat'!J31+'kiadások Óvoda'!J32</f>
        <v>320000</v>
      </c>
      <c r="K31" s="122">
        <f>'kiadások Önkormányzat'!K31+'kiadások Óvoda'!K32</f>
        <v>267084</v>
      </c>
    </row>
    <row r="32" spans="1:11">
      <c r="A32" s="5" t="s">
        <v>354</v>
      </c>
      <c r="B32" s="31" t="s">
        <v>355</v>
      </c>
      <c r="C32" s="125">
        <f>'kiadások Önkormányzat'!C32+'kiadások Óvoda'!C33</f>
        <v>480000</v>
      </c>
      <c r="D32" s="125">
        <f>'kiadások Önkormányzat'!D32+'kiadások Óvoda'!D33</f>
        <v>480000</v>
      </c>
      <c r="E32" s="121">
        <f>'kiadások Önkormányzat'!E32+'kiadások Óvoda'!E33</f>
        <v>427159</v>
      </c>
      <c r="F32" s="121">
        <f>'kiadások Önkormányzat'!F32+'kiadások Óvoda'!F33</f>
        <v>0</v>
      </c>
      <c r="G32" s="121">
        <f>'kiadások Önkormányzat'!G32+'kiadások Óvoda'!G33</f>
        <v>0</v>
      </c>
      <c r="H32" s="121">
        <f>'kiadások Önkormányzat'!H32+'kiadások Óvoda'!H33</f>
        <v>0</v>
      </c>
      <c r="I32" s="122">
        <f>'kiadások Önkormányzat'!I32+'kiadások Óvoda'!I33</f>
        <v>480000</v>
      </c>
      <c r="J32" s="122">
        <f>'kiadások Önkormányzat'!J32+'kiadások Óvoda'!J33</f>
        <v>490000</v>
      </c>
      <c r="K32" s="122">
        <f>'kiadások Önkormányzat'!K32+'kiadások Óvoda'!K33</f>
        <v>388437</v>
      </c>
    </row>
    <row r="33" spans="1:11" ht="15" customHeight="1">
      <c r="A33" s="7" t="s">
        <v>6</v>
      </c>
      <c r="B33" s="34" t="s">
        <v>356</v>
      </c>
      <c r="C33" s="125">
        <f>'kiadások Önkormányzat'!C33+'kiadások Óvoda'!C34</f>
        <v>840000</v>
      </c>
      <c r="D33" s="125">
        <f>'kiadások Önkormányzat'!D33+'kiadások Óvoda'!D34</f>
        <v>840000</v>
      </c>
      <c r="E33" s="121">
        <f>'kiadások Önkormányzat'!E33+'kiadások Óvoda'!E34</f>
        <v>573908</v>
      </c>
      <c r="F33" s="121">
        <f>'kiadások Önkormányzat'!F33+'kiadások Óvoda'!F34</f>
        <v>0</v>
      </c>
      <c r="G33" s="121">
        <f>'kiadások Önkormányzat'!G33+'kiadások Óvoda'!G34</f>
        <v>0</v>
      </c>
      <c r="H33" s="121">
        <f>'kiadások Önkormányzat'!H33+'kiadások Óvoda'!H34</f>
        <v>0</v>
      </c>
      <c r="I33" s="122">
        <f>'kiadások Önkormányzat'!I33+'kiadások Óvoda'!I34</f>
        <v>840000</v>
      </c>
      <c r="J33" s="122">
        <f>'kiadások Önkormányzat'!J33+'kiadások Óvoda'!J34</f>
        <v>810000</v>
      </c>
      <c r="K33" s="122">
        <f>'kiadások Önkormányzat'!K33+'kiadások Óvoda'!K34</f>
        <v>655521</v>
      </c>
    </row>
    <row r="34" spans="1:11">
      <c r="A34" s="5" t="s">
        <v>357</v>
      </c>
      <c r="B34" s="31" t="s">
        <v>358</v>
      </c>
      <c r="C34" s="125">
        <f>'kiadások Önkormányzat'!C34+'kiadások Óvoda'!C35</f>
        <v>6620000</v>
      </c>
      <c r="D34" s="125">
        <f>'kiadások Önkormányzat'!D34+'kiadások Óvoda'!D35</f>
        <v>6620000</v>
      </c>
      <c r="E34" s="121">
        <f>'kiadások Önkormányzat'!E34+'kiadások Óvoda'!E35</f>
        <v>4924621</v>
      </c>
      <c r="F34" s="121">
        <f>'kiadások Önkormányzat'!F34+'kiadások Óvoda'!F35</f>
        <v>0</v>
      </c>
      <c r="G34" s="121">
        <f>'kiadások Önkormányzat'!G34+'kiadások Óvoda'!G35</f>
        <v>0</v>
      </c>
      <c r="H34" s="121">
        <f>'kiadások Önkormányzat'!H34+'kiadások Óvoda'!H35</f>
        <v>0</v>
      </c>
      <c r="I34" s="122">
        <f>'kiadások Önkormányzat'!I34+'kiadások Óvoda'!I35</f>
        <v>6620000</v>
      </c>
      <c r="J34" s="122">
        <f>'kiadások Önkormányzat'!J34+'kiadások Óvoda'!J35</f>
        <v>6620000</v>
      </c>
      <c r="K34" s="122">
        <f>'kiadások Önkormányzat'!K34+'kiadások Óvoda'!K35</f>
        <v>4924621</v>
      </c>
    </row>
    <row r="35" spans="1:11">
      <c r="A35" s="5" t="s">
        <v>359</v>
      </c>
      <c r="B35" s="31" t="s">
        <v>360</v>
      </c>
      <c r="C35" s="125">
        <f>'kiadások Önkormányzat'!C35+'kiadások Óvoda'!C36</f>
        <v>9620000</v>
      </c>
      <c r="D35" s="125">
        <f>'kiadások Önkormányzat'!D35+'kiadások Óvoda'!D36</f>
        <v>10020000</v>
      </c>
      <c r="E35" s="121">
        <f>'kiadások Önkormányzat'!E35+'kiadások Óvoda'!E36</f>
        <v>8561966</v>
      </c>
      <c r="F35" s="121">
        <f>'kiadások Önkormányzat'!F35+'kiadások Óvoda'!F36</f>
        <v>0</v>
      </c>
      <c r="G35" s="121">
        <f>'kiadások Önkormányzat'!G35+'kiadások Óvoda'!G36</f>
        <v>0</v>
      </c>
      <c r="H35" s="121">
        <f>'kiadások Önkormányzat'!H35+'kiadások Óvoda'!H36</f>
        <v>0</v>
      </c>
      <c r="I35" s="122">
        <f>'kiadások Önkormányzat'!I35+'kiadások Óvoda'!I36</f>
        <v>9620000</v>
      </c>
      <c r="J35" s="122">
        <f>'kiadások Önkormányzat'!J35+'kiadások Óvoda'!J36</f>
        <v>10020000</v>
      </c>
      <c r="K35" s="122">
        <f>'kiadások Önkormányzat'!K35+'kiadások Óvoda'!K36</f>
        <v>8561966</v>
      </c>
    </row>
    <row r="36" spans="1:11">
      <c r="A36" s="5" t="s">
        <v>667</v>
      </c>
      <c r="B36" s="31" t="s">
        <v>361</v>
      </c>
      <c r="C36" s="125">
        <f>'kiadások Önkormányzat'!C36+'kiadások Óvoda'!C37</f>
        <v>0</v>
      </c>
      <c r="D36" s="125">
        <f>'kiadások Önkormányzat'!D36+'kiadások Óvoda'!D37</f>
        <v>50000</v>
      </c>
      <c r="E36" s="121">
        <f>'kiadások Önkormányzat'!E36+'kiadások Óvoda'!E37</f>
        <v>33500</v>
      </c>
      <c r="F36" s="121">
        <f>'kiadások Önkormányzat'!F36+'kiadások Óvoda'!F37</f>
        <v>0</v>
      </c>
      <c r="G36" s="121">
        <f>'kiadások Önkormányzat'!G36+'kiadások Óvoda'!G37</f>
        <v>0</v>
      </c>
      <c r="H36" s="121">
        <f>'kiadások Önkormányzat'!H36+'kiadások Óvoda'!H37</f>
        <v>0</v>
      </c>
      <c r="I36" s="122">
        <f>'kiadások Önkormányzat'!I36+'kiadások Óvoda'!I37</f>
        <v>0</v>
      </c>
      <c r="J36" s="122">
        <f>'kiadások Önkormányzat'!J36+'kiadások Óvoda'!J37</f>
        <v>0</v>
      </c>
      <c r="K36" s="122">
        <f>'kiadások Önkormányzat'!K36+'kiadások Óvoda'!K37</f>
        <v>0</v>
      </c>
    </row>
    <row r="37" spans="1:11">
      <c r="A37" s="5" t="s">
        <v>362</v>
      </c>
      <c r="B37" s="31" t="s">
        <v>363</v>
      </c>
      <c r="C37" s="125">
        <f>'kiadások Önkormányzat'!C37+'kiadások Óvoda'!C38</f>
        <v>1560000</v>
      </c>
      <c r="D37" s="125">
        <f>'kiadások Önkormányzat'!D37+'kiadások Óvoda'!D38</f>
        <v>3250000</v>
      </c>
      <c r="E37" s="121">
        <f>'kiadások Önkormányzat'!E37+'kiadások Óvoda'!E38</f>
        <v>3082185</v>
      </c>
      <c r="F37" s="121">
        <f>'kiadások Önkormányzat'!F37+'kiadások Óvoda'!F38</f>
        <v>0</v>
      </c>
      <c r="G37" s="121">
        <f>'kiadások Önkormányzat'!G37+'kiadások Óvoda'!G38</f>
        <v>0</v>
      </c>
      <c r="H37" s="121">
        <f>'kiadások Önkormányzat'!H37+'kiadások Óvoda'!H38</f>
        <v>0</v>
      </c>
      <c r="I37" s="122">
        <f>'kiadások Önkormányzat'!I37+'kiadások Óvoda'!I38</f>
        <v>1560000</v>
      </c>
      <c r="J37" s="122">
        <f>'kiadások Önkormányzat'!J37+'kiadások Óvoda'!J38</f>
        <v>3250000</v>
      </c>
      <c r="K37" s="122">
        <f>'kiadások Önkormányzat'!K37+'kiadások Óvoda'!K38</f>
        <v>3082185</v>
      </c>
    </row>
    <row r="38" spans="1:11">
      <c r="A38" s="10" t="s">
        <v>668</v>
      </c>
      <c r="B38" s="31" t="s">
        <v>364</v>
      </c>
      <c r="C38" s="125">
        <f>'kiadások Önkormányzat'!C38+'kiadások Óvoda'!C39</f>
        <v>0</v>
      </c>
      <c r="D38" s="125">
        <f>'kiadások Önkormányzat'!D38+'kiadások Óvoda'!D39</f>
        <v>0</v>
      </c>
      <c r="E38" s="121">
        <f>'kiadások Önkormányzat'!E38+'kiadások Óvoda'!E39</f>
        <v>0</v>
      </c>
      <c r="F38" s="121">
        <f>'kiadások Önkormányzat'!F38+'kiadások Óvoda'!F39</f>
        <v>0</v>
      </c>
      <c r="G38" s="121">
        <f>'kiadások Önkormányzat'!G38+'kiadások Óvoda'!G39</f>
        <v>0</v>
      </c>
      <c r="H38" s="121">
        <f>'kiadások Önkormányzat'!H38+'kiadások Óvoda'!H39</f>
        <v>0</v>
      </c>
      <c r="I38" s="122">
        <f>'kiadások Önkormányzat'!I38+'kiadások Óvoda'!I39</f>
        <v>0</v>
      </c>
      <c r="J38" s="122">
        <f>'kiadások Önkormányzat'!J38+'kiadások Óvoda'!J39</f>
        <v>0</v>
      </c>
      <c r="K38" s="122">
        <f>'kiadások Önkormányzat'!K38+'kiadások Óvoda'!K39</f>
        <v>0</v>
      </c>
    </row>
    <row r="39" spans="1:11">
      <c r="A39" s="6" t="s">
        <v>365</v>
      </c>
      <c r="B39" s="31" t="s">
        <v>366</v>
      </c>
      <c r="C39" s="125">
        <f>'kiadások Önkormányzat'!C39+'kiadások Óvoda'!C40</f>
        <v>715000</v>
      </c>
      <c r="D39" s="125">
        <f>'kiadások Önkormányzat'!D39+'kiadások Óvoda'!D40</f>
        <v>805000</v>
      </c>
      <c r="E39" s="121">
        <f>'kiadások Önkormányzat'!E39+'kiadások Óvoda'!E40</f>
        <v>773070</v>
      </c>
      <c r="F39" s="121">
        <f>'kiadások Önkormányzat'!F39+'kiadások Óvoda'!F40</f>
        <v>0</v>
      </c>
      <c r="G39" s="121">
        <f>'kiadások Önkormányzat'!G39+'kiadások Óvoda'!G40</f>
        <v>0</v>
      </c>
      <c r="H39" s="121">
        <f>'kiadások Önkormányzat'!H39+'kiadások Óvoda'!H40</f>
        <v>0</v>
      </c>
      <c r="I39" s="122">
        <f>'kiadások Önkormányzat'!I39+'kiadások Óvoda'!I40</f>
        <v>715000</v>
      </c>
      <c r="J39" s="122">
        <f>'kiadások Önkormányzat'!J39+'kiadások Óvoda'!J40</f>
        <v>805000</v>
      </c>
      <c r="K39" s="122">
        <f>'kiadások Önkormányzat'!K39+'kiadások Óvoda'!K40</f>
        <v>773070</v>
      </c>
    </row>
    <row r="40" spans="1:11">
      <c r="A40" s="5" t="s">
        <v>669</v>
      </c>
      <c r="B40" s="31" t="s">
        <v>367</v>
      </c>
      <c r="C40" s="125">
        <f>'kiadások Önkormányzat'!C40+'kiadások Óvoda'!C41</f>
        <v>3162000</v>
      </c>
      <c r="D40" s="125">
        <f>'kiadások Önkormányzat'!D40+'kiadások Óvoda'!D41</f>
        <v>3562000</v>
      </c>
      <c r="E40" s="121">
        <f>'kiadások Önkormányzat'!E40+'kiadások Óvoda'!E41</f>
        <v>3352470</v>
      </c>
      <c r="F40" s="121">
        <f>'kiadások Önkormányzat'!F40+'kiadások Óvoda'!F41</f>
        <v>0</v>
      </c>
      <c r="G40" s="121">
        <f>'kiadások Önkormányzat'!G40+'kiadások Óvoda'!G41</f>
        <v>0</v>
      </c>
      <c r="H40" s="121">
        <f>'kiadások Önkormányzat'!H40+'kiadások Óvoda'!H41</f>
        <v>0</v>
      </c>
      <c r="I40" s="122">
        <f>'kiadások Önkormányzat'!I40+'kiadások Óvoda'!I41</f>
        <v>3162000</v>
      </c>
      <c r="J40" s="122">
        <f>'kiadások Önkormányzat'!J40+'kiadások Óvoda'!J41</f>
        <v>3562000</v>
      </c>
      <c r="K40" s="122">
        <f>'kiadások Önkormányzat'!K40+'kiadások Óvoda'!K41</f>
        <v>3352470</v>
      </c>
    </row>
    <row r="41" spans="1:11">
      <c r="A41" s="7" t="s">
        <v>613</v>
      </c>
      <c r="B41" s="34" t="s">
        <v>368</v>
      </c>
      <c r="C41" s="125">
        <f>'kiadások Önkormányzat'!C41+'kiadások Óvoda'!C42</f>
        <v>21677000</v>
      </c>
      <c r="D41" s="125">
        <f>'kiadások Önkormányzat'!D41+'kiadások Óvoda'!D42</f>
        <v>24307000</v>
      </c>
      <c r="E41" s="121">
        <f>'kiadások Önkormányzat'!E41+'kiadások Óvoda'!E42</f>
        <v>20727812</v>
      </c>
      <c r="F41" s="121">
        <f>'kiadások Önkormányzat'!F41+'kiadások Óvoda'!F42</f>
        <v>0</v>
      </c>
      <c r="G41" s="121">
        <f>'kiadások Önkormányzat'!G41+'kiadások Óvoda'!G42</f>
        <v>0</v>
      </c>
      <c r="H41" s="121">
        <f>'kiadások Önkormányzat'!H41+'kiadások Óvoda'!H42</f>
        <v>0</v>
      </c>
      <c r="I41" s="122">
        <f>'kiadások Önkormányzat'!I41+'kiadások Óvoda'!I42</f>
        <v>21677000</v>
      </c>
      <c r="J41" s="122">
        <f>'kiadások Önkormányzat'!J41+'kiadások Óvoda'!J42</f>
        <v>24307000</v>
      </c>
      <c r="K41" s="122">
        <f>'kiadások Önkormányzat'!K41+'kiadások Óvoda'!K42</f>
        <v>20727812</v>
      </c>
    </row>
    <row r="42" spans="1:11">
      <c r="A42" s="5" t="s">
        <v>369</v>
      </c>
      <c r="B42" s="31" t="s">
        <v>370</v>
      </c>
      <c r="C42" s="125">
        <f>'kiadások Önkormányzat'!C42+'kiadások Óvoda'!C43</f>
        <v>125000</v>
      </c>
      <c r="D42" s="125">
        <f>'kiadások Önkormányzat'!D42+'kiadások Óvoda'!D43</f>
        <v>205000</v>
      </c>
      <c r="E42" s="121">
        <f>'kiadások Önkormányzat'!E42+'kiadások Óvoda'!E43</f>
        <v>167390</v>
      </c>
      <c r="F42" s="121">
        <f>'kiadások Önkormányzat'!F42+'kiadások Óvoda'!F43</f>
        <v>0</v>
      </c>
      <c r="G42" s="121">
        <f>'kiadások Önkormányzat'!G42+'kiadások Óvoda'!G43</f>
        <v>0</v>
      </c>
      <c r="H42" s="121">
        <f>'kiadások Önkormányzat'!H42+'kiadások Óvoda'!H43</f>
        <v>0</v>
      </c>
      <c r="I42" s="122">
        <f>'kiadások Önkormányzat'!I42+'kiadások Óvoda'!I43</f>
        <v>125000</v>
      </c>
      <c r="J42" s="122">
        <f>'kiadások Önkormányzat'!J42+'kiadások Óvoda'!J43</f>
        <v>205000</v>
      </c>
      <c r="K42" s="122">
        <f>'kiadások Önkormányzat'!K42+'kiadások Óvoda'!K43</f>
        <v>167390</v>
      </c>
    </row>
    <row r="43" spans="1:11">
      <c r="A43" s="5" t="s">
        <v>371</v>
      </c>
      <c r="B43" s="31" t="s">
        <v>372</v>
      </c>
      <c r="C43" s="125">
        <f>'kiadások Önkormányzat'!C43+'kiadások Óvoda'!C44</f>
        <v>0</v>
      </c>
      <c r="D43" s="125">
        <f>'kiadások Önkormányzat'!D43+'kiadások Óvoda'!D44</f>
        <v>0</v>
      </c>
      <c r="E43" s="121">
        <f>'kiadások Önkormányzat'!E43+'kiadások Óvoda'!E44</f>
        <v>0</v>
      </c>
      <c r="F43" s="121">
        <f>'kiadások Önkormányzat'!F43+'kiadások Óvoda'!F44</f>
        <v>0</v>
      </c>
      <c r="G43" s="121">
        <f>'kiadások Önkormányzat'!G43+'kiadások Óvoda'!G44</f>
        <v>0</v>
      </c>
      <c r="H43" s="121">
        <f>'kiadások Önkormányzat'!H43+'kiadások Óvoda'!H44</f>
        <v>0</v>
      </c>
      <c r="I43" s="122">
        <f>'kiadások Önkormányzat'!I43+'kiadások Óvoda'!I44</f>
        <v>0</v>
      </c>
      <c r="J43" s="122">
        <f>'kiadások Önkormányzat'!J43+'kiadások Óvoda'!J44</f>
        <v>0</v>
      </c>
      <c r="K43" s="122">
        <f>'kiadások Önkormányzat'!K43+'kiadások Óvoda'!K44</f>
        <v>0</v>
      </c>
    </row>
    <row r="44" spans="1:11">
      <c r="A44" s="7" t="s">
        <v>614</v>
      </c>
      <c r="B44" s="34" t="s">
        <v>373</v>
      </c>
      <c r="C44" s="125">
        <f>'kiadások Önkormányzat'!C44+'kiadások Óvoda'!C45</f>
        <v>125000</v>
      </c>
      <c r="D44" s="125">
        <f>'kiadások Önkormányzat'!D44+'kiadások Óvoda'!D45</f>
        <v>205000</v>
      </c>
      <c r="E44" s="121">
        <f>'kiadások Önkormányzat'!E44+'kiadások Óvoda'!E45</f>
        <v>167390</v>
      </c>
      <c r="F44" s="121">
        <f>'kiadások Önkormányzat'!F44+'kiadások Óvoda'!F45</f>
        <v>0</v>
      </c>
      <c r="G44" s="121">
        <f>'kiadások Önkormányzat'!G44+'kiadások Óvoda'!G45</f>
        <v>0</v>
      </c>
      <c r="H44" s="121">
        <f>'kiadások Önkormányzat'!H44+'kiadások Óvoda'!H45</f>
        <v>0</v>
      </c>
      <c r="I44" s="122">
        <f>'kiadások Önkormányzat'!I44+'kiadások Óvoda'!I45</f>
        <v>125000</v>
      </c>
      <c r="J44" s="122">
        <f>'kiadások Önkormányzat'!J44+'kiadások Óvoda'!J45</f>
        <v>205000</v>
      </c>
      <c r="K44" s="122">
        <f>'kiadások Önkormányzat'!K44+'kiadások Óvoda'!K45</f>
        <v>167390</v>
      </c>
    </row>
    <row r="45" spans="1:11">
      <c r="A45" s="5" t="s">
        <v>374</v>
      </c>
      <c r="B45" s="31" t="s">
        <v>375</v>
      </c>
      <c r="C45" s="125">
        <f>'kiadások Önkormányzat'!C45+'kiadások Óvoda'!C46</f>
        <v>7260000</v>
      </c>
      <c r="D45" s="125">
        <f>'kiadások Önkormányzat'!D45+'kiadások Óvoda'!D46</f>
        <v>7260000</v>
      </c>
      <c r="E45" s="121">
        <f>'kiadások Önkormányzat'!E45+'kiadások Óvoda'!E46</f>
        <v>5582734</v>
      </c>
      <c r="F45" s="121">
        <f>'kiadások Önkormányzat'!F45+'kiadások Óvoda'!F46</f>
        <v>0</v>
      </c>
      <c r="G45" s="121">
        <f>'kiadások Önkormányzat'!G45+'kiadások Óvoda'!G46</f>
        <v>0</v>
      </c>
      <c r="H45" s="121">
        <f>'kiadások Önkormányzat'!H45+'kiadások Óvoda'!H46</f>
        <v>0</v>
      </c>
      <c r="I45" s="122">
        <f>'kiadások Önkormányzat'!I45+'kiadások Óvoda'!I46</f>
        <v>7260000</v>
      </c>
      <c r="J45" s="122">
        <f>'kiadások Önkormányzat'!J45+'kiadások Óvoda'!J46</f>
        <v>7260000</v>
      </c>
      <c r="K45" s="122">
        <f>'kiadások Önkormányzat'!K45+'kiadások Óvoda'!K46</f>
        <v>5582734</v>
      </c>
    </row>
    <row r="46" spans="1:11">
      <c r="A46" s="5" t="s">
        <v>376</v>
      </c>
      <c r="B46" s="31" t="s">
        <v>377</v>
      </c>
      <c r="C46" s="125">
        <f>'kiadások Önkormányzat'!C46+'kiadások Óvoda'!C47</f>
        <v>0</v>
      </c>
      <c r="D46" s="125">
        <f>'kiadások Önkormányzat'!D46+'kiadások Óvoda'!D47</f>
        <v>4700000</v>
      </c>
      <c r="E46" s="121">
        <f>'kiadások Önkormányzat'!E46+'kiadások Óvoda'!E47</f>
        <v>2149114</v>
      </c>
      <c r="F46" s="121">
        <f>'kiadások Önkormányzat'!F46+'kiadások Óvoda'!F47</f>
        <v>0</v>
      </c>
      <c r="G46" s="121">
        <f>'kiadások Önkormányzat'!G46+'kiadások Óvoda'!G47</f>
        <v>0</v>
      </c>
      <c r="H46" s="121">
        <f>'kiadások Önkormányzat'!H46+'kiadások Óvoda'!H47</f>
        <v>0</v>
      </c>
      <c r="I46" s="122">
        <f>'kiadások Önkormányzat'!I46+'kiadások Óvoda'!I47</f>
        <v>0</v>
      </c>
      <c r="J46" s="122">
        <f>'kiadások Önkormányzat'!J46+'kiadások Óvoda'!J47</f>
        <v>4700000</v>
      </c>
      <c r="K46" s="122">
        <f>'kiadások Önkormányzat'!K46+'kiadások Óvoda'!K47</f>
        <v>2149114</v>
      </c>
    </row>
    <row r="47" spans="1:11">
      <c r="A47" s="5" t="s">
        <v>670</v>
      </c>
      <c r="B47" s="31" t="s">
        <v>378</v>
      </c>
      <c r="C47" s="125">
        <f>'kiadások Önkormányzat'!C47+'kiadások Óvoda'!C48</f>
        <v>0</v>
      </c>
      <c r="D47" s="125">
        <f>'kiadások Önkormányzat'!D47+'kiadások Óvoda'!D48</f>
        <v>0</v>
      </c>
      <c r="E47" s="121">
        <f>'kiadások Önkormányzat'!E47+'kiadások Óvoda'!E48</f>
        <v>0</v>
      </c>
      <c r="F47" s="121">
        <f>'kiadások Önkormányzat'!F47+'kiadások Óvoda'!F48</f>
        <v>0</v>
      </c>
      <c r="G47" s="121">
        <f>'kiadások Önkormányzat'!G47+'kiadások Óvoda'!G48</f>
        <v>0</v>
      </c>
      <c r="H47" s="121">
        <f>'kiadások Önkormányzat'!H47+'kiadások Óvoda'!H48</f>
        <v>0</v>
      </c>
      <c r="I47" s="122">
        <f>'kiadások Önkormányzat'!I47+'kiadások Óvoda'!I48</f>
        <v>0</v>
      </c>
      <c r="J47" s="122">
        <f>'kiadások Önkormányzat'!J47+'kiadások Óvoda'!J48</f>
        <v>0</v>
      </c>
      <c r="K47" s="122">
        <f>'kiadások Önkormányzat'!K47+'kiadások Óvoda'!K48</f>
        <v>0</v>
      </c>
    </row>
    <row r="48" spans="1:11">
      <c r="A48" s="5" t="s">
        <v>671</v>
      </c>
      <c r="B48" s="31" t="s">
        <v>379</v>
      </c>
      <c r="C48" s="125">
        <f>'kiadások Önkormányzat'!C48+'kiadások Óvoda'!C49</f>
        <v>0</v>
      </c>
      <c r="D48" s="125">
        <f>'kiadások Önkormányzat'!D48+'kiadások Óvoda'!D49</f>
        <v>0</v>
      </c>
      <c r="E48" s="121">
        <f>'kiadások Önkormányzat'!E48+'kiadások Óvoda'!E49</f>
        <v>0</v>
      </c>
      <c r="F48" s="121">
        <f>'kiadások Önkormányzat'!F48+'kiadások Óvoda'!F49</f>
        <v>0</v>
      </c>
      <c r="G48" s="121">
        <f>'kiadások Önkormányzat'!G48+'kiadások Óvoda'!G49</f>
        <v>0</v>
      </c>
      <c r="H48" s="121">
        <f>'kiadások Önkormányzat'!H48+'kiadások Óvoda'!H49</f>
        <v>0</v>
      </c>
      <c r="I48" s="122">
        <f>'kiadások Önkormányzat'!I48+'kiadások Óvoda'!I49</f>
        <v>0</v>
      </c>
      <c r="J48" s="122">
        <f>'kiadások Önkormányzat'!J48+'kiadások Óvoda'!J49</f>
        <v>0</v>
      </c>
      <c r="K48" s="122">
        <f>'kiadások Önkormányzat'!K48+'kiadások Óvoda'!K49</f>
        <v>0</v>
      </c>
    </row>
    <row r="49" spans="1:11">
      <c r="A49" s="5" t="s">
        <v>380</v>
      </c>
      <c r="B49" s="31" t="s">
        <v>381</v>
      </c>
      <c r="C49" s="125">
        <f>'kiadások Önkormányzat'!C49+'kiadások Óvoda'!C50</f>
        <v>505000</v>
      </c>
      <c r="D49" s="125">
        <f>'kiadások Önkormányzat'!D49+'kiadások Óvoda'!D50</f>
        <v>655000</v>
      </c>
      <c r="E49" s="121">
        <f>'kiadások Önkormányzat'!E49+'kiadások Óvoda'!E50</f>
        <v>612203</v>
      </c>
      <c r="F49" s="121">
        <f>'kiadások Önkormányzat'!F49+'kiadások Óvoda'!F50</f>
        <v>0</v>
      </c>
      <c r="G49" s="121">
        <f>'kiadások Önkormányzat'!G49+'kiadások Óvoda'!G50</f>
        <v>0</v>
      </c>
      <c r="H49" s="121">
        <f>'kiadások Önkormányzat'!H49+'kiadások Óvoda'!H50</f>
        <v>0</v>
      </c>
      <c r="I49" s="122">
        <f>'kiadások Önkormányzat'!I49+'kiadások Óvoda'!I50</f>
        <v>505000</v>
      </c>
      <c r="J49" s="122">
        <f>'kiadások Önkormányzat'!J49+'kiadások Óvoda'!J50</f>
        <v>655000</v>
      </c>
      <c r="K49" s="122">
        <f>'kiadások Önkormányzat'!K49+'kiadások Óvoda'!K50</f>
        <v>612203</v>
      </c>
    </row>
    <row r="50" spans="1:11">
      <c r="A50" s="7" t="s">
        <v>615</v>
      </c>
      <c r="B50" s="34" t="s">
        <v>382</v>
      </c>
      <c r="C50" s="125">
        <f>'kiadások Önkormányzat'!C50+'kiadások Óvoda'!C51</f>
        <v>7765000</v>
      </c>
      <c r="D50" s="125">
        <f>'kiadások Önkormányzat'!D50+'kiadások Óvoda'!D51</f>
        <v>12615000</v>
      </c>
      <c r="E50" s="121">
        <f>'kiadások Önkormányzat'!E50+'kiadások Óvoda'!E51</f>
        <v>8344051</v>
      </c>
      <c r="F50" s="121">
        <f>'kiadások Önkormányzat'!F50+'kiadások Óvoda'!F51</f>
        <v>0</v>
      </c>
      <c r="G50" s="121">
        <f>'kiadások Önkormányzat'!G50+'kiadások Óvoda'!G51</f>
        <v>0</v>
      </c>
      <c r="H50" s="121">
        <f>'kiadások Önkormányzat'!H50+'kiadások Óvoda'!H51</f>
        <v>0</v>
      </c>
      <c r="I50" s="122">
        <f>'kiadások Önkormányzat'!I50+'kiadások Óvoda'!I51</f>
        <v>7765000</v>
      </c>
      <c r="J50" s="122">
        <f>'kiadások Önkormányzat'!J50+'kiadások Óvoda'!J51</f>
        <v>12615000</v>
      </c>
      <c r="K50" s="122">
        <f>'kiadások Önkormányzat'!K50+'kiadások Óvoda'!K51</f>
        <v>8344051</v>
      </c>
    </row>
    <row r="51" spans="1:11">
      <c r="A51" s="38" t="s">
        <v>616</v>
      </c>
      <c r="B51" s="44" t="s">
        <v>383</v>
      </c>
      <c r="C51" s="125">
        <f>'kiadások Önkormányzat'!C51+'kiadások Óvoda'!C52</f>
        <v>33067000</v>
      </c>
      <c r="D51" s="125">
        <f>'kiadások Önkormányzat'!D51+'kiadások Óvoda'!D52</f>
        <v>41587000</v>
      </c>
      <c r="E51" s="121">
        <f>'kiadások Önkormányzat'!E51+'kiadások Óvoda'!E52</f>
        <v>33190049</v>
      </c>
      <c r="F51" s="121">
        <f>'kiadások Önkormányzat'!F51+'kiadások Óvoda'!F52</f>
        <v>0</v>
      </c>
      <c r="G51" s="121">
        <f>'kiadások Önkormányzat'!G51+'kiadások Óvoda'!G52</f>
        <v>0</v>
      </c>
      <c r="H51" s="121">
        <f>'kiadások Önkormányzat'!H51+'kiadások Óvoda'!H52</f>
        <v>0</v>
      </c>
      <c r="I51" s="122">
        <f>'kiadások Önkormányzat'!I51+'kiadások Óvoda'!I52</f>
        <v>33067000</v>
      </c>
      <c r="J51" s="122">
        <f>'kiadások Önkormányzat'!J51+'kiadások Óvoda'!J52</f>
        <v>41587000</v>
      </c>
      <c r="K51" s="122">
        <f>'kiadások Önkormányzat'!K51+'kiadások Óvoda'!K52</f>
        <v>33190049</v>
      </c>
    </row>
    <row r="52" spans="1:11">
      <c r="A52" s="13" t="s">
        <v>384</v>
      </c>
      <c r="B52" s="31" t="s">
        <v>385</v>
      </c>
      <c r="C52" s="125">
        <f>'kiadások Önkormányzat'!C52+'kiadások Óvoda'!C53</f>
        <v>0</v>
      </c>
      <c r="D52" s="125">
        <f>'kiadások Önkormányzat'!D52+'kiadások Óvoda'!D53</f>
        <v>0</v>
      </c>
      <c r="E52" s="121">
        <f>'kiadások Önkormányzat'!E52+'kiadások Óvoda'!E53</f>
        <v>0</v>
      </c>
      <c r="F52" s="121">
        <f>'kiadások Önkormányzat'!F52+'kiadások Óvoda'!F53</f>
        <v>0</v>
      </c>
      <c r="G52" s="121">
        <f>'kiadások Önkormányzat'!G52+'kiadások Óvoda'!G53</f>
        <v>0</v>
      </c>
      <c r="H52" s="121">
        <f>'kiadások Önkormányzat'!H52+'kiadások Óvoda'!H53</f>
        <v>0</v>
      </c>
      <c r="I52" s="122">
        <f>'kiadások Önkormányzat'!I52+'kiadások Óvoda'!I53</f>
        <v>0</v>
      </c>
      <c r="J52" s="122">
        <f>'kiadások Önkormányzat'!J52+'kiadások Óvoda'!J53</f>
        <v>0</v>
      </c>
      <c r="K52" s="122">
        <f>'kiadások Önkormányzat'!K52+'kiadások Óvoda'!K53</f>
        <v>0</v>
      </c>
    </row>
    <row r="53" spans="1:11">
      <c r="A53" s="13" t="s">
        <v>617</v>
      </c>
      <c r="B53" s="31" t="s">
        <v>386</v>
      </c>
      <c r="C53" s="125">
        <f>'kiadások Önkormányzat'!C53+'kiadások Óvoda'!C54</f>
        <v>0</v>
      </c>
      <c r="D53" s="125">
        <f>'kiadások Önkormányzat'!D53+'kiadások Óvoda'!D54</f>
        <v>0</v>
      </c>
      <c r="E53" s="121">
        <f>'kiadások Önkormányzat'!E53+'kiadások Óvoda'!E54</f>
        <v>0</v>
      </c>
      <c r="F53" s="121">
        <f>'kiadások Önkormányzat'!F53+'kiadások Óvoda'!F54</f>
        <v>0</v>
      </c>
      <c r="G53" s="121">
        <f>'kiadások Önkormányzat'!G53+'kiadások Óvoda'!G54</f>
        <v>0</v>
      </c>
      <c r="H53" s="121">
        <f>'kiadások Önkormányzat'!H53+'kiadások Óvoda'!H54</f>
        <v>0</v>
      </c>
      <c r="I53" s="122">
        <f>'kiadások Önkormányzat'!I53+'kiadások Óvoda'!I54</f>
        <v>0</v>
      </c>
      <c r="J53" s="122">
        <f>'kiadások Önkormányzat'!J53+'kiadások Óvoda'!J54</f>
        <v>0</v>
      </c>
      <c r="K53" s="122">
        <f>'kiadások Önkormányzat'!K53+'kiadások Óvoda'!K54</f>
        <v>0</v>
      </c>
    </row>
    <row r="54" spans="1:11">
      <c r="A54" s="17" t="s">
        <v>672</v>
      </c>
      <c r="B54" s="31" t="s">
        <v>387</v>
      </c>
      <c r="C54" s="125">
        <f>'kiadások Önkormányzat'!C54+'kiadások Óvoda'!C55</f>
        <v>0</v>
      </c>
      <c r="D54" s="125">
        <f>'kiadások Önkormányzat'!D54+'kiadások Óvoda'!D55</f>
        <v>0</v>
      </c>
      <c r="E54" s="121">
        <f>'kiadások Önkormányzat'!E54+'kiadások Óvoda'!E55</f>
        <v>0</v>
      </c>
      <c r="F54" s="121">
        <f>'kiadások Önkormányzat'!F54+'kiadások Óvoda'!F55</f>
        <v>0</v>
      </c>
      <c r="G54" s="121">
        <f>'kiadások Önkormányzat'!G54+'kiadások Óvoda'!G55</f>
        <v>0</v>
      </c>
      <c r="H54" s="121">
        <f>'kiadások Önkormányzat'!H54+'kiadások Óvoda'!H55</f>
        <v>0</v>
      </c>
      <c r="I54" s="122">
        <f>'kiadások Önkormányzat'!I54+'kiadások Óvoda'!I55</f>
        <v>0</v>
      </c>
      <c r="J54" s="122">
        <f>'kiadások Önkormányzat'!J54+'kiadások Óvoda'!J55</f>
        <v>0</v>
      </c>
      <c r="K54" s="122">
        <f>'kiadások Önkormányzat'!K54+'kiadások Óvoda'!K55</f>
        <v>0</v>
      </c>
    </row>
    <row r="55" spans="1:11">
      <c r="A55" s="17" t="s">
        <v>673</v>
      </c>
      <c r="B55" s="31" t="s">
        <v>388</v>
      </c>
      <c r="C55" s="125">
        <f>'kiadások Önkormányzat'!C55+'kiadások Óvoda'!C56</f>
        <v>0</v>
      </c>
      <c r="D55" s="125">
        <f>'kiadások Önkormányzat'!D55+'kiadások Óvoda'!D56</f>
        <v>0</v>
      </c>
      <c r="E55" s="121">
        <f>'kiadások Önkormányzat'!E55+'kiadások Óvoda'!E56</f>
        <v>0</v>
      </c>
      <c r="F55" s="121">
        <f>'kiadások Önkormányzat'!F55+'kiadások Óvoda'!F56</f>
        <v>0</v>
      </c>
      <c r="G55" s="121">
        <f>'kiadások Önkormányzat'!G55+'kiadások Óvoda'!G56</f>
        <v>0</v>
      </c>
      <c r="H55" s="121">
        <f>'kiadások Önkormányzat'!H55+'kiadások Óvoda'!H56</f>
        <v>0</v>
      </c>
      <c r="I55" s="122">
        <f>'kiadások Önkormányzat'!I55+'kiadások Óvoda'!I56</f>
        <v>0</v>
      </c>
      <c r="J55" s="122">
        <f>'kiadások Önkormányzat'!J55+'kiadások Óvoda'!J56</f>
        <v>0</v>
      </c>
      <c r="K55" s="122">
        <f>'kiadások Önkormányzat'!K55+'kiadások Óvoda'!K56</f>
        <v>0</v>
      </c>
    </row>
    <row r="56" spans="1:11">
      <c r="A56" s="17" t="s">
        <v>674</v>
      </c>
      <c r="B56" s="31" t="s">
        <v>389</v>
      </c>
      <c r="C56" s="125">
        <f>'kiadások Önkormányzat'!C56+'kiadások Óvoda'!C57</f>
        <v>0</v>
      </c>
      <c r="D56" s="125">
        <f>'kiadások Önkormányzat'!D56+'kiadások Óvoda'!D57</f>
        <v>0</v>
      </c>
      <c r="E56" s="121">
        <f>'kiadások Önkormányzat'!E56+'kiadások Óvoda'!E57</f>
        <v>0</v>
      </c>
      <c r="F56" s="121">
        <f>'kiadások Önkormányzat'!F56+'kiadások Óvoda'!F57</f>
        <v>0</v>
      </c>
      <c r="G56" s="121">
        <f>'kiadások Önkormányzat'!G56+'kiadások Óvoda'!G57</f>
        <v>0</v>
      </c>
      <c r="H56" s="121">
        <f>'kiadások Önkormányzat'!H56+'kiadások Óvoda'!H57</f>
        <v>0</v>
      </c>
      <c r="I56" s="122">
        <f>'kiadások Önkormányzat'!I56+'kiadások Óvoda'!I57</f>
        <v>0</v>
      </c>
      <c r="J56" s="122">
        <f>'kiadások Önkormányzat'!J56+'kiadások Óvoda'!J57</f>
        <v>0</v>
      </c>
      <c r="K56" s="122">
        <f>'kiadások Önkormányzat'!K56+'kiadások Óvoda'!K57</f>
        <v>0</v>
      </c>
    </row>
    <row r="57" spans="1:11">
      <c r="A57" s="13" t="s">
        <v>675</v>
      </c>
      <c r="B57" s="31" t="s">
        <v>390</v>
      </c>
      <c r="C57" s="125">
        <f>'kiadások Önkormányzat'!C57+'kiadások Óvoda'!C58</f>
        <v>0</v>
      </c>
      <c r="D57" s="125">
        <f>'kiadások Önkormányzat'!D57+'kiadások Óvoda'!D58</f>
        <v>0</v>
      </c>
      <c r="E57" s="121">
        <f>'kiadások Önkormányzat'!E57+'kiadások Óvoda'!E58</f>
        <v>0</v>
      </c>
      <c r="F57" s="121">
        <f>'kiadások Önkormányzat'!F57+'kiadások Óvoda'!F58</f>
        <v>0</v>
      </c>
      <c r="G57" s="121">
        <f>'kiadások Önkormányzat'!G57+'kiadások Óvoda'!G58</f>
        <v>0</v>
      </c>
      <c r="H57" s="121">
        <f>'kiadások Önkormányzat'!H57+'kiadások Óvoda'!H58</f>
        <v>0</v>
      </c>
      <c r="I57" s="122">
        <f>'kiadások Önkormányzat'!I57+'kiadások Óvoda'!I58</f>
        <v>0</v>
      </c>
      <c r="J57" s="122">
        <f>'kiadások Önkormányzat'!J57+'kiadások Óvoda'!J58</f>
        <v>0</v>
      </c>
      <c r="K57" s="122">
        <f>'kiadások Önkormányzat'!K57+'kiadások Óvoda'!K58</f>
        <v>0</v>
      </c>
    </row>
    <row r="58" spans="1:11">
      <c r="A58" s="13" t="s">
        <v>676</v>
      </c>
      <c r="B58" s="31" t="s">
        <v>391</v>
      </c>
      <c r="C58" s="125">
        <f>'kiadások Önkormányzat'!C58+'kiadások Óvoda'!C59</f>
        <v>0</v>
      </c>
      <c r="D58" s="125">
        <f>'kiadások Önkormányzat'!D58+'kiadások Óvoda'!D59</f>
        <v>0</v>
      </c>
      <c r="E58" s="121">
        <f>'kiadások Önkormányzat'!E58+'kiadások Óvoda'!E59</f>
        <v>0</v>
      </c>
      <c r="F58" s="121">
        <f>'kiadások Önkormányzat'!F58+'kiadások Óvoda'!F59</f>
        <v>0</v>
      </c>
      <c r="G58" s="121">
        <f>'kiadások Önkormányzat'!G58+'kiadások Óvoda'!G59</f>
        <v>0</v>
      </c>
      <c r="H58" s="121">
        <f>'kiadások Önkormányzat'!H58+'kiadások Óvoda'!H59</f>
        <v>0</v>
      </c>
      <c r="I58" s="122">
        <f>'kiadások Önkormányzat'!I58+'kiadások Óvoda'!I59</f>
        <v>0</v>
      </c>
      <c r="J58" s="122">
        <f>'kiadások Önkormányzat'!J58+'kiadások Óvoda'!J59</f>
        <v>0</v>
      </c>
      <c r="K58" s="122">
        <f>'kiadások Önkormányzat'!K58+'kiadások Óvoda'!K59</f>
        <v>0</v>
      </c>
    </row>
    <row r="59" spans="1:11">
      <c r="A59" s="13" t="s">
        <v>677</v>
      </c>
      <c r="B59" s="31" t="s">
        <v>392</v>
      </c>
      <c r="C59" s="125">
        <f>'kiadások Önkormányzat'!C59+'kiadások Óvoda'!C60</f>
        <v>1280000</v>
      </c>
      <c r="D59" s="125">
        <f>'kiadások Önkormányzat'!D59+'kiadások Óvoda'!D60</f>
        <v>2330000</v>
      </c>
      <c r="E59" s="121">
        <f>'kiadások Önkormányzat'!E59+'kiadások Óvoda'!E60</f>
        <v>2153350</v>
      </c>
      <c r="F59" s="121">
        <f>'kiadások Önkormányzat'!F59+'kiadások Óvoda'!F60</f>
        <v>0</v>
      </c>
      <c r="G59" s="121">
        <f>'kiadások Önkormányzat'!G59+'kiadások Óvoda'!G60</f>
        <v>0</v>
      </c>
      <c r="H59" s="121">
        <f>'kiadások Önkormányzat'!H59+'kiadások Óvoda'!H60</f>
        <v>0</v>
      </c>
      <c r="I59" s="122">
        <f>'kiadások Önkormányzat'!I59+'kiadások Óvoda'!I60</f>
        <v>1280000</v>
      </c>
      <c r="J59" s="122">
        <f>'kiadások Önkormányzat'!J59+'kiadások Óvoda'!J60</f>
        <v>2330000</v>
      </c>
      <c r="K59" s="122">
        <f>'kiadások Önkormányzat'!K59+'kiadások Óvoda'!K60</f>
        <v>2153350</v>
      </c>
    </row>
    <row r="60" spans="1:11">
      <c r="A60" s="41" t="s">
        <v>639</v>
      </c>
      <c r="B60" s="44" t="s">
        <v>393</v>
      </c>
      <c r="C60" s="125">
        <f>'kiadások Önkormányzat'!C60+'kiadások Óvoda'!C61</f>
        <v>1280000</v>
      </c>
      <c r="D60" s="125">
        <f>'kiadások Önkormányzat'!D60+'kiadások Óvoda'!D61</f>
        <v>2330000</v>
      </c>
      <c r="E60" s="121">
        <f>'kiadások Önkormányzat'!E60+'kiadások Óvoda'!E61</f>
        <v>2153350</v>
      </c>
      <c r="F60" s="121">
        <f>'kiadások Önkormányzat'!F60+'kiadások Óvoda'!F61</f>
        <v>0</v>
      </c>
      <c r="G60" s="121">
        <f>'kiadások Önkormányzat'!G60+'kiadások Óvoda'!G61</f>
        <v>0</v>
      </c>
      <c r="H60" s="121">
        <f>'kiadások Önkormányzat'!H60+'kiadások Óvoda'!H61</f>
        <v>0</v>
      </c>
      <c r="I60" s="122">
        <f>'kiadások Önkormányzat'!I60+'kiadások Óvoda'!I61</f>
        <v>1280000</v>
      </c>
      <c r="J60" s="122">
        <f>'kiadások Önkormányzat'!J60+'kiadások Óvoda'!J61</f>
        <v>2330000</v>
      </c>
      <c r="K60" s="122">
        <f>'kiadások Önkormányzat'!K60+'kiadások Óvoda'!K61</f>
        <v>2153350</v>
      </c>
    </row>
    <row r="61" spans="1:11">
      <c r="A61" s="12" t="s">
        <v>678</v>
      </c>
      <c r="B61" s="31" t="s">
        <v>394</v>
      </c>
      <c r="C61" s="125">
        <f>'kiadások Önkormányzat'!C61+'kiadások Óvoda'!C62</f>
        <v>0</v>
      </c>
      <c r="D61" s="125">
        <f>'kiadások Önkormányzat'!D61+'kiadások Óvoda'!D62</f>
        <v>0</v>
      </c>
      <c r="E61" s="121">
        <f>'kiadások Önkormányzat'!E61+'kiadások Óvoda'!E62</f>
        <v>0</v>
      </c>
      <c r="F61" s="121">
        <f>'kiadások Önkormányzat'!F61+'kiadások Óvoda'!F62</f>
        <v>0</v>
      </c>
      <c r="G61" s="121">
        <f>'kiadások Önkormányzat'!G61+'kiadások Óvoda'!G62</f>
        <v>0</v>
      </c>
      <c r="H61" s="121">
        <f>'kiadások Önkormányzat'!H61+'kiadások Óvoda'!H62</f>
        <v>0</v>
      </c>
      <c r="I61" s="122">
        <f>'kiadások Önkormányzat'!I61+'kiadások Óvoda'!I62</f>
        <v>0</v>
      </c>
      <c r="J61" s="122">
        <f>'kiadások Önkormányzat'!J61+'kiadások Óvoda'!J62</f>
        <v>0</v>
      </c>
      <c r="K61" s="122">
        <f>'kiadások Önkormányzat'!K61+'kiadások Óvoda'!K62</f>
        <v>0</v>
      </c>
    </row>
    <row r="62" spans="1:11">
      <c r="A62" s="12" t="s">
        <v>395</v>
      </c>
      <c r="B62" s="31" t="s">
        <v>396</v>
      </c>
      <c r="C62" s="125">
        <f>'kiadások Önkormányzat'!C62+'kiadások Óvoda'!C63</f>
        <v>0</v>
      </c>
      <c r="D62" s="125">
        <f>'kiadások Önkormányzat'!D62+'kiadások Óvoda'!D63</f>
        <v>500000</v>
      </c>
      <c r="E62" s="121">
        <f>'kiadások Önkormányzat'!E62+'kiadások Óvoda'!E63</f>
        <v>499983</v>
      </c>
      <c r="F62" s="121">
        <f>'kiadások Önkormányzat'!F62+'kiadások Óvoda'!F63</f>
        <v>0</v>
      </c>
      <c r="G62" s="121">
        <f>'kiadások Önkormányzat'!G62+'kiadások Óvoda'!G63</f>
        <v>0</v>
      </c>
      <c r="H62" s="121">
        <f>'kiadások Önkormányzat'!H62+'kiadások Óvoda'!H63</f>
        <v>0</v>
      </c>
      <c r="I62" s="122">
        <f>'kiadások Önkormányzat'!I62+'kiadások Óvoda'!I63</f>
        <v>0</v>
      </c>
      <c r="J62" s="122">
        <f>'kiadások Önkormányzat'!J62+'kiadások Óvoda'!J63</f>
        <v>500000</v>
      </c>
      <c r="K62" s="122">
        <f>'kiadások Önkormányzat'!K62+'kiadások Óvoda'!K63</f>
        <v>499983</v>
      </c>
    </row>
    <row r="63" spans="1:11" ht="30">
      <c r="A63" s="12" t="s">
        <v>397</v>
      </c>
      <c r="B63" s="31" t="s">
        <v>398</v>
      </c>
      <c r="C63" s="125">
        <f>'kiadások Önkormányzat'!C63+'kiadások Óvoda'!C64</f>
        <v>0</v>
      </c>
      <c r="D63" s="125">
        <f>'kiadások Önkormányzat'!D63+'kiadások Óvoda'!D64</f>
        <v>0</v>
      </c>
      <c r="E63" s="121">
        <f>'kiadások Önkormányzat'!E63+'kiadások Óvoda'!E64</f>
        <v>0</v>
      </c>
      <c r="F63" s="121">
        <f>'kiadások Önkormányzat'!F63+'kiadások Óvoda'!F64</f>
        <v>0</v>
      </c>
      <c r="G63" s="121">
        <f>'kiadások Önkormányzat'!G63+'kiadások Óvoda'!G64</f>
        <v>0</v>
      </c>
      <c r="H63" s="121">
        <f>'kiadások Önkormányzat'!H63+'kiadások Óvoda'!H64</f>
        <v>0</v>
      </c>
      <c r="I63" s="122">
        <f>'kiadások Önkormányzat'!I63+'kiadások Óvoda'!I64</f>
        <v>0</v>
      </c>
      <c r="J63" s="122">
        <f>'kiadások Önkormányzat'!J63+'kiadások Óvoda'!J64</f>
        <v>0</v>
      </c>
      <c r="K63" s="122">
        <f>'kiadások Önkormányzat'!K63+'kiadások Óvoda'!K64</f>
        <v>0</v>
      </c>
    </row>
    <row r="64" spans="1:11" ht="30">
      <c r="A64" s="12" t="s">
        <v>640</v>
      </c>
      <c r="B64" s="31" t="s">
        <v>399</v>
      </c>
      <c r="C64" s="125">
        <f>'kiadások Önkormányzat'!C64+'kiadások Óvoda'!C65</f>
        <v>0</v>
      </c>
      <c r="D64" s="125">
        <f>'kiadások Önkormányzat'!D64+'kiadások Óvoda'!D65</f>
        <v>0</v>
      </c>
      <c r="E64" s="121">
        <f>'kiadások Önkormányzat'!E64+'kiadások Óvoda'!E65</f>
        <v>0</v>
      </c>
      <c r="F64" s="121">
        <f>'kiadások Önkormányzat'!F64+'kiadások Óvoda'!F65</f>
        <v>0</v>
      </c>
      <c r="G64" s="121">
        <f>'kiadások Önkormányzat'!G64+'kiadások Óvoda'!G65</f>
        <v>0</v>
      </c>
      <c r="H64" s="121">
        <f>'kiadások Önkormányzat'!H64+'kiadások Óvoda'!H65</f>
        <v>0</v>
      </c>
      <c r="I64" s="122">
        <f>'kiadások Önkormányzat'!I64+'kiadások Óvoda'!I65</f>
        <v>0</v>
      </c>
      <c r="J64" s="122">
        <f>'kiadások Önkormányzat'!J64+'kiadások Óvoda'!J65</f>
        <v>0</v>
      </c>
      <c r="K64" s="122">
        <f>'kiadások Önkormányzat'!K64+'kiadások Óvoda'!K65</f>
        <v>0</v>
      </c>
    </row>
    <row r="65" spans="1:11" ht="30">
      <c r="A65" s="12" t="s">
        <v>679</v>
      </c>
      <c r="B65" s="31" t="s">
        <v>400</v>
      </c>
      <c r="C65" s="125">
        <f>'kiadások Önkormányzat'!C65+'kiadások Óvoda'!C66</f>
        <v>0</v>
      </c>
      <c r="D65" s="125">
        <f>'kiadások Önkormányzat'!D65+'kiadások Óvoda'!D66</f>
        <v>0</v>
      </c>
      <c r="E65" s="121">
        <f>'kiadások Önkormányzat'!E65+'kiadások Óvoda'!E66</f>
        <v>0</v>
      </c>
      <c r="F65" s="121">
        <f>'kiadások Önkormányzat'!F65+'kiadások Óvoda'!F66</f>
        <v>0</v>
      </c>
      <c r="G65" s="121">
        <f>'kiadások Önkormányzat'!G65+'kiadások Óvoda'!G66</f>
        <v>0</v>
      </c>
      <c r="H65" s="121">
        <f>'kiadások Önkormányzat'!H65+'kiadások Óvoda'!H66</f>
        <v>0</v>
      </c>
      <c r="I65" s="122">
        <f>'kiadások Önkormányzat'!I65+'kiadások Óvoda'!I66</f>
        <v>0</v>
      </c>
      <c r="J65" s="122">
        <f>'kiadások Önkormányzat'!J65+'kiadások Óvoda'!J66</f>
        <v>0</v>
      </c>
      <c r="K65" s="122">
        <f>'kiadások Önkormányzat'!K65+'kiadások Óvoda'!K66</f>
        <v>0</v>
      </c>
    </row>
    <row r="66" spans="1:11">
      <c r="A66" s="12" t="s">
        <v>642</v>
      </c>
      <c r="B66" s="31" t="s">
        <v>401</v>
      </c>
      <c r="C66" s="125">
        <f>'kiadások Önkormányzat'!C66+'kiadások Óvoda'!C67</f>
        <v>4469000</v>
      </c>
      <c r="D66" s="125">
        <f>'kiadások Önkormányzat'!D66+'kiadások Óvoda'!D67</f>
        <v>4469000</v>
      </c>
      <c r="E66" s="121">
        <f>'kiadások Önkormányzat'!E66+'kiadások Óvoda'!E67</f>
        <v>4139141</v>
      </c>
      <c r="F66" s="121">
        <f>'kiadások Önkormányzat'!F66+'kiadások Óvoda'!F67</f>
        <v>0</v>
      </c>
      <c r="G66" s="121">
        <f>'kiadások Önkormányzat'!G66+'kiadások Óvoda'!G67</f>
        <v>0</v>
      </c>
      <c r="H66" s="121">
        <f>'kiadások Önkormányzat'!H66+'kiadások Óvoda'!H67</f>
        <v>0</v>
      </c>
      <c r="I66" s="122">
        <f>'kiadások Önkormányzat'!I66+'kiadások Óvoda'!I67</f>
        <v>4469000</v>
      </c>
      <c r="J66" s="122">
        <f>'kiadások Önkormányzat'!J66+'kiadások Óvoda'!J67</f>
        <v>4469000</v>
      </c>
      <c r="K66" s="122">
        <f>'kiadások Önkormányzat'!K66+'kiadások Óvoda'!K67</f>
        <v>4139141</v>
      </c>
    </row>
    <row r="67" spans="1:11" ht="30">
      <c r="A67" s="12" t="s">
        <v>680</v>
      </c>
      <c r="B67" s="31" t="s">
        <v>402</v>
      </c>
      <c r="C67" s="125">
        <f>'kiadások Önkormányzat'!C67+'kiadások Óvoda'!C68</f>
        <v>0</v>
      </c>
      <c r="D67" s="125">
        <f>'kiadások Önkormányzat'!D67+'kiadások Óvoda'!D68</f>
        <v>0</v>
      </c>
      <c r="E67" s="121">
        <f>'kiadások Önkormányzat'!E67+'kiadások Óvoda'!E68</f>
        <v>0</v>
      </c>
      <c r="F67" s="121">
        <f>'kiadások Önkormányzat'!F67+'kiadások Óvoda'!F68</f>
        <v>0</v>
      </c>
      <c r="G67" s="121">
        <f>'kiadások Önkormányzat'!G67+'kiadások Óvoda'!G68</f>
        <v>0</v>
      </c>
      <c r="H67" s="121">
        <f>'kiadások Önkormányzat'!H67+'kiadások Óvoda'!H68</f>
        <v>0</v>
      </c>
      <c r="I67" s="122">
        <f>'kiadások Önkormányzat'!I67+'kiadások Óvoda'!I68</f>
        <v>0</v>
      </c>
      <c r="J67" s="122">
        <f>'kiadások Önkormányzat'!J67+'kiadások Óvoda'!J68</f>
        <v>0</v>
      </c>
      <c r="K67" s="122">
        <f>'kiadások Önkormányzat'!K67+'kiadások Óvoda'!K68</f>
        <v>0</v>
      </c>
    </row>
    <row r="68" spans="1:11" ht="30">
      <c r="A68" s="12" t="s">
        <v>681</v>
      </c>
      <c r="B68" s="31" t="s">
        <v>403</v>
      </c>
      <c r="C68" s="125">
        <f>'kiadások Önkormányzat'!C68+'kiadások Óvoda'!C69</f>
        <v>0</v>
      </c>
      <c r="D68" s="125">
        <f>'kiadások Önkormányzat'!D68+'kiadások Óvoda'!D69</f>
        <v>60000</v>
      </c>
      <c r="E68" s="121">
        <f>'kiadások Önkormányzat'!E68+'kiadások Óvoda'!E69</f>
        <v>60000</v>
      </c>
      <c r="F68" s="121">
        <f>'kiadások Önkormányzat'!F68+'kiadások Óvoda'!F69</f>
        <v>0</v>
      </c>
      <c r="G68" s="121">
        <f>'kiadások Önkormányzat'!G68+'kiadások Óvoda'!G69</f>
        <v>0</v>
      </c>
      <c r="H68" s="121">
        <f>'kiadások Önkormányzat'!H68+'kiadások Óvoda'!H69</f>
        <v>0</v>
      </c>
      <c r="I68" s="122">
        <f>'kiadások Önkormányzat'!I68+'kiadások Óvoda'!I69</f>
        <v>0</v>
      </c>
      <c r="J68" s="122">
        <f>'kiadások Önkormányzat'!J68+'kiadások Óvoda'!J69</f>
        <v>60000</v>
      </c>
      <c r="K68" s="122">
        <f>'kiadások Önkormányzat'!K68+'kiadások Óvoda'!K69</f>
        <v>60000</v>
      </c>
    </row>
    <row r="69" spans="1:11">
      <c r="A69" s="12" t="s">
        <v>404</v>
      </c>
      <c r="B69" s="31" t="s">
        <v>405</v>
      </c>
      <c r="C69" s="125">
        <f>'kiadások Önkormányzat'!C69+'kiadások Óvoda'!C70</f>
        <v>0</v>
      </c>
      <c r="D69" s="125">
        <f>'kiadások Önkormányzat'!D69+'kiadások Óvoda'!D70</f>
        <v>0</v>
      </c>
      <c r="E69" s="121">
        <f>'kiadások Önkormányzat'!E69+'kiadások Óvoda'!E70</f>
        <v>0</v>
      </c>
      <c r="F69" s="121">
        <f>'kiadások Önkormányzat'!F69+'kiadások Óvoda'!F70</f>
        <v>0</v>
      </c>
      <c r="G69" s="121">
        <f>'kiadások Önkormányzat'!G69+'kiadások Óvoda'!G70</f>
        <v>0</v>
      </c>
      <c r="H69" s="121">
        <f>'kiadások Önkormányzat'!H69+'kiadások Óvoda'!H70</f>
        <v>0</v>
      </c>
      <c r="I69" s="122">
        <f>'kiadások Önkormányzat'!I69+'kiadások Óvoda'!I70</f>
        <v>0</v>
      </c>
      <c r="J69" s="122">
        <f>'kiadások Önkormányzat'!J69+'kiadások Óvoda'!J70</f>
        <v>0</v>
      </c>
      <c r="K69" s="122">
        <f>'kiadások Önkormányzat'!K69+'kiadások Óvoda'!K70</f>
        <v>0</v>
      </c>
    </row>
    <row r="70" spans="1:11">
      <c r="A70" s="20" t="s">
        <v>406</v>
      </c>
      <c r="B70" s="31" t="s">
        <v>407</v>
      </c>
      <c r="C70" s="125">
        <f>'kiadások Önkormányzat'!C70+'kiadások Óvoda'!C71</f>
        <v>0</v>
      </c>
      <c r="D70" s="125">
        <f>'kiadások Önkormányzat'!D70+'kiadások Óvoda'!D71</f>
        <v>0</v>
      </c>
      <c r="E70" s="121">
        <f>'kiadások Önkormányzat'!E70+'kiadások Óvoda'!E71</f>
        <v>0</v>
      </c>
      <c r="F70" s="121">
        <f>'kiadások Önkormányzat'!F70+'kiadások Óvoda'!F71</f>
        <v>0</v>
      </c>
      <c r="G70" s="121">
        <f>'kiadások Önkormányzat'!G70+'kiadások Óvoda'!G71</f>
        <v>0</v>
      </c>
      <c r="H70" s="121">
        <f>'kiadások Önkormányzat'!H70+'kiadások Óvoda'!H71</f>
        <v>0</v>
      </c>
      <c r="I70" s="122">
        <f>'kiadások Önkormányzat'!I70+'kiadások Óvoda'!I71</f>
        <v>0</v>
      </c>
      <c r="J70" s="122">
        <f>'kiadások Önkormányzat'!J70+'kiadások Óvoda'!J71</f>
        <v>0</v>
      </c>
      <c r="K70" s="122">
        <f>'kiadások Önkormányzat'!K70+'kiadások Óvoda'!K71</f>
        <v>0</v>
      </c>
    </row>
    <row r="71" spans="1:11">
      <c r="A71" s="12" t="s">
        <v>682</v>
      </c>
      <c r="B71" s="31" t="s">
        <v>408</v>
      </c>
      <c r="C71" s="125">
        <f>'kiadások Önkormányzat'!C71+'kiadások Óvoda'!C72</f>
        <v>70000</v>
      </c>
      <c r="D71" s="125">
        <f>'kiadások Önkormányzat'!D71+'kiadások Óvoda'!D72</f>
        <v>70000</v>
      </c>
      <c r="E71" s="121">
        <f>'kiadások Önkormányzat'!E71+'kiadások Óvoda'!E72</f>
        <v>43500</v>
      </c>
      <c r="F71" s="121">
        <f>'kiadások Önkormányzat'!F71+'kiadások Óvoda'!F72</f>
        <v>3120000</v>
      </c>
      <c r="G71" s="121">
        <f>'kiadások Önkormányzat'!G71+'kiadások Óvoda'!G72</f>
        <v>3120000</v>
      </c>
      <c r="H71" s="121">
        <f>'kiadások Önkormányzat'!H71+'kiadások Óvoda'!H72</f>
        <v>2968200</v>
      </c>
      <c r="I71" s="122">
        <f>'kiadások Önkormányzat'!I71+'kiadások Óvoda'!I72</f>
        <v>3190000</v>
      </c>
      <c r="J71" s="122">
        <f>'kiadások Önkormányzat'!J71+'kiadások Óvoda'!J72</f>
        <v>3190000</v>
      </c>
      <c r="K71" s="122">
        <f>'kiadások Önkormányzat'!K71+'kiadások Óvoda'!K72</f>
        <v>3011700</v>
      </c>
    </row>
    <row r="72" spans="1:11">
      <c r="A72" s="20" t="s">
        <v>176</v>
      </c>
      <c r="B72" s="31" t="s">
        <v>409</v>
      </c>
      <c r="C72" s="125">
        <f>'kiadások Önkormányzat'!C72+'kiadások Óvoda'!C73</f>
        <v>5965591</v>
      </c>
      <c r="D72" s="125">
        <f>'kiadások Önkormányzat'!D72+'kiadások Óvoda'!D73</f>
        <v>8739518</v>
      </c>
      <c r="E72" s="121">
        <f>'kiadások Önkormányzat'!E72+'kiadások Óvoda'!E73</f>
        <v>0</v>
      </c>
      <c r="F72" s="121">
        <f>'kiadások Önkormányzat'!F72+'kiadások Óvoda'!F73</f>
        <v>0</v>
      </c>
      <c r="G72" s="121">
        <f>'kiadások Önkormányzat'!G72+'kiadások Óvoda'!G73</f>
        <v>0</v>
      </c>
      <c r="H72" s="121">
        <f>'kiadások Önkormányzat'!H72+'kiadások Óvoda'!H73</f>
        <v>0</v>
      </c>
      <c r="I72" s="122">
        <f>'kiadások Önkormányzat'!I72+'kiadások Óvoda'!I73</f>
        <v>5965591</v>
      </c>
      <c r="J72" s="122">
        <f>'kiadások Önkormányzat'!J72+'kiadások Óvoda'!J73</f>
        <v>8739518</v>
      </c>
      <c r="K72" s="122">
        <f>'kiadások Önkormányzat'!K72+'kiadások Óvoda'!K73</f>
        <v>0</v>
      </c>
    </row>
    <row r="73" spans="1:11">
      <c r="A73" s="20" t="s">
        <v>177</v>
      </c>
      <c r="B73" s="31" t="s">
        <v>409</v>
      </c>
      <c r="C73" s="125">
        <f>'kiadások Önkormányzat'!C73+'kiadások Óvoda'!C74</f>
        <v>0</v>
      </c>
      <c r="D73" s="125">
        <f>'kiadások Önkormányzat'!D73+'kiadások Óvoda'!D74</f>
        <v>0</v>
      </c>
      <c r="E73" s="121">
        <f>'kiadások Önkormányzat'!E73+'kiadások Óvoda'!E74</f>
        <v>0</v>
      </c>
      <c r="F73" s="121">
        <f>'kiadások Önkormányzat'!F73+'kiadások Óvoda'!F74</f>
        <v>0</v>
      </c>
      <c r="G73" s="121">
        <f>'kiadások Önkormányzat'!G73+'kiadások Óvoda'!G74</f>
        <v>0</v>
      </c>
      <c r="H73" s="121">
        <f>'kiadások Önkormányzat'!H73+'kiadások Óvoda'!H74</f>
        <v>0</v>
      </c>
      <c r="I73" s="122">
        <f>'kiadások Önkormányzat'!I73+'kiadások Óvoda'!I74</f>
        <v>0</v>
      </c>
      <c r="J73" s="122">
        <f>'kiadások Önkormányzat'!J73+'kiadások Óvoda'!J74</f>
        <v>0</v>
      </c>
      <c r="K73" s="122">
        <f>'kiadások Önkormányzat'!K73+'kiadások Óvoda'!K74</f>
        <v>0</v>
      </c>
    </row>
    <row r="74" spans="1:11">
      <c r="A74" s="41" t="s">
        <v>645</v>
      </c>
      <c r="B74" s="44" t="s">
        <v>410</v>
      </c>
      <c r="C74" s="125">
        <f>'kiadások Önkormányzat'!C74+'kiadások Óvoda'!C75</f>
        <v>10504591</v>
      </c>
      <c r="D74" s="125">
        <f>'kiadások Önkormányzat'!D74+'kiadások Óvoda'!D75</f>
        <v>13838518</v>
      </c>
      <c r="E74" s="121">
        <f>'kiadások Önkormányzat'!E74+'kiadások Óvoda'!E75</f>
        <v>4742624</v>
      </c>
      <c r="F74" s="121">
        <f>'kiadások Önkormányzat'!F74+'kiadások Óvoda'!F75</f>
        <v>3120000</v>
      </c>
      <c r="G74" s="121">
        <f>'kiadások Önkormányzat'!G74+'kiadások Óvoda'!G75</f>
        <v>3120000</v>
      </c>
      <c r="H74" s="121">
        <f>'kiadások Önkormányzat'!H74+'kiadások Óvoda'!H75</f>
        <v>2968200</v>
      </c>
      <c r="I74" s="122">
        <f>'kiadások Önkormányzat'!I74+'kiadások Óvoda'!I75</f>
        <v>13624591</v>
      </c>
      <c r="J74" s="122">
        <f>'kiadások Önkormányzat'!J74+'kiadások Óvoda'!J75</f>
        <v>16958518</v>
      </c>
      <c r="K74" s="122">
        <f>'kiadások Önkormányzat'!K74+'kiadások Óvoda'!K75</f>
        <v>7710824</v>
      </c>
    </row>
    <row r="75" spans="1:11" ht="15.75">
      <c r="A75" s="85" t="s">
        <v>120</v>
      </c>
      <c r="B75" s="86"/>
      <c r="C75" s="125">
        <f>'kiadások Önkormányzat'!C75+'kiadások Óvoda'!C76</f>
        <v>54997591</v>
      </c>
      <c r="D75" s="125">
        <f>'kiadások Önkormányzat'!D75+'kiadások Óvoda'!D76</f>
        <v>72381518</v>
      </c>
      <c r="E75" s="121">
        <f>'kiadások Önkormányzat'!E75+'kiadások Óvoda'!E76</f>
        <v>53823961</v>
      </c>
      <c r="F75" s="121">
        <f>'kiadások Önkormányzat'!F75+'kiadások Óvoda'!F76</f>
        <v>3720000</v>
      </c>
      <c r="G75" s="121">
        <f>'kiadások Önkormányzat'!G75+'kiadások Óvoda'!G76</f>
        <v>4150000</v>
      </c>
      <c r="H75" s="121">
        <f>'kiadások Önkormányzat'!H75+'kiadások Óvoda'!H76</f>
        <v>4061734</v>
      </c>
      <c r="I75" s="122">
        <f>'kiadások Önkormányzat'!I75+'kiadások Óvoda'!I76</f>
        <v>58717591</v>
      </c>
      <c r="J75" s="122">
        <f>'kiadások Önkormányzat'!J75+'kiadások Óvoda'!J76</f>
        <v>76531518</v>
      </c>
      <c r="K75" s="122">
        <f>'kiadások Önkormányzat'!K75+'kiadások Óvoda'!K76</f>
        <v>57885695</v>
      </c>
    </row>
    <row r="76" spans="1:11">
      <c r="A76" s="35" t="s">
        <v>411</v>
      </c>
      <c r="B76" s="31" t="s">
        <v>412</v>
      </c>
      <c r="C76" s="125">
        <f>'kiadások Önkormányzat'!C76+'kiadások Óvoda'!C77</f>
        <v>0</v>
      </c>
      <c r="D76" s="125">
        <f>'kiadások Önkormányzat'!D76+'kiadások Óvoda'!D77</f>
        <v>0</v>
      </c>
      <c r="E76" s="121">
        <f>'kiadások Önkormányzat'!E76+'kiadások Óvoda'!E77</f>
        <v>0</v>
      </c>
      <c r="F76" s="121">
        <f>'kiadások Önkormányzat'!F76+'kiadások Óvoda'!F77</f>
        <v>0</v>
      </c>
      <c r="G76" s="121">
        <f>'kiadások Önkormányzat'!G76+'kiadások Óvoda'!G77</f>
        <v>0</v>
      </c>
      <c r="H76" s="121">
        <f>'kiadások Önkormányzat'!H76+'kiadások Óvoda'!H77</f>
        <v>0</v>
      </c>
      <c r="I76" s="122">
        <f>'kiadások Önkormányzat'!I76+'kiadások Óvoda'!I77</f>
        <v>0</v>
      </c>
      <c r="J76" s="122">
        <f>'kiadások Önkormányzat'!J76+'kiadások Óvoda'!J77</f>
        <v>0</v>
      </c>
      <c r="K76" s="122">
        <f>'kiadások Önkormányzat'!K76+'kiadások Óvoda'!K77</f>
        <v>0</v>
      </c>
    </row>
    <row r="77" spans="1:11">
      <c r="A77" s="35" t="s">
        <v>683</v>
      </c>
      <c r="B77" s="31" t="s">
        <v>413</v>
      </c>
      <c r="C77" s="125">
        <f>'kiadások Önkormányzat'!C77+'kiadások Óvoda'!C78</f>
        <v>5200000</v>
      </c>
      <c r="D77" s="125">
        <f>'kiadások Önkormányzat'!D77+'kiadások Óvoda'!D78</f>
        <v>5200000</v>
      </c>
      <c r="E77" s="121">
        <f>'kiadások Önkormányzat'!E77+'kiadások Óvoda'!E78</f>
        <v>732802</v>
      </c>
      <c r="F77" s="121">
        <f>'kiadások Önkormányzat'!F77+'kiadások Óvoda'!F78</f>
        <v>0</v>
      </c>
      <c r="G77" s="121">
        <f>'kiadások Önkormányzat'!G77+'kiadások Óvoda'!G78</f>
        <v>0</v>
      </c>
      <c r="H77" s="121">
        <f>'kiadások Önkormányzat'!H77+'kiadások Óvoda'!H78</f>
        <v>0</v>
      </c>
      <c r="I77" s="122">
        <f>'kiadások Önkormányzat'!I77+'kiadások Óvoda'!I78</f>
        <v>5200000</v>
      </c>
      <c r="J77" s="122">
        <f>'kiadások Önkormányzat'!J77+'kiadások Óvoda'!J78</f>
        <v>5200000</v>
      </c>
      <c r="K77" s="122">
        <f>'kiadások Önkormányzat'!K77+'kiadások Óvoda'!K78</f>
        <v>732802</v>
      </c>
    </row>
    <row r="78" spans="1:11">
      <c r="A78" s="35" t="s">
        <v>414</v>
      </c>
      <c r="B78" s="31" t="s">
        <v>415</v>
      </c>
      <c r="C78" s="125">
        <f>'kiadások Önkormányzat'!C78+'kiadások Óvoda'!C79</f>
        <v>0</v>
      </c>
      <c r="D78" s="125">
        <f>'kiadások Önkormányzat'!D78+'kiadások Óvoda'!D79</f>
        <v>120000</v>
      </c>
      <c r="E78" s="121">
        <f>'kiadások Önkormányzat'!E78+'kiadások Óvoda'!E79</f>
        <v>111100</v>
      </c>
      <c r="F78" s="121">
        <f>'kiadások Önkormányzat'!F78+'kiadások Óvoda'!F79</f>
        <v>0</v>
      </c>
      <c r="G78" s="121">
        <f>'kiadások Önkormányzat'!G78+'kiadások Óvoda'!G79</f>
        <v>0</v>
      </c>
      <c r="H78" s="121">
        <f>'kiadások Önkormányzat'!H78+'kiadások Óvoda'!H79</f>
        <v>0</v>
      </c>
      <c r="I78" s="122">
        <f>'kiadások Önkormányzat'!I78+'kiadások Óvoda'!I79</f>
        <v>0</v>
      </c>
      <c r="J78" s="122">
        <f>'kiadások Önkormányzat'!J78+'kiadások Óvoda'!J79</f>
        <v>0</v>
      </c>
      <c r="K78" s="122">
        <f>'kiadások Önkormányzat'!K78+'kiadások Óvoda'!K79</f>
        <v>0</v>
      </c>
    </row>
    <row r="79" spans="1:11">
      <c r="A79" s="35" t="s">
        <v>416</v>
      </c>
      <c r="B79" s="31" t="s">
        <v>417</v>
      </c>
      <c r="C79" s="125">
        <f>'kiadások Önkormányzat'!C79+'kiadások Óvoda'!C80</f>
        <v>12316000</v>
      </c>
      <c r="D79" s="125">
        <f>'kiadások Önkormányzat'!D79+'kiadások Óvoda'!D80</f>
        <v>12316000</v>
      </c>
      <c r="E79" s="121">
        <f>'kiadások Önkormányzat'!E79+'kiadások Óvoda'!E80</f>
        <v>11257948</v>
      </c>
      <c r="F79" s="121">
        <f>'kiadások Önkormányzat'!F79+'kiadások Óvoda'!F80</f>
        <v>0</v>
      </c>
      <c r="G79" s="121">
        <f>'kiadások Önkormányzat'!G79+'kiadások Óvoda'!G80</f>
        <v>0</v>
      </c>
      <c r="H79" s="121">
        <f>'kiadások Önkormányzat'!H79+'kiadások Óvoda'!H80</f>
        <v>0</v>
      </c>
      <c r="I79" s="122">
        <f>'kiadások Önkormányzat'!I79+'kiadások Óvoda'!I80</f>
        <v>12316000</v>
      </c>
      <c r="J79" s="122">
        <f>'kiadások Önkormányzat'!J79+'kiadások Óvoda'!J80</f>
        <v>12316000</v>
      </c>
      <c r="K79" s="122">
        <f>'kiadások Önkormányzat'!K79+'kiadások Óvoda'!K80</f>
        <v>11257948</v>
      </c>
    </row>
    <row r="80" spans="1:11">
      <c r="A80" s="6" t="s">
        <v>418</v>
      </c>
      <c r="B80" s="31" t="s">
        <v>419</v>
      </c>
      <c r="C80" s="125">
        <f>'kiadások Önkormányzat'!C80+'kiadások Óvoda'!C81</f>
        <v>0</v>
      </c>
      <c r="D80" s="125">
        <f>'kiadások Önkormányzat'!D80+'kiadások Óvoda'!D81</f>
        <v>0</v>
      </c>
      <c r="E80" s="121">
        <f>'kiadások Önkormányzat'!E80+'kiadások Óvoda'!E81</f>
        <v>0</v>
      </c>
      <c r="F80" s="121">
        <f>'kiadások Önkormányzat'!F80+'kiadások Óvoda'!F81</f>
        <v>0</v>
      </c>
      <c r="G80" s="121">
        <f>'kiadások Önkormányzat'!G80+'kiadások Óvoda'!G81</f>
        <v>0</v>
      </c>
      <c r="H80" s="121">
        <f>'kiadások Önkormányzat'!H80+'kiadások Óvoda'!H81</f>
        <v>0</v>
      </c>
      <c r="I80" s="122">
        <f>'kiadások Önkormányzat'!I80+'kiadások Óvoda'!I81</f>
        <v>0</v>
      </c>
      <c r="J80" s="122">
        <f>'kiadások Önkormányzat'!J80+'kiadások Óvoda'!J81</f>
        <v>0</v>
      </c>
      <c r="K80" s="122">
        <f>'kiadások Önkormányzat'!K80+'kiadások Óvoda'!K81</f>
        <v>0</v>
      </c>
    </row>
    <row r="81" spans="1:11">
      <c r="A81" s="6" t="s">
        <v>420</v>
      </c>
      <c r="B81" s="31" t="s">
        <v>421</v>
      </c>
      <c r="C81" s="125">
        <f>'kiadások Önkormányzat'!C81+'kiadások Óvoda'!C82</f>
        <v>0</v>
      </c>
      <c r="D81" s="125">
        <f>'kiadások Önkormányzat'!D81+'kiadások Óvoda'!D82</f>
        <v>0</v>
      </c>
      <c r="E81" s="121">
        <f>'kiadások Önkormányzat'!E81+'kiadások Óvoda'!E82</f>
        <v>0</v>
      </c>
      <c r="F81" s="121">
        <f>'kiadások Önkormányzat'!F81+'kiadások Óvoda'!F82</f>
        <v>0</v>
      </c>
      <c r="G81" s="121">
        <f>'kiadások Önkormányzat'!G81+'kiadások Óvoda'!G82</f>
        <v>0</v>
      </c>
      <c r="H81" s="121">
        <f>'kiadások Önkormányzat'!H81+'kiadások Óvoda'!H82</f>
        <v>0</v>
      </c>
      <c r="I81" s="122">
        <f>'kiadások Önkormányzat'!I81+'kiadások Óvoda'!I82</f>
        <v>0</v>
      </c>
      <c r="J81" s="122">
        <f>'kiadások Önkormányzat'!J81+'kiadások Óvoda'!J82</f>
        <v>0</v>
      </c>
      <c r="K81" s="122">
        <f>'kiadások Önkormányzat'!K81+'kiadások Óvoda'!K82</f>
        <v>0</v>
      </c>
    </row>
    <row r="82" spans="1:11">
      <c r="A82" s="6" t="s">
        <v>422</v>
      </c>
      <c r="B82" s="31" t="s">
        <v>423</v>
      </c>
      <c r="C82" s="125">
        <f>'kiadások Önkormányzat'!C82+'kiadások Óvoda'!C83</f>
        <v>3070000</v>
      </c>
      <c r="D82" s="125">
        <f>'kiadások Önkormányzat'!D82+'kiadások Óvoda'!D83</f>
        <v>3300000</v>
      </c>
      <c r="E82" s="121">
        <f>'kiadások Önkormányzat'!E82+'kiadások Óvoda'!E83</f>
        <v>3267502</v>
      </c>
      <c r="F82" s="121">
        <f>'kiadások Önkormányzat'!F82+'kiadások Óvoda'!F83</f>
        <v>0</v>
      </c>
      <c r="G82" s="121">
        <f>'kiadások Önkormányzat'!G82+'kiadások Óvoda'!G83</f>
        <v>0</v>
      </c>
      <c r="H82" s="121">
        <f>'kiadások Önkormányzat'!H82+'kiadások Óvoda'!H83</f>
        <v>0</v>
      </c>
      <c r="I82" s="122">
        <f>'kiadások Önkormányzat'!I82+'kiadások Óvoda'!I83</f>
        <v>3070000</v>
      </c>
      <c r="J82" s="122">
        <f>'kiadások Önkormányzat'!J82+'kiadások Óvoda'!J83</f>
        <v>3300000</v>
      </c>
      <c r="K82" s="122">
        <f>'kiadások Önkormányzat'!K82+'kiadások Óvoda'!K83</f>
        <v>3267502</v>
      </c>
    </row>
    <row r="83" spans="1:11">
      <c r="A83" s="42" t="s">
        <v>647</v>
      </c>
      <c r="B83" s="44" t="s">
        <v>424</v>
      </c>
      <c r="C83" s="125">
        <f>'kiadások Önkormányzat'!C83+'kiadások Óvoda'!C84</f>
        <v>20586000</v>
      </c>
      <c r="D83" s="125">
        <f>'kiadások Önkormányzat'!D83+'kiadások Óvoda'!D84</f>
        <v>20936000</v>
      </c>
      <c r="E83" s="121">
        <f>'kiadások Önkormányzat'!E83+'kiadások Óvoda'!E84</f>
        <v>15369352</v>
      </c>
      <c r="F83" s="121">
        <f>'kiadások Önkormányzat'!F83+'kiadások Óvoda'!F84</f>
        <v>0</v>
      </c>
      <c r="G83" s="121">
        <f>'kiadások Önkormányzat'!G83+'kiadások Óvoda'!G84</f>
        <v>0</v>
      </c>
      <c r="H83" s="121">
        <f>'kiadások Önkormányzat'!H83+'kiadások Óvoda'!H84</f>
        <v>0</v>
      </c>
      <c r="I83" s="122">
        <f>'kiadások Önkormányzat'!I83+'kiadások Óvoda'!I84</f>
        <v>20586000</v>
      </c>
      <c r="J83" s="122">
        <f>'kiadások Önkormányzat'!J83+'kiadások Óvoda'!J84</f>
        <v>20936000</v>
      </c>
      <c r="K83" s="122">
        <f>'kiadások Önkormányzat'!K83+'kiadások Óvoda'!K84</f>
        <v>15369352</v>
      </c>
    </row>
    <row r="84" spans="1:11">
      <c r="A84" s="13" t="s">
        <v>425</v>
      </c>
      <c r="B84" s="31" t="s">
        <v>426</v>
      </c>
      <c r="C84" s="125">
        <f>'kiadások Önkormányzat'!C84+'kiadások Óvoda'!C85</f>
        <v>36600000</v>
      </c>
      <c r="D84" s="125">
        <f>'kiadások Önkormányzat'!D84+'kiadások Óvoda'!D85</f>
        <v>36600000</v>
      </c>
      <c r="E84" s="121">
        <f>'kiadások Önkormányzat'!E84+'kiadások Óvoda'!E85</f>
        <v>25363538</v>
      </c>
      <c r="F84" s="121">
        <f>'kiadások Önkormányzat'!F84+'kiadások Óvoda'!F85</f>
        <v>0</v>
      </c>
      <c r="G84" s="121">
        <f>'kiadások Önkormányzat'!G84+'kiadások Óvoda'!G85</f>
        <v>0</v>
      </c>
      <c r="H84" s="121">
        <f>'kiadások Önkormányzat'!H84+'kiadások Óvoda'!H85</f>
        <v>0</v>
      </c>
      <c r="I84" s="122">
        <f>'kiadások Önkormányzat'!I84+'kiadások Óvoda'!I85</f>
        <v>36600000</v>
      </c>
      <c r="J84" s="122">
        <f>'kiadások Önkormányzat'!J84+'kiadások Óvoda'!J85</f>
        <v>36600000</v>
      </c>
      <c r="K84" s="122">
        <f>'kiadások Önkormányzat'!K84+'kiadások Óvoda'!K85</f>
        <v>25363538</v>
      </c>
    </row>
    <row r="85" spans="1:11">
      <c r="A85" s="13" t="s">
        <v>427</v>
      </c>
      <c r="B85" s="31" t="s">
        <v>428</v>
      </c>
      <c r="C85" s="125">
        <f>'kiadások Önkormányzat'!C85+'kiadások Óvoda'!C86</f>
        <v>0</v>
      </c>
      <c r="D85" s="125">
        <f>'kiadások Önkormányzat'!D85+'kiadások Óvoda'!D86</f>
        <v>0</v>
      </c>
      <c r="E85" s="121">
        <f>'kiadások Önkormányzat'!E85+'kiadások Óvoda'!E86</f>
        <v>0</v>
      </c>
      <c r="F85" s="121">
        <f>'kiadások Önkormányzat'!F85+'kiadások Óvoda'!F86</f>
        <v>0</v>
      </c>
      <c r="G85" s="121">
        <f>'kiadások Önkormányzat'!G85+'kiadások Óvoda'!G86</f>
        <v>0</v>
      </c>
      <c r="H85" s="121">
        <f>'kiadások Önkormányzat'!H85+'kiadások Óvoda'!H86</f>
        <v>0</v>
      </c>
      <c r="I85" s="122">
        <f>'kiadások Önkormányzat'!I85+'kiadások Óvoda'!I86</f>
        <v>0</v>
      </c>
      <c r="J85" s="122">
        <f>'kiadások Önkormányzat'!J85+'kiadások Óvoda'!J86</f>
        <v>0</v>
      </c>
      <c r="K85" s="122">
        <f>'kiadások Önkormányzat'!K85+'kiadások Óvoda'!K86</f>
        <v>0</v>
      </c>
    </row>
    <row r="86" spans="1:11">
      <c r="A86" s="13" t="s">
        <v>429</v>
      </c>
      <c r="B86" s="31" t="s">
        <v>430</v>
      </c>
      <c r="C86" s="125">
        <f>'kiadások Önkormányzat'!C86+'kiadások Óvoda'!C87</f>
        <v>9500000</v>
      </c>
      <c r="D86" s="125">
        <f>'kiadások Önkormányzat'!D86+'kiadások Óvoda'!D87</f>
        <v>9500000</v>
      </c>
      <c r="E86" s="121">
        <f>'kiadások Önkormányzat'!E86+'kiadások Óvoda'!E87</f>
        <v>6299950</v>
      </c>
      <c r="F86" s="121">
        <f>'kiadások Önkormányzat'!F86+'kiadások Óvoda'!F87</f>
        <v>0</v>
      </c>
      <c r="G86" s="121">
        <f>'kiadások Önkormányzat'!G86+'kiadások Óvoda'!G87</f>
        <v>0</v>
      </c>
      <c r="H86" s="121">
        <f>'kiadások Önkormányzat'!H86+'kiadások Óvoda'!H87</f>
        <v>0</v>
      </c>
      <c r="I86" s="122">
        <f>'kiadások Önkormányzat'!I86+'kiadások Óvoda'!I87</f>
        <v>9500000</v>
      </c>
      <c r="J86" s="122">
        <f>'kiadások Önkormányzat'!J86+'kiadások Óvoda'!J87</f>
        <v>9500000</v>
      </c>
      <c r="K86" s="122">
        <f>'kiadások Önkormányzat'!K86+'kiadások Óvoda'!K87</f>
        <v>6299950</v>
      </c>
    </row>
    <row r="87" spans="1:11">
      <c r="A87" s="13" t="s">
        <v>431</v>
      </c>
      <c r="B87" s="31" t="s">
        <v>432</v>
      </c>
      <c r="C87" s="125">
        <f>'kiadások Önkormányzat'!C87+'kiadások Óvoda'!C88</f>
        <v>11860000</v>
      </c>
      <c r="D87" s="125">
        <f>'kiadások Önkormányzat'!D87+'kiadások Óvoda'!D88</f>
        <v>11660000</v>
      </c>
      <c r="E87" s="121">
        <f>'kiadások Önkormányzat'!E87+'kiadások Óvoda'!E88</f>
        <v>8105728</v>
      </c>
      <c r="F87" s="121">
        <f>'kiadások Önkormányzat'!F87+'kiadások Óvoda'!F88</f>
        <v>0</v>
      </c>
      <c r="G87" s="121">
        <f>'kiadások Önkormányzat'!G87+'kiadások Óvoda'!G88</f>
        <v>0</v>
      </c>
      <c r="H87" s="121">
        <f>'kiadások Önkormányzat'!H87+'kiadások Óvoda'!H88</f>
        <v>0</v>
      </c>
      <c r="I87" s="122">
        <f>'kiadások Önkormányzat'!I87+'kiadások Óvoda'!I88</f>
        <v>11860000</v>
      </c>
      <c r="J87" s="122">
        <f>'kiadások Önkormányzat'!J87+'kiadások Óvoda'!J88</f>
        <v>11660000</v>
      </c>
      <c r="K87" s="122">
        <f>'kiadások Önkormányzat'!K87+'kiadások Óvoda'!K88</f>
        <v>8105728</v>
      </c>
    </row>
    <row r="88" spans="1:11">
      <c r="A88" s="41" t="s">
        <v>648</v>
      </c>
      <c r="B88" s="44" t="s">
        <v>433</v>
      </c>
      <c r="C88" s="125">
        <f>'kiadások Önkormányzat'!C88+'kiadások Óvoda'!C89</f>
        <v>57960000</v>
      </c>
      <c r="D88" s="125">
        <f>'kiadások Önkormányzat'!D88+'kiadások Óvoda'!D89</f>
        <v>57760000</v>
      </c>
      <c r="E88" s="121">
        <f>'kiadások Önkormányzat'!E88+'kiadások Óvoda'!E89</f>
        <v>39769216</v>
      </c>
      <c r="F88" s="121">
        <f>'kiadások Önkormányzat'!F88+'kiadások Óvoda'!F89</f>
        <v>0</v>
      </c>
      <c r="G88" s="121">
        <f>'kiadások Önkormányzat'!G88+'kiadások Óvoda'!G89</f>
        <v>0</v>
      </c>
      <c r="H88" s="121">
        <f>'kiadások Önkormányzat'!H88+'kiadások Óvoda'!H89</f>
        <v>0</v>
      </c>
      <c r="I88" s="122">
        <f>'kiadások Önkormányzat'!I88+'kiadások Óvoda'!I89</f>
        <v>57960000</v>
      </c>
      <c r="J88" s="122">
        <f>'kiadások Önkormányzat'!J88+'kiadások Óvoda'!J89</f>
        <v>57760000</v>
      </c>
      <c r="K88" s="122">
        <f>'kiadások Önkormányzat'!K88+'kiadások Óvoda'!K89</f>
        <v>39769216</v>
      </c>
    </row>
    <row r="89" spans="1:11" ht="30">
      <c r="A89" s="13" t="s">
        <v>434</v>
      </c>
      <c r="B89" s="31" t="s">
        <v>435</v>
      </c>
      <c r="C89" s="125">
        <f>'kiadások Önkormányzat'!C89+'kiadások Óvoda'!C90</f>
        <v>0</v>
      </c>
      <c r="D89" s="125">
        <f>'kiadások Önkormányzat'!D89+'kiadások Óvoda'!D90</f>
        <v>0</v>
      </c>
      <c r="E89" s="121">
        <f>'kiadások Önkormányzat'!E89+'kiadások Óvoda'!E90</f>
        <v>0</v>
      </c>
      <c r="F89" s="121">
        <f>'kiadások Önkormányzat'!F89+'kiadások Óvoda'!F90</f>
        <v>0</v>
      </c>
      <c r="G89" s="121">
        <f>'kiadások Önkormányzat'!G89+'kiadások Óvoda'!G90</f>
        <v>0</v>
      </c>
      <c r="H89" s="121">
        <f>'kiadások Önkormányzat'!H89+'kiadások Óvoda'!H90</f>
        <v>0</v>
      </c>
      <c r="I89" s="122">
        <f>'kiadások Önkormányzat'!I89+'kiadások Óvoda'!I90</f>
        <v>0</v>
      </c>
      <c r="J89" s="122">
        <f>'kiadások Önkormányzat'!J89+'kiadások Óvoda'!J90</f>
        <v>0</v>
      </c>
      <c r="K89" s="122">
        <f>'kiadások Önkormányzat'!K89+'kiadások Óvoda'!K90</f>
        <v>0</v>
      </c>
    </row>
    <row r="90" spans="1:11" ht="30">
      <c r="A90" s="13" t="s">
        <v>684</v>
      </c>
      <c r="B90" s="31" t="s">
        <v>436</v>
      </c>
      <c r="C90" s="125">
        <f>'kiadások Önkormányzat'!C90+'kiadások Óvoda'!C91</f>
        <v>0</v>
      </c>
      <c r="D90" s="125">
        <f>'kiadások Önkormányzat'!D90+'kiadások Óvoda'!D91</f>
        <v>0</v>
      </c>
      <c r="E90" s="121">
        <f>'kiadások Önkormányzat'!E90+'kiadások Óvoda'!E91</f>
        <v>0</v>
      </c>
      <c r="F90" s="121">
        <f>'kiadások Önkormányzat'!F90+'kiadások Óvoda'!F91</f>
        <v>0</v>
      </c>
      <c r="G90" s="121">
        <f>'kiadások Önkormányzat'!G90+'kiadások Óvoda'!G91</f>
        <v>0</v>
      </c>
      <c r="H90" s="121">
        <f>'kiadások Önkormányzat'!H90+'kiadások Óvoda'!H91</f>
        <v>0</v>
      </c>
      <c r="I90" s="122">
        <f>'kiadások Önkormányzat'!I90+'kiadások Óvoda'!I91</f>
        <v>0</v>
      </c>
      <c r="J90" s="122">
        <f>'kiadások Önkormányzat'!J90+'kiadások Óvoda'!J91</f>
        <v>0</v>
      </c>
      <c r="K90" s="122">
        <f>'kiadások Önkormányzat'!K90+'kiadások Óvoda'!K91</f>
        <v>0</v>
      </c>
    </row>
    <row r="91" spans="1:11" ht="30">
      <c r="A91" s="13" t="s">
        <v>685</v>
      </c>
      <c r="B91" s="31" t="s">
        <v>437</v>
      </c>
      <c r="C91" s="125">
        <f>'kiadások Önkormányzat'!C91+'kiadások Óvoda'!C92</f>
        <v>0</v>
      </c>
      <c r="D91" s="125">
        <f>'kiadások Önkormányzat'!D91+'kiadások Óvoda'!D92</f>
        <v>0</v>
      </c>
      <c r="E91" s="121">
        <f>'kiadások Önkormányzat'!E91+'kiadások Óvoda'!E92</f>
        <v>0</v>
      </c>
      <c r="F91" s="121">
        <f>'kiadások Önkormányzat'!F91+'kiadások Óvoda'!F92</f>
        <v>0</v>
      </c>
      <c r="G91" s="121">
        <f>'kiadások Önkormányzat'!G91+'kiadások Óvoda'!G92</f>
        <v>0</v>
      </c>
      <c r="H91" s="121">
        <f>'kiadások Önkormányzat'!H91+'kiadások Óvoda'!H92</f>
        <v>0</v>
      </c>
      <c r="I91" s="122">
        <f>'kiadások Önkormányzat'!I91+'kiadások Óvoda'!I92</f>
        <v>0</v>
      </c>
      <c r="J91" s="122">
        <f>'kiadások Önkormányzat'!J91+'kiadások Óvoda'!J92</f>
        <v>0</v>
      </c>
      <c r="K91" s="122">
        <f>'kiadások Önkormányzat'!K91+'kiadások Óvoda'!K92</f>
        <v>0</v>
      </c>
    </row>
    <row r="92" spans="1:11">
      <c r="A92" s="13" t="s">
        <v>686</v>
      </c>
      <c r="B92" s="31" t="s">
        <v>438</v>
      </c>
      <c r="C92" s="125">
        <f>'kiadások Önkormányzat'!C92+'kiadások Óvoda'!C93</f>
        <v>0</v>
      </c>
      <c r="D92" s="125">
        <f>'kiadások Önkormányzat'!D92+'kiadások Óvoda'!D93</f>
        <v>50000</v>
      </c>
      <c r="E92" s="121">
        <f>'kiadások Önkormányzat'!E92+'kiadások Óvoda'!E93</f>
        <v>40960</v>
      </c>
      <c r="F92" s="121">
        <f>'kiadások Önkormányzat'!F92+'kiadások Óvoda'!F93</f>
        <v>0</v>
      </c>
      <c r="G92" s="121">
        <f>'kiadások Önkormányzat'!G92+'kiadások Óvoda'!G93</f>
        <v>0</v>
      </c>
      <c r="H92" s="121">
        <f>'kiadások Önkormányzat'!H92+'kiadások Óvoda'!H93</f>
        <v>0</v>
      </c>
      <c r="I92" s="122">
        <f>'kiadások Önkormányzat'!I92+'kiadások Óvoda'!I93</f>
        <v>0</v>
      </c>
      <c r="J92" s="122">
        <f>'kiadások Önkormányzat'!J92+'kiadások Óvoda'!J93</f>
        <v>0</v>
      </c>
      <c r="K92" s="122">
        <f>'kiadások Önkormányzat'!K92+'kiadások Óvoda'!K93</f>
        <v>0</v>
      </c>
    </row>
    <row r="93" spans="1:11" ht="30">
      <c r="A93" s="13" t="s">
        <v>687</v>
      </c>
      <c r="B93" s="31" t="s">
        <v>439</v>
      </c>
      <c r="C93" s="125">
        <f>'kiadások Önkormányzat'!C93+'kiadások Óvoda'!C94</f>
        <v>0</v>
      </c>
      <c r="D93" s="125">
        <f>'kiadások Önkormányzat'!D93+'kiadások Óvoda'!D94</f>
        <v>0</v>
      </c>
      <c r="E93" s="121">
        <f>'kiadások Önkormányzat'!E93+'kiadások Óvoda'!E94</f>
        <v>0</v>
      </c>
      <c r="F93" s="121">
        <f>'kiadások Önkormányzat'!F93+'kiadások Óvoda'!F94</f>
        <v>0</v>
      </c>
      <c r="G93" s="121">
        <f>'kiadások Önkormányzat'!G93+'kiadások Óvoda'!G94</f>
        <v>0</v>
      </c>
      <c r="H93" s="121">
        <f>'kiadások Önkormányzat'!H93+'kiadások Óvoda'!H94</f>
        <v>0</v>
      </c>
      <c r="I93" s="122">
        <f>'kiadások Önkormányzat'!I93+'kiadások Óvoda'!I94</f>
        <v>0</v>
      </c>
      <c r="J93" s="122">
        <f>'kiadások Önkormányzat'!J93+'kiadások Óvoda'!J94</f>
        <v>0</v>
      </c>
      <c r="K93" s="122">
        <f>'kiadások Önkormányzat'!K93+'kiadások Óvoda'!K94</f>
        <v>0</v>
      </c>
    </row>
    <row r="94" spans="1:11" ht="30">
      <c r="A94" s="13" t="s">
        <v>688</v>
      </c>
      <c r="B94" s="31" t="s">
        <v>440</v>
      </c>
      <c r="C94" s="125">
        <f>'kiadások Önkormányzat'!C94+'kiadások Óvoda'!C95</f>
        <v>0</v>
      </c>
      <c r="D94" s="125">
        <f>'kiadások Önkormányzat'!D94+'kiadások Óvoda'!D95</f>
        <v>0</v>
      </c>
      <c r="E94" s="121">
        <f>'kiadások Önkormányzat'!E94+'kiadások Óvoda'!E95</f>
        <v>0</v>
      </c>
      <c r="F94" s="121">
        <f>'kiadások Önkormányzat'!F94+'kiadások Óvoda'!F95</f>
        <v>0</v>
      </c>
      <c r="G94" s="121">
        <f>'kiadások Önkormányzat'!G94+'kiadások Óvoda'!G95</f>
        <v>0</v>
      </c>
      <c r="H94" s="121">
        <f>'kiadások Önkormányzat'!H94+'kiadások Óvoda'!H95</f>
        <v>0</v>
      </c>
      <c r="I94" s="122">
        <f>'kiadások Önkormányzat'!I94+'kiadások Óvoda'!I95</f>
        <v>0</v>
      </c>
      <c r="J94" s="122">
        <f>'kiadások Önkormányzat'!J94+'kiadások Óvoda'!J95</f>
        <v>0</v>
      </c>
      <c r="K94" s="122">
        <f>'kiadások Önkormányzat'!K94+'kiadások Óvoda'!K95</f>
        <v>0</v>
      </c>
    </row>
    <row r="95" spans="1:11">
      <c r="A95" s="13" t="s">
        <v>441</v>
      </c>
      <c r="B95" s="31" t="s">
        <v>442</v>
      </c>
      <c r="C95" s="125">
        <f>'kiadások Önkormányzat'!C95+'kiadások Óvoda'!C96</f>
        <v>0</v>
      </c>
      <c r="D95" s="125">
        <f>'kiadások Önkormányzat'!D95+'kiadások Óvoda'!D96</f>
        <v>0</v>
      </c>
      <c r="E95" s="121">
        <f>'kiadások Önkormányzat'!E95+'kiadások Óvoda'!E96</f>
        <v>0</v>
      </c>
      <c r="F95" s="121">
        <f>'kiadások Önkormányzat'!F95+'kiadások Óvoda'!F96</f>
        <v>0</v>
      </c>
      <c r="G95" s="121">
        <f>'kiadások Önkormányzat'!G95+'kiadások Óvoda'!G96</f>
        <v>0</v>
      </c>
      <c r="H95" s="121">
        <f>'kiadások Önkormányzat'!H95+'kiadások Óvoda'!H96</f>
        <v>0</v>
      </c>
      <c r="I95" s="122">
        <f>'kiadások Önkormányzat'!I95+'kiadások Óvoda'!I96</f>
        <v>0</v>
      </c>
      <c r="J95" s="122">
        <f>'kiadások Önkormányzat'!J95+'kiadások Óvoda'!J96</f>
        <v>0</v>
      </c>
      <c r="K95" s="122">
        <f>'kiadások Önkormányzat'!K95+'kiadások Óvoda'!K96</f>
        <v>0</v>
      </c>
    </row>
    <row r="96" spans="1:11">
      <c r="A96" s="13" t="s">
        <v>689</v>
      </c>
      <c r="B96" s="31" t="s">
        <v>443</v>
      </c>
      <c r="C96" s="125">
        <f>'kiadások Önkormányzat'!C96+'kiadások Óvoda'!C97</f>
        <v>0</v>
      </c>
      <c r="D96" s="125">
        <f>'kiadások Önkormányzat'!D96+'kiadások Óvoda'!D97</f>
        <v>4440000</v>
      </c>
      <c r="E96" s="121">
        <f>'kiadások Önkormányzat'!E96+'kiadások Óvoda'!E97</f>
        <v>4439867</v>
      </c>
      <c r="F96" s="121">
        <f>'kiadások Önkormányzat'!F96+'kiadások Óvoda'!F97</f>
        <v>0</v>
      </c>
      <c r="G96" s="121">
        <f>'kiadások Önkormányzat'!G96+'kiadások Óvoda'!G97</f>
        <v>0</v>
      </c>
      <c r="H96" s="121">
        <f>'kiadások Önkormányzat'!H96+'kiadások Óvoda'!H97</f>
        <v>0</v>
      </c>
      <c r="I96" s="122">
        <f>'kiadások Önkormányzat'!I96+'kiadások Óvoda'!I97</f>
        <v>0</v>
      </c>
      <c r="J96" s="122">
        <f>'kiadások Önkormányzat'!J96+'kiadások Óvoda'!J97</f>
        <v>4440000</v>
      </c>
      <c r="K96" s="122">
        <f>'kiadások Önkormányzat'!K96+'kiadások Óvoda'!K97</f>
        <v>4439867</v>
      </c>
    </row>
    <row r="97" spans="1:28">
      <c r="A97" s="41" t="s">
        <v>649</v>
      </c>
      <c r="B97" s="44" t="s">
        <v>444</v>
      </c>
      <c r="C97" s="125">
        <f>'kiadások Önkormányzat'!C97+'kiadások Óvoda'!C98</f>
        <v>0</v>
      </c>
      <c r="D97" s="125">
        <f>'kiadások Önkormányzat'!D97+'kiadások Óvoda'!D98</f>
        <v>4490000</v>
      </c>
      <c r="E97" s="121">
        <f>'kiadások Önkormányzat'!E97+'kiadások Óvoda'!E98</f>
        <v>4480867</v>
      </c>
      <c r="F97" s="121">
        <f>'kiadások Önkormányzat'!F97+'kiadások Óvoda'!F98</f>
        <v>0</v>
      </c>
      <c r="G97" s="121">
        <f>'kiadások Önkormányzat'!G97+'kiadások Óvoda'!G98</f>
        <v>0</v>
      </c>
      <c r="H97" s="121">
        <f>'kiadások Önkormányzat'!H97+'kiadások Óvoda'!H98</f>
        <v>0</v>
      </c>
      <c r="I97" s="122">
        <f>'kiadások Önkormányzat'!I97+'kiadások Óvoda'!I98</f>
        <v>0</v>
      </c>
      <c r="J97" s="122">
        <f>'kiadások Önkormányzat'!J97+'kiadások Óvoda'!J98</f>
        <v>4490000</v>
      </c>
      <c r="K97" s="122">
        <f>'kiadások Önkormányzat'!K97+'kiadások Óvoda'!K98</f>
        <v>4480867</v>
      </c>
    </row>
    <row r="98" spans="1:28" ht="15.75">
      <c r="A98" s="85" t="s">
        <v>119</v>
      </c>
      <c r="B98" s="86"/>
      <c r="C98" s="125">
        <f>'kiadások Önkormányzat'!C98+'kiadások Óvoda'!C99</f>
        <v>0</v>
      </c>
      <c r="D98" s="125">
        <f>'kiadások Önkormányzat'!D98+'kiadások Óvoda'!D99</f>
        <v>0</v>
      </c>
      <c r="E98" s="121">
        <f>'kiadások Önkormányzat'!E98+'kiadások Óvoda'!E99</f>
        <v>0</v>
      </c>
      <c r="F98" s="121">
        <f>'kiadások Önkormányzat'!F98+'kiadások Óvoda'!F99</f>
        <v>0</v>
      </c>
      <c r="G98" s="121">
        <f>'kiadások Önkormányzat'!G98+'kiadások Óvoda'!G99</f>
        <v>0</v>
      </c>
      <c r="H98" s="121">
        <f>'kiadások Önkormányzat'!H98+'kiadások Óvoda'!H99</f>
        <v>0</v>
      </c>
      <c r="I98" s="122">
        <f>'kiadások Önkormányzat'!I98+'kiadások Óvoda'!I99</f>
        <v>0</v>
      </c>
      <c r="J98" s="122">
        <f>'kiadások Önkormányzat'!J98+'kiadások Óvoda'!J99</f>
        <v>0</v>
      </c>
      <c r="K98" s="122">
        <f>'kiadások Önkormányzat'!K98+'kiadások Óvoda'!K99</f>
        <v>0</v>
      </c>
    </row>
    <row r="99" spans="1:28" ht="15.75">
      <c r="A99" s="87" t="s">
        <v>7</v>
      </c>
      <c r="B99" s="88" t="s">
        <v>445</v>
      </c>
      <c r="C99" s="159">
        <f>'kiadások Önkormányzat'!C99+'kiadások Óvoda'!C100</f>
        <v>180956591</v>
      </c>
      <c r="D99" s="159">
        <f>'kiadások Önkormányzat'!D99+'kiadások Óvoda'!D100</f>
        <v>204600518</v>
      </c>
      <c r="E99" s="149">
        <f>'kiadások Önkormányzat'!E99+'kiadások Óvoda'!E100</f>
        <v>158772928</v>
      </c>
      <c r="F99" s="149">
        <f>'kiadások Önkormányzat'!F99+'kiadások Óvoda'!F100</f>
        <v>5440000</v>
      </c>
      <c r="G99" s="149">
        <f>'kiadások Önkormányzat'!G99+'kiadások Óvoda'!G100</f>
        <v>5870000</v>
      </c>
      <c r="H99" s="149">
        <f>'kiadások Önkormányzat'!H99+'kiadások Óvoda'!H100</f>
        <v>5619743</v>
      </c>
      <c r="I99" s="149">
        <f>'kiadások Önkormányzat'!I99+'kiadások Óvoda'!I100</f>
        <v>186396591</v>
      </c>
      <c r="J99" s="149">
        <f>'kiadások Önkormányzat'!J99+'kiadások Óvoda'!J100</f>
        <v>210470518</v>
      </c>
      <c r="K99" s="149">
        <f>'kiadások Önkormányzat'!K99+'kiadások Óvoda'!K100</f>
        <v>164392671</v>
      </c>
    </row>
    <row r="100" spans="1:28">
      <c r="A100" s="13" t="s">
        <v>0</v>
      </c>
      <c r="B100" s="5" t="s">
        <v>446</v>
      </c>
      <c r="C100" s="125">
        <f>'kiadások Önkormányzat'!C100+'kiadások Óvoda'!C101</f>
        <v>0</v>
      </c>
      <c r="D100" s="125">
        <f>'kiadások Önkormányzat'!D100+'kiadások Óvoda'!D101</f>
        <v>0</v>
      </c>
      <c r="E100" s="121">
        <f>'kiadások Önkormányzat'!E100+'kiadások Óvoda'!E101</f>
        <v>0</v>
      </c>
      <c r="F100" s="121">
        <f>'kiadások Önkormányzat'!F100+'kiadások Óvoda'!F101</f>
        <v>0</v>
      </c>
      <c r="G100" s="121">
        <f>'kiadások Önkormányzat'!G100+'kiadások Óvoda'!G101</f>
        <v>0</v>
      </c>
      <c r="H100" s="121">
        <f>'kiadások Önkormányzat'!H100+'kiadások Óvoda'!H101</f>
        <v>0</v>
      </c>
      <c r="I100" s="122">
        <f>'kiadások Önkormányzat'!I100+'kiadások Óvoda'!I101</f>
        <v>0</v>
      </c>
      <c r="J100" s="122">
        <f>'kiadások Önkormányzat'!J100+'kiadások Óvoda'!J101</f>
        <v>0</v>
      </c>
      <c r="K100" s="122">
        <f>'kiadások Önkormányzat'!K100+'kiadások Óvoda'!K101</f>
        <v>0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4"/>
      <c r="AB100" s="24"/>
    </row>
    <row r="101" spans="1:28">
      <c r="A101" s="13" t="s">
        <v>449</v>
      </c>
      <c r="B101" s="5" t="s">
        <v>450</v>
      </c>
      <c r="C101" s="125">
        <f>'kiadások Önkormányzat'!C101+'kiadások Óvoda'!C102</f>
        <v>0</v>
      </c>
      <c r="D101" s="125">
        <f>'kiadások Önkormányzat'!D101+'kiadások Óvoda'!D102</f>
        <v>0</v>
      </c>
      <c r="E101" s="121">
        <f>'kiadások Önkormányzat'!E101+'kiadások Óvoda'!E102</f>
        <v>0</v>
      </c>
      <c r="F101" s="121">
        <f>'kiadások Önkormányzat'!F101+'kiadások Óvoda'!F102</f>
        <v>0</v>
      </c>
      <c r="G101" s="121">
        <f>'kiadások Önkormányzat'!G101+'kiadások Óvoda'!G102</f>
        <v>0</v>
      </c>
      <c r="H101" s="121">
        <f>'kiadások Önkormányzat'!H101+'kiadások Óvoda'!H102</f>
        <v>0</v>
      </c>
      <c r="I101" s="122">
        <f>'kiadások Önkormányzat'!I101+'kiadások Óvoda'!I102</f>
        <v>0</v>
      </c>
      <c r="J101" s="122">
        <f>'kiadások Önkormányzat'!J101+'kiadások Óvoda'!J102</f>
        <v>0</v>
      </c>
      <c r="K101" s="122">
        <f>'kiadások Önkormányzat'!K101+'kiadások Óvoda'!K102</f>
        <v>0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/>
      <c r="AB101" s="24"/>
    </row>
    <row r="102" spans="1:28">
      <c r="A102" s="13" t="s">
        <v>1</v>
      </c>
      <c r="B102" s="5" t="s">
        <v>451</v>
      </c>
      <c r="C102" s="125">
        <f>'kiadások Önkormányzat'!C102+'kiadások Óvoda'!C103</f>
        <v>0</v>
      </c>
      <c r="D102" s="125">
        <f>'kiadások Önkormányzat'!D102+'kiadások Óvoda'!D103</f>
        <v>0</v>
      </c>
      <c r="E102" s="121">
        <f>'kiadások Önkormányzat'!E102+'kiadások Óvoda'!E103</f>
        <v>0</v>
      </c>
      <c r="F102" s="121">
        <f>'kiadások Önkormányzat'!F102+'kiadások Óvoda'!F103</f>
        <v>0</v>
      </c>
      <c r="G102" s="121">
        <f>'kiadások Önkormányzat'!G102+'kiadások Óvoda'!G103</f>
        <v>0</v>
      </c>
      <c r="H102" s="121">
        <f>'kiadások Önkormányzat'!H102+'kiadások Óvoda'!H103</f>
        <v>0</v>
      </c>
      <c r="I102" s="122">
        <f>'kiadások Önkormányzat'!I102+'kiadások Óvoda'!I103</f>
        <v>0</v>
      </c>
      <c r="J102" s="122">
        <f>'kiadások Önkormányzat'!J102+'kiadások Óvoda'!J103</f>
        <v>0</v>
      </c>
      <c r="K102" s="122">
        <f>'kiadások Önkormányzat'!K102+'kiadások Óvoda'!K103</f>
        <v>0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4"/>
    </row>
    <row r="103" spans="1:28">
      <c r="A103" s="15" t="s">
        <v>654</v>
      </c>
      <c r="B103" s="7" t="s">
        <v>453</v>
      </c>
      <c r="C103" s="125">
        <f>'kiadások Önkormányzat'!C103+'kiadások Óvoda'!C104</f>
        <v>0</v>
      </c>
      <c r="D103" s="125">
        <f>'kiadások Önkormányzat'!D103+'kiadások Óvoda'!D104</f>
        <v>0</v>
      </c>
      <c r="E103" s="121">
        <f>'kiadások Önkormányzat'!E103+'kiadások Óvoda'!E104</f>
        <v>0</v>
      </c>
      <c r="F103" s="121">
        <f>'kiadások Önkormányzat'!F103+'kiadások Óvoda'!F104</f>
        <v>0</v>
      </c>
      <c r="G103" s="121">
        <f>'kiadások Önkormányzat'!G103+'kiadások Óvoda'!G104</f>
        <v>0</v>
      </c>
      <c r="H103" s="121">
        <f>'kiadások Önkormányzat'!H103+'kiadások Óvoda'!H104</f>
        <v>0</v>
      </c>
      <c r="I103" s="122">
        <f>'kiadások Önkormányzat'!I103+'kiadások Óvoda'!I104</f>
        <v>0</v>
      </c>
      <c r="J103" s="122">
        <f>'kiadások Önkormányzat'!J103+'kiadások Óvoda'!J104</f>
        <v>0</v>
      </c>
      <c r="K103" s="122">
        <f>'kiadások Önkormányzat'!K103+'kiadások Óvoda'!K104</f>
        <v>0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4"/>
    </row>
    <row r="104" spans="1:28">
      <c r="A104" s="36" t="s">
        <v>2</v>
      </c>
      <c r="B104" s="5" t="s">
        <v>454</v>
      </c>
      <c r="C104" s="125">
        <f>'kiadások Önkormányzat'!C104+'kiadások Óvoda'!C105</f>
        <v>0</v>
      </c>
      <c r="D104" s="125">
        <f>'kiadások Önkormányzat'!D104+'kiadások Óvoda'!D105</f>
        <v>0</v>
      </c>
      <c r="E104" s="121">
        <f>'kiadások Önkormányzat'!E104+'kiadások Óvoda'!E105</f>
        <v>0</v>
      </c>
      <c r="F104" s="121">
        <f>'kiadások Önkormányzat'!F104+'kiadások Óvoda'!F105</f>
        <v>0</v>
      </c>
      <c r="G104" s="121">
        <f>'kiadások Önkormányzat'!G104+'kiadások Óvoda'!G105</f>
        <v>0</v>
      </c>
      <c r="H104" s="121">
        <f>'kiadások Önkormányzat'!H104+'kiadások Óvoda'!H105</f>
        <v>0</v>
      </c>
      <c r="I104" s="122">
        <f>'kiadások Önkormányzat'!I104+'kiadások Óvoda'!I105</f>
        <v>0</v>
      </c>
      <c r="J104" s="122">
        <f>'kiadások Önkormányzat'!J104+'kiadások Óvoda'!J105</f>
        <v>0</v>
      </c>
      <c r="K104" s="122">
        <f>'kiadások Önkormányzat'!K104+'kiadások Óvoda'!K105</f>
        <v>0</v>
      </c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</row>
    <row r="105" spans="1:28">
      <c r="A105" s="36" t="s">
        <v>660</v>
      </c>
      <c r="B105" s="5" t="s">
        <v>457</v>
      </c>
      <c r="C105" s="125">
        <f>'kiadások Önkormányzat'!C105+'kiadások Óvoda'!C106</f>
        <v>0</v>
      </c>
      <c r="D105" s="125">
        <f>'kiadások Önkormányzat'!D105+'kiadások Óvoda'!D106</f>
        <v>0</v>
      </c>
      <c r="E105" s="121">
        <f>'kiadások Önkormányzat'!E105+'kiadások Óvoda'!E106</f>
        <v>0</v>
      </c>
      <c r="F105" s="121">
        <f>'kiadások Önkormányzat'!F105+'kiadások Óvoda'!F106</f>
        <v>0</v>
      </c>
      <c r="G105" s="121">
        <f>'kiadások Önkormányzat'!G105+'kiadások Óvoda'!G106</f>
        <v>0</v>
      </c>
      <c r="H105" s="121">
        <f>'kiadások Önkormányzat'!H105+'kiadások Óvoda'!H106</f>
        <v>0</v>
      </c>
      <c r="I105" s="122">
        <f>'kiadások Önkormányzat'!I105+'kiadások Óvoda'!I106</f>
        <v>0</v>
      </c>
      <c r="J105" s="122">
        <f>'kiadások Önkormányzat'!J105+'kiadások Óvoda'!J106</f>
        <v>0</v>
      </c>
      <c r="K105" s="122">
        <f>'kiadások Önkormányzat'!K105+'kiadások Óvoda'!K106</f>
        <v>0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</row>
    <row r="106" spans="1:28">
      <c r="A106" s="13" t="s">
        <v>458</v>
      </c>
      <c r="B106" s="5" t="s">
        <v>459</v>
      </c>
      <c r="C106" s="125">
        <f>'kiadások Önkormányzat'!C106+'kiadások Óvoda'!C107</f>
        <v>0</v>
      </c>
      <c r="D106" s="125">
        <f>'kiadások Önkormányzat'!D106+'kiadások Óvoda'!D107</f>
        <v>0</v>
      </c>
      <c r="E106" s="121">
        <f>'kiadások Önkormányzat'!E106+'kiadások Óvoda'!E107</f>
        <v>0</v>
      </c>
      <c r="F106" s="121">
        <f>'kiadások Önkormányzat'!F106+'kiadások Óvoda'!F107</f>
        <v>0</v>
      </c>
      <c r="G106" s="121">
        <f>'kiadások Önkormányzat'!G106+'kiadások Óvoda'!G107</f>
        <v>0</v>
      </c>
      <c r="H106" s="121">
        <f>'kiadások Önkormányzat'!H106+'kiadások Óvoda'!H107</f>
        <v>0</v>
      </c>
      <c r="I106" s="122">
        <f>'kiadások Önkormányzat'!I106+'kiadások Óvoda'!I107</f>
        <v>0</v>
      </c>
      <c r="J106" s="122">
        <f>'kiadások Önkormányzat'!J106+'kiadások Óvoda'!J107</f>
        <v>0</v>
      </c>
      <c r="K106" s="122">
        <f>'kiadások Önkormányzat'!K106+'kiadások Óvoda'!K107</f>
        <v>0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4"/>
      <c r="AB106" s="24"/>
    </row>
    <row r="107" spans="1:28">
      <c r="A107" s="13" t="s">
        <v>3</v>
      </c>
      <c r="B107" s="5" t="s">
        <v>460</v>
      </c>
      <c r="C107" s="125">
        <f>'kiadások Önkormányzat'!C107+'kiadások Óvoda'!C108</f>
        <v>0</v>
      </c>
      <c r="D107" s="125">
        <f>'kiadások Önkormányzat'!D107+'kiadások Óvoda'!D108</f>
        <v>0</v>
      </c>
      <c r="E107" s="121">
        <f>'kiadások Önkormányzat'!E107+'kiadások Óvoda'!E108</f>
        <v>0</v>
      </c>
      <c r="F107" s="121">
        <f>'kiadások Önkormányzat'!F107+'kiadások Óvoda'!F108</f>
        <v>0</v>
      </c>
      <c r="G107" s="121">
        <f>'kiadások Önkormányzat'!G107+'kiadások Óvoda'!G108</f>
        <v>0</v>
      </c>
      <c r="H107" s="121">
        <f>'kiadások Önkormányzat'!H107+'kiadások Óvoda'!H108</f>
        <v>0</v>
      </c>
      <c r="I107" s="122">
        <f>'kiadások Önkormányzat'!I107+'kiadások Óvoda'!I108</f>
        <v>0</v>
      </c>
      <c r="J107" s="122">
        <f>'kiadások Önkormányzat'!J107+'kiadások Óvoda'!J108</f>
        <v>0</v>
      </c>
      <c r="K107" s="122">
        <f>'kiadások Önkormányzat'!K107+'kiadások Óvoda'!K108</f>
        <v>0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4"/>
      <c r="AB107" s="24"/>
    </row>
    <row r="108" spans="1:28">
      <c r="A108" s="14" t="s">
        <v>657</v>
      </c>
      <c r="B108" s="7" t="s">
        <v>461</v>
      </c>
      <c r="C108" s="125">
        <f>'kiadások Önkormányzat'!C108+'kiadások Óvoda'!C109</f>
        <v>0</v>
      </c>
      <c r="D108" s="125">
        <f>'kiadások Önkormányzat'!D108+'kiadások Óvoda'!D109</f>
        <v>0</v>
      </c>
      <c r="E108" s="121">
        <f>'kiadások Önkormányzat'!E108+'kiadások Óvoda'!E109</f>
        <v>0</v>
      </c>
      <c r="F108" s="121">
        <f>'kiadások Önkormányzat'!F108+'kiadások Óvoda'!F109</f>
        <v>0</v>
      </c>
      <c r="G108" s="121">
        <f>'kiadások Önkormányzat'!G108+'kiadások Óvoda'!G109</f>
        <v>0</v>
      </c>
      <c r="H108" s="121">
        <f>'kiadások Önkormányzat'!H108+'kiadások Óvoda'!H109</f>
        <v>0</v>
      </c>
      <c r="I108" s="122">
        <f>'kiadások Önkormányzat'!I108+'kiadások Óvoda'!I109</f>
        <v>0</v>
      </c>
      <c r="J108" s="122">
        <f>'kiadások Önkormányzat'!J108+'kiadások Óvoda'!J109</f>
        <v>0</v>
      </c>
      <c r="K108" s="122">
        <f>'kiadások Önkormányzat'!K108+'kiadások Óvoda'!K109</f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4"/>
      <c r="AB108" s="24"/>
    </row>
    <row r="109" spans="1:28">
      <c r="A109" s="36" t="s">
        <v>462</v>
      </c>
      <c r="B109" s="5" t="s">
        <v>463</v>
      </c>
      <c r="C109" s="125">
        <f>'kiadások Önkormányzat'!C109+'kiadások Óvoda'!C110</f>
        <v>0</v>
      </c>
      <c r="D109" s="125">
        <f>'kiadások Önkormányzat'!D109+'kiadások Óvoda'!D110</f>
        <v>0</v>
      </c>
      <c r="E109" s="121">
        <f>'kiadások Önkormányzat'!E109+'kiadások Óvoda'!E110</f>
        <v>0</v>
      </c>
      <c r="F109" s="121">
        <f>'kiadások Önkormányzat'!F109+'kiadások Óvoda'!F110</f>
        <v>0</v>
      </c>
      <c r="G109" s="121">
        <f>'kiadások Önkormányzat'!G109+'kiadások Óvoda'!G110</f>
        <v>0</v>
      </c>
      <c r="H109" s="121">
        <f>'kiadások Önkormányzat'!H109+'kiadások Óvoda'!H110</f>
        <v>0</v>
      </c>
      <c r="I109" s="122">
        <f>'kiadások Önkormányzat'!I109+'kiadások Óvoda'!I110</f>
        <v>0</v>
      </c>
      <c r="J109" s="122">
        <f>'kiadások Önkormányzat'!J109+'kiadások Óvoda'!J110</f>
        <v>0</v>
      </c>
      <c r="K109" s="122">
        <f>'kiadások Önkormányzat'!K109+'kiadások Óvoda'!K110</f>
        <v>0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</row>
    <row r="110" spans="1:28">
      <c r="A110" s="36" t="s">
        <v>464</v>
      </c>
      <c r="B110" s="5" t="s">
        <v>465</v>
      </c>
      <c r="C110" s="125">
        <f>'kiadások Önkormányzat'!C110+'kiadások Óvoda'!C111</f>
        <v>1641920</v>
      </c>
      <c r="D110" s="125">
        <f>'kiadások Önkormányzat'!D110+'kiadások Óvoda'!D111</f>
        <v>1641920</v>
      </c>
      <c r="E110" s="121">
        <f>'kiadások Önkormányzat'!E110+'kiadások Óvoda'!E111</f>
        <v>1641920</v>
      </c>
      <c r="F110" s="121">
        <f>'kiadások Önkormányzat'!F110+'kiadások Óvoda'!F111</f>
        <v>0</v>
      </c>
      <c r="G110" s="121">
        <f>'kiadások Önkormányzat'!G110+'kiadások Óvoda'!G111</f>
        <v>0</v>
      </c>
      <c r="H110" s="121">
        <f>'kiadások Önkormányzat'!H110+'kiadások Óvoda'!H111</f>
        <v>0</v>
      </c>
      <c r="I110" s="122">
        <f>'kiadások Önkormányzat'!I110+'kiadások Óvoda'!I111</f>
        <v>1641920</v>
      </c>
      <c r="J110" s="122">
        <f>'kiadások Önkormányzat'!J110+'kiadások Óvoda'!J111</f>
        <v>1641920</v>
      </c>
      <c r="K110" s="122">
        <f>'kiadások Önkormányzat'!K110+'kiadások Óvoda'!K111</f>
        <v>1641920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4"/>
      <c r="AB110" s="24"/>
    </row>
    <row r="111" spans="1:28">
      <c r="A111" s="14" t="s">
        <v>466</v>
      </c>
      <c r="B111" s="7" t="s">
        <v>467</v>
      </c>
      <c r="C111" s="125">
        <f>'kiadások Önkormányzat'!C111+'kiadások Óvoda'!C112</f>
        <v>46653000</v>
      </c>
      <c r="D111" s="125">
        <f>'kiadások Önkormányzat'!D111+'kiadások Óvoda'!D112</f>
        <v>45433074</v>
      </c>
      <c r="E111" s="121">
        <f>'kiadások Önkormányzat'!E111+'kiadások Óvoda'!E112</f>
        <v>45433074</v>
      </c>
      <c r="F111" s="121">
        <f>'kiadások Önkormányzat'!F111+'kiadások Óvoda'!F112</f>
        <v>0</v>
      </c>
      <c r="G111" s="121">
        <f>'kiadások Önkormányzat'!G111+'kiadások Óvoda'!G112</f>
        <v>0</v>
      </c>
      <c r="H111" s="121">
        <f>'kiadások Önkormányzat'!H111+'kiadások Óvoda'!H112</f>
        <v>0</v>
      </c>
      <c r="I111" s="122">
        <f>'kiadások Önkormányzat'!I111+'kiadások Óvoda'!I112</f>
        <v>46653000</v>
      </c>
      <c r="J111" s="122">
        <f>'kiadások Önkormányzat'!J111+'kiadások Óvoda'!J112</f>
        <v>45433074</v>
      </c>
      <c r="K111" s="122">
        <f>'kiadások Önkormányzat'!K111+'kiadások Óvoda'!K112</f>
        <v>45433074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4"/>
      <c r="AB111" s="24"/>
    </row>
    <row r="112" spans="1:28">
      <c r="A112" s="36" t="s">
        <v>468</v>
      </c>
      <c r="B112" s="5" t="s">
        <v>469</v>
      </c>
      <c r="C112" s="125">
        <f>'kiadások Önkormányzat'!C112+'kiadások Óvoda'!C113</f>
        <v>0</v>
      </c>
      <c r="D112" s="125">
        <f>'kiadások Önkormányzat'!D112+'kiadások Óvoda'!D113</f>
        <v>0</v>
      </c>
      <c r="E112" s="121">
        <f>'kiadások Önkormányzat'!E112+'kiadások Óvoda'!E113</f>
        <v>0</v>
      </c>
      <c r="F112" s="121">
        <f>'kiadások Önkormányzat'!F112+'kiadások Óvoda'!F113</f>
        <v>0</v>
      </c>
      <c r="G112" s="121">
        <f>'kiadások Önkormányzat'!G112+'kiadások Óvoda'!G113</f>
        <v>0</v>
      </c>
      <c r="H112" s="121">
        <f>'kiadások Önkormányzat'!H112+'kiadások Óvoda'!H113</f>
        <v>0</v>
      </c>
      <c r="I112" s="122">
        <f>'kiadások Önkormányzat'!I112+'kiadások Óvoda'!I113</f>
        <v>0</v>
      </c>
      <c r="J112" s="122">
        <f>'kiadások Önkormányzat'!J112+'kiadások Óvoda'!J113</f>
        <v>0</v>
      </c>
      <c r="K112" s="122">
        <f>'kiadások Önkormányzat'!K112+'kiadások Óvoda'!K113</f>
        <v>0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</row>
    <row r="113" spans="1:28">
      <c r="A113" s="36" t="s">
        <v>470</v>
      </c>
      <c r="B113" s="5" t="s">
        <v>471</v>
      </c>
      <c r="C113" s="125">
        <f>'kiadások Önkormányzat'!C113+'kiadások Óvoda'!C114</f>
        <v>0</v>
      </c>
      <c r="D113" s="125">
        <f>'kiadások Önkormányzat'!D113+'kiadások Óvoda'!D114</f>
        <v>0</v>
      </c>
      <c r="E113" s="121">
        <f>'kiadások Önkormányzat'!E113+'kiadások Óvoda'!E114</f>
        <v>0</v>
      </c>
      <c r="F113" s="121">
        <f>'kiadások Önkormányzat'!F113+'kiadások Óvoda'!F114</f>
        <v>0</v>
      </c>
      <c r="G113" s="121">
        <f>'kiadások Önkormányzat'!G113+'kiadások Óvoda'!G114</f>
        <v>0</v>
      </c>
      <c r="H113" s="121">
        <f>'kiadások Önkormányzat'!H113+'kiadások Óvoda'!H114</f>
        <v>0</v>
      </c>
      <c r="I113" s="122">
        <f>'kiadások Önkormányzat'!I113+'kiadások Óvoda'!I114</f>
        <v>0</v>
      </c>
      <c r="J113" s="122">
        <f>'kiadások Önkormányzat'!J113+'kiadások Óvoda'!J114</f>
        <v>0</v>
      </c>
      <c r="K113" s="122">
        <f>'kiadások Önkormányzat'!K113+'kiadások Óvoda'!K114</f>
        <v>0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</row>
    <row r="114" spans="1:28">
      <c r="A114" s="36" t="s">
        <v>472</v>
      </c>
      <c r="B114" s="5" t="s">
        <v>473</v>
      </c>
      <c r="C114" s="125">
        <f>'kiadások Önkormányzat'!C114+'kiadások Óvoda'!C115</f>
        <v>0</v>
      </c>
      <c r="D114" s="125">
        <f>'kiadások Önkormányzat'!D114+'kiadások Óvoda'!D115</f>
        <v>0</v>
      </c>
      <c r="E114" s="121">
        <f>'kiadások Önkormányzat'!E114+'kiadások Óvoda'!E115</f>
        <v>0</v>
      </c>
      <c r="F114" s="121">
        <f>'kiadások Önkormányzat'!F114+'kiadások Óvoda'!F115</f>
        <v>0</v>
      </c>
      <c r="G114" s="121">
        <f>'kiadások Önkormányzat'!G114+'kiadások Óvoda'!G115</f>
        <v>0</v>
      </c>
      <c r="H114" s="121">
        <f>'kiadások Önkormányzat'!H114+'kiadások Óvoda'!H115</f>
        <v>0</v>
      </c>
      <c r="I114" s="122">
        <f>'kiadások Önkormányzat'!I114+'kiadások Óvoda'!I115</f>
        <v>0</v>
      </c>
      <c r="J114" s="122">
        <f>'kiadások Önkormányzat'!J114+'kiadások Óvoda'!J115</f>
        <v>0</v>
      </c>
      <c r="K114" s="122">
        <f>'kiadások Önkormányzat'!K114+'kiadások Óvoda'!K115</f>
        <v>0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</row>
    <row r="115" spans="1:28">
      <c r="A115" s="37" t="s">
        <v>658</v>
      </c>
      <c r="B115" s="38" t="s">
        <v>474</v>
      </c>
      <c r="C115" s="125">
        <f>'kiadások Önkormányzat'!C115+'kiadások Óvoda'!C116</f>
        <v>48294920</v>
      </c>
      <c r="D115" s="125">
        <f>'kiadások Önkormányzat'!D115+'kiadások Óvoda'!D116</f>
        <v>47074994</v>
      </c>
      <c r="E115" s="121">
        <f>'kiadások Önkormányzat'!E115+'kiadások Óvoda'!E116</f>
        <v>47074994</v>
      </c>
      <c r="F115" s="121">
        <f>'kiadások Önkormányzat'!F115+'kiadások Óvoda'!F116</f>
        <v>0</v>
      </c>
      <c r="G115" s="121">
        <f>'kiadások Önkormányzat'!G115+'kiadások Óvoda'!G116</f>
        <v>0</v>
      </c>
      <c r="H115" s="121">
        <f>'kiadások Önkormányzat'!H115+'kiadások Óvoda'!H116</f>
        <v>0</v>
      </c>
      <c r="I115" s="122">
        <f>'kiadások Önkormányzat'!I115+'kiadások Óvoda'!I116</f>
        <v>48294920</v>
      </c>
      <c r="J115" s="122">
        <f>'kiadások Önkormányzat'!J115+'kiadások Óvoda'!J116</f>
        <v>47074994</v>
      </c>
      <c r="K115" s="122">
        <f>'kiadások Önkormányzat'!K115+'kiadások Óvoda'!K116</f>
        <v>47074994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4"/>
      <c r="AB115" s="24"/>
    </row>
    <row r="116" spans="1:28">
      <c r="A116" s="36" t="s">
        <v>475</v>
      </c>
      <c r="B116" s="5" t="s">
        <v>476</v>
      </c>
      <c r="C116" s="125">
        <f>'kiadások Önkormányzat'!C116+'kiadások Óvoda'!C117</f>
        <v>0</v>
      </c>
      <c r="D116" s="125">
        <f>'kiadások Önkormányzat'!D116+'kiadások Óvoda'!D117</f>
        <v>0</v>
      </c>
      <c r="E116" s="121">
        <f>'kiadások Önkormányzat'!E116+'kiadások Óvoda'!E117</f>
        <v>0</v>
      </c>
      <c r="F116" s="121">
        <f>'kiadások Önkormányzat'!F116+'kiadások Óvoda'!F117</f>
        <v>0</v>
      </c>
      <c r="G116" s="121">
        <f>'kiadások Önkormányzat'!G116+'kiadások Óvoda'!G117</f>
        <v>0</v>
      </c>
      <c r="H116" s="121">
        <f>'kiadások Önkormányzat'!H116+'kiadások Óvoda'!H117</f>
        <v>0</v>
      </c>
      <c r="I116" s="122">
        <f>'kiadások Önkormányzat'!I116+'kiadások Óvoda'!I117</f>
        <v>0</v>
      </c>
      <c r="J116" s="122">
        <f>'kiadások Önkormányzat'!J116+'kiadások Óvoda'!J117</f>
        <v>0</v>
      </c>
      <c r="K116" s="122">
        <f>'kiadások Önkormányzat'!K116+'kiadások Óvoda'!K117</f>
        <v>0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</row>
    <row r="117" spans="1:28">
      <c r="A117" s="13" t="s">
        <v>477</v>
      </c>
      <c r="B117" s="5" t="s">
        <v>478</v>
      </c>
      <c r="C117" s="125">
        <f>'kiadások Önkormányzat'!C117+'kiadások Óvoda'!C118</f>
        <v>0</v>
      </c>
      <c r="D117" s="125">
        <f>'kiadások Önkormányzat'!D117+'kiadások Óvoda'!D118</f>
        <v>0</v>
      </c>
      <c r="E117" s="121">
        <f>'kiadások Önkormányzat'!E117+'kiadások Óvoda'!E118</f>
        <v>0</v>
      </c>
      <c r="F117" s="121">
        <f>'kiadások Önkormányzat'!F117+'kiadások Óvoda'!F118</f>
        <v>0</v>
      </c>
      <c r="G117" s="121">
        <f>'kiadások Önkormányzat'!G117+'kiadások Óvoda'!G118</f>
        <v>0</v>
      </c>
      <c r="H117" s="121">
        <f>'kiadások Önkormányzat'!H117+'kiadások Óvoda'!H118</f>
        <v>0</v>
      </c>
      <c r="I117" s="122">
        <f>'kiadások Önkormányzat'!I117+'kiadások Óvoda'!I118</f>
        <v>0</v>
      </c>
      <c r="J117" s="122">
        <f>'kiadások Önkormányzat'!J117+'kiadások Óvoda'!J118</f>
        <v>0</v>
      </c>
      <c r="K117" s="122">
        <f>'kiadások Önkormányzat'!K117+'kiadások Óvoda'!K118</f>
        <v>0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4"/>
      <c r="AB117" s="24"/>
    </row>
    <row r="118" spans="1:28">
      <c r="A118" s="36" t="s">
        <v>4</v>
      </c>
      <c r="B118" s="5" t="s">
        <v>479</v>
      </c>
      <c r="C118" s="125">
        <f>'kiadások Önkormányzat'!C118+'kiadások Óvoda'!C119</f>
        <v>0</v>
      </c>
      <c r="D118" s="125">
        <f>'kiadások Önkormányzat'!D118+'kiadások Óvoda'!D119</f>
        <v>0</v>
      </c>
      <c r="E118" s="121">
        <f>'kiadások Önkormányzat'!E118+'kiadások Óvoda'!E119</f>
        <v>0</v>
      </c>
      <c r="F118" s="121">
        <f>'kiadások Önkormányzat'!F118+'kiadások Óvoda'!F119</f>
        <v>0</v>
      </c>
      <c r="G118" s="121">
        <f>'kiadások Önkormányzat'!G118+'kiadások Óvoda'!G119</f>
        <v>0</v>
      </c>
      <c r="H118" s="121">
        <f>'kiadások Önkormányzat'!H118+'kiadások Óvoda'!H119</f>
        <v>0</v>
      </c>
      <c r="I118" s="122">
        <f>'kiadások Önkormányzat'!I118+'kiadások Óvoda'!I119</f>
        <v>0</v>
      </c>
      <c r="J118" s="122">
        <f>'kiadások Önkormányzat'!J118+'kiadások Óvoda'!J119</f>
        <v>0</v>
      </c>
      <c r="K118" s="122">
        <f>'kiadások Önkormányzat'!K118+'kiadások Óvoda'!K119</f>
        <v>0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4"/>
      <c r="AB118" s="24"/>
    </row>
    <row r="119" spans="1:28">
      <c r="A119" s="36" t="s">
        <v>663</v>
      </c>
      <c r="B119" s="5" t="s">
        <v>480</v>
      </c>
      <c r="C119" s="125">
        <f>'kiadások Önkormányzat'!C119+'kiadások Óvoda'!C120</f>
        <v>0</v>
      </c>
      <c r="D119" s="125">
        <f>'kiadások Önkormányzat'!D119+'kiadások Óvoda'!D120</f>
        <v>0</v>
      </c>
      <c r="E119" s="121">
        <f>'kiadások Önkormányzat'!E119+'kiadások Óvoda'!E120</f>
        <v>0</v>
      </c>
      <c r="F119" s="121">
        <f>'kiadások Önkormányzat'!F119+'kiadások Óvoda'!F120</f>
        <v>0</v>
      </c>
      <c r="G119" s="121">
        <f>'kiadások Önkormányzat'!G119+'kiadások Óvoda'!G120</f>
        <v>0</v>
      </c>
      <c r="H119" s="121">
        <f>'kiadások Önkormányzat'!H119+'kiadások Óvoda'!H120</f>
        <v>0</v>
      </c>
      <c r="I119" s="122">
        <f>'kiadások Önkormányzat'!I119+'kiadások Óvoda'!I120</f>
        <v>0</v>
      </c>
      <c r="J119" s="122">
        <f>'kiadások Önkormányzat'!J119+'kiadások Óvoda'!J120</f>
        <v>0</v>
      </c>
      <c r="K119" s="122">
        <f>'kiadások Önkormányzat'!K119+'kiadások Óvoda'!K120</f>
        <v>0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4"/>
      <c r="AB119" s="24"/>
    </row>
    <row r="120" spans="1:28">
      <c r="A120" s="37" t="s">
        <v>664</v>
      </c>
      <c r="B120" s="38" t="s">
        <v>484</v>
      </c>
      <c r="C120" s="125">
        <f>'kiadások Önkormányzat'!C120+'kiadások Óvoda'!C121</f>
        <v>0</v>
      </c>
      <c r="D120" s="125">
        <f>'kiadások Önkormányzat'!D120+'kiadások Óvoda'!D121</f>
        <v>0</v>
      </c>
      <c r="E120" s="121">
        <f>'kiadások Önkormányzat'!E120+'kiadások Óvoda'!E121</f>
        <v>0</v>
      </c>
      <c r="F120" s="121">
        <f>'kiadások Önkormányzat'!F120+'kiadások Óvoda'!F121</f>
        <v>0</v>
      </c>
      <c r="G120" s="121">
        <f>'kiadások Önkormányzat'!G120+'kiadások Óvoda'!G121</f>
        <v>0</v>
      </c>
      <c r="H120" s="121">
        <f>'kiadások Önkormányzat'!H120+'kiadások Óvoda'!H121</f>
        <v>0</v>
      </c>
      <c r="I120" s="122">
        <f>'kiadások Önkormányzat'!I120+'kiadások Óvoda'!I121</f>
        <v>0</v>
      </c>
      <c r="J120" s="122">
        <f>'kiadások Önkormányzat'!J120+'kiadások Óvoda'!J121</f>
        <v>0</v>
      </c>
      <c r="K120" s="122">
        <f>'kiadások Önkormányzat'!K120+'kiadások Óvoda'!K121</f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</row>
    <row r="121" spans="1:28">
      <c r="A121" s="13" t="s">
        <v>485</v>
      </c>
      <c r="B121" s="5" t="s">
        <v>486</v>
      </c>
      <c r="C121" s="125">
        <f>'kiadások Önkormányzat'!C121+'kiadások Óvoda'!C122</f>
        <v>0</v>
      </c>
      <c r="D121" s="125">
        <f>'kiadások Önkormányzat'!D121+'kiadások Óvoda'!D122</f>
        <v>0</v>
      </c>
      <c r="E121" s="121">
        <f>'kiadások Önkormányzat'!E121+'kiadások Óvoda'!E122</f>
        <v>0</v>
      </c>
      <c r="F121" s="121">
        <f>'kiadások Önkormányzat'!F121+'kiadások Óvoda'!F122</f>
        <v>0</v>
      </c>
      <c r="G121" s="121">
        <f>'kiadások Önkormányzat'!G121+'kiadások Óvoda'!G122</f>
        <v>0</v>
      </c>
      <c r="H121" s="121">
        <f>'kiadások Önkormányzat'!H121+'kiadások Óvoda'!H122</f>
        <v>0</v>
      </c>
      <c r="I121" s="122">
        <f>'kiadások Önkormányzat'!I121+'kiadások Óvoda'!I122</f>
        <v>0</v>
      </c>
      <c r="J121" s="122">
        <f>'kiadások Önkormányzat'!J121+'kiadások Óvoda'!J122</f>
        <v>0</v>
      </c>
      <c r="K121" s="122">
        <f>'kiadások Önkormányzat'!K121+'kiadások Óvoda'!K122</f>
        <v>0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4"/>
      <c r="AB121" s="24"/>
    </row>
    <row r="122" spans="1:28" ht="15.75">
      <c r="A122" s="89" t="s">
        <v>8</v>
      </c>
      <c r="B122" s="90" t="s">
        <v>487</v>
      </c>
      <c r="C122" s="159">
        <f>'kiadások Önkormányzat'!C122+'kiadások Óvoda'!C123</f>
        <v>48294920</v>
      </c>
      <c r="D122" s="159">
        <f>'kiadások Önkormányzat'!D122+'kiadások Óvoda'!D123</f>
        <v>47074994</v>
      </c>
      <c r="E122" s="149">
        <f>'kiadások Önkormányzat'!E122+'kiadások Óvoda'!E123</f>
        <v>47074994</v>
      </c>
      <c r="F122" s="149">
        <f>'kiadások Önkormányzat'!F122+'kiadások Óvoda'!F123</f>
        <v>0</v>
      </c>
      <c r="G122" s="149">
        <f>'kiadások Önkormányzat'!G122+'kiadások Óvoda'!G123</f>
        <v>0</v>
      </c>
      <c r="H122" s="149">
        <f>'kiadások Önkormányzat'!H122+'kiadások Óvoda'!H123</f>
        <v>0</v>
      </c>
      <c r="I122" s="149">
        <f>'kiadások Önkormányzat'!I122+'kiadások Óvoda'!I123</f>
        <v>48294920</v>
      </c>
      <c r="J122" s="149">
        <f>'kiadások Önkormányzat'!J122+'kiadások Óvoda'!J123</f>
        <v>47074994</v>
      </c>
      <c r="K122" s="149">
        <f>'kiadások Önkormányzat'!K122+'kiadások Óvoda'!K123</f>
        <v>47074994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4"/>
      <c r="AB122" s="24"/>
    </row>
    <row r="123" spans="1:28" ht="15.75">
      <c r="A123" s="95" t="s">
        <v>45</v>
      </c>
      <c r="B123" s="97"/>
      <c r="C123" s="161">
        <f>'kiadások Önkormányzat'!C123+'kiadások Óvoda'!C124</f>
        <v>229251511</v>
      </c>
      <c r="D123" s="161">
        <f>'kiadások Önkormányzat'!D123+'kiadások Óvoda'!D124</f>
        <v>251675512</v>
      </c>
      <c r="E123" s="162">
        <f>'kiadások Önkormányzat'!E123+'kiadások Óvoda'!E124</f>
        <v>205847922</v>
      </c>
      <c r="F123" s="162">
        <f>'kiadások Önkormányzat'!F123+'kiadások Óvoda'!F124</f>
        <v>5440000</v>
      </c>
      <c r="G123" s="162">
        <f>'kiadások Önkormányzat'!G123+'kiadások Óvoda'!G124</f>
        <v>5870000</v>
      </c>
      <c r="H123" s="162">
        <f>'kiadások Önkormányzat'!H123+'kiadások Óvoda'!H124</f>
        <v>5619743</v>
      </c>
      <c r="I123" s="163">
        <f>'kiadások Önkormányzat'!I123+'kiadások Óvoda'!I124</f>
        <v>234691511</v>
      </c>
      <c r="J123" s="163">
        <f>'kiadások Önkormányzat'!J123+'kiadások Óvoda'!J124</f>
        <v>257545512</v>
      </c>
      <c r="K123" s="163">
        <f>'kiadások Önkormányzat'!K123+'kiadások Óvoda'!K124</f>
        <v>211467665</v>
      </c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8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8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8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8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2:28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2:28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2:28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2:28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2:28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2:28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2:28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2:28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2:28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2:28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2:28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2:28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2:28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2:28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2:28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2:28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2:28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2:28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2:28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2:28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2:28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2:28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2:28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2:28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2:28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2:28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2:28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2:28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2:28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2:28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2:28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2:28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2:28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2:28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2:28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2:28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2:28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2:28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2:28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2:28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2:28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2:28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2:28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2:28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</sheetData>
  <mergeCells count="7">
    <mergeCell ref="A1:K1"/>
    <mergeCell ref="A2:K2"/>
    <mergeCell ref="A5:A6"/>
    <mergeCell ref="B5:B6"/>
    <mergeCell ref="C5:E5"/>
    <mergeCell ref="F5:H5"/>
    <mergeCell ref="I5:K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4" fitToHeight="2" orientation="portrait" horizontalDpi="300" verticalDpi="300" r:id="rId1"/>
  <headerFooter>
    <oddHeader>&amp;R2.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K97"/>
  <sheetViews>
    <sheetView tabSelected="1" zoomScale="75" zoomScaleNormal="75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E99" sqref="E99"/>
    </sheetView>
  </sheetViews>
  <sheetFormatPr defaultRowHeight="15"/>
  <cols>
    <col min="1" max="1" width="92.5703125" customWidth="1"/>
    <col min="3" max="11" width="12.7109375" customWidth="1"/>
  </cols>
  <sheetData>
    <row r="1" spans="1:11" ht="27.75" customHeight="1">
      <c r="A1" s="241" t="s">
        <v>951</v>
      </c>
      <c r="B1" s="256"/>
      <c r="C1" s="256"/>
      <c r="D1" s="256"/>
      <c r="E1" s="256"/>
      <c r="F1" s="243"/>
      <c r="G1" s="244"/>
      <c r="H1" s="244"/>
      <c r="I1" s="244"/>
      <c r="J1" s="244"/>
      <c r="K1" s="244"/>
    </row>
    <row r="2" spans="1:11" ht="21" customHeight="1">
      <c r="A2" s="240" t="s">
        <v>694</v>
      </c>
      <c r="B2" s="242"/>
      <c r="C2" s="242"/>
      <c r="D2" s="242"/>
      <c r="E2" s="242"/>
      <c r="F2" s="243"/>
      <c r="G2" s="244"/>
      <c r="H2" s="244"/>
      <c r="I2" s="244"/>
      <c r="J2" s="244"/>
      <c r="K2" s="244"/>
    </row>
    <row r="3" spans="1:11" ht="11.25" customHeight="1">
      <c r="A3" s="40"/>
    </row>
    <row r="4" spans="1:11">
      <c r="A4" s="74" t="s">
        <v>152</v>
      </c>
    </row>
    <row r="5" spans="1:11" ht="30" customHeight="1">
      <c r="A5" s="245" t="s">
        <v>308</v>
      </c>
      <c r="B5" s="247" t="s">
        <v>309</v>
      </c>
      <c r="C5" s="259" t="s">
        <v>121</v>
      </c>
      <c r="D5" s="259"/>
      <c r="E5" s="259"/>
      <c r="F5" s="259" t="s">
        <v>122</v>
      </c>
      <c r="G5" s="259"/>
      <c r="H5" s="259"/>
      <c r="I5" s="253" t="s">
        <v>227</v>
      </c>
      <c r="J5" s="253"/>
      <c r="K5" s="253"/>
    </row>
    <row r="6" spans="1:11" ht="26.25" customHeight="1">
      <c r="A6" s="257"/>
      <c r="B6" s="258"/>
      <c r="C6" s="3" t="s">
        <v>229</v>
      </c>
      <c r="D6" s="3" t="s">
        <v>254</v>
      </c>
      <c r="E6" s="73" t="s">
        <v>255</v>
      </c>
      <c r="F6" s="3" t="s">
        <v>229</v>
      </c>
      <c r="G6" s="3" t="s">
        <v>254</v>
      </c>
      <c r="H6" s="73" t="s">
        <v>255</v>
      </c>
      <c r="I6" s="3" t="s">
        <v>229</v>
      </c>
      <c r="J6" s="3" t="s">
        <v>254</v>
      </c>
      <c r="K6" s="73" t="s">
        <v>255</v>
      </c>
    </row>
    <row r="7" spans="1:11" ht="18" customHeight="1">
      <c r="A7" s="32" t="s">
        <v>488</v>
      </c>
      <c r="B7" s="6" t="s">
        <v>489</v>
      </c>
      <c r="C7" s="145">
        <v>5969827</v>
      </c>
      <c r="D7" s="145">
        <v>6035219</v>
      </c>
      <c r="E7" s="145">
        <v>6035219</v>
      </c>
      <c r="F7" s="145"/>
      <c r="G7" s="145"/>
      <c r="H7" s="145"/>
      <c r="I7" s="145">
        <f>SUM(C7+F7)</f>
        <v>5969827</v>
      </c>
      <c r="J7" s="145">
        <f t="shared" ref="J7:K12" si="0">SUM(D7+G7)</f>
        <v>6035219</v>
      </c>
      <c r="K7" s="145">
        <f t="shared" si="0"/>
        <v>6035219</v>
      </c>
    </row>
    <row r="8" spans="1:11" ht="18" customHeight="1">
      <c r="A8" s="5" t="s">
        <v>490</v>
      </c>
      <c r="B8" s="6" t="s">
        <v>491</v>
      </c>
      <c r="C8" s="145">
        <v>22380367</v>
      </c>
      <c r="D8" s="145">
        <v>22031300</v>
      </c>
      <c r="E8" s="145">
        <v>22031300</v>
      </c>
      <c r="F8" s="145"/>
      <c r="G8" s="145"/>
      <c r="H8" s="145"/>
      <c r="I8" s="145">
        <f>SUM(C8+F8)</f>
        <v>22380367</v>
      </c>
      <c r="J8" s="145">
        <f t="shared" si="0"/>
        <v>22031300</v>
      </c>
      <c r="K8" s="145">
        <f t="shared" si="0"/>
        <v>22031300</v>
      </c>
    </row>
    <row r="9" spans="1:11" ht="18" customHeight="1">
      <c r="A9" s="5" t="s">
        <v>492</v>
      </c>
      <c r="B9" s="6" t="s">
        <v>493</v>
      </c>
      <c r="C9" s="145">
        <v>18633317</v>
      </c>
      <c r="D9" s="145">
        <v>19157400</v>
      </c>
      <c r="E9" s="145">
        <v>19157400</v>
      </c>
      <c r="F9" s="145"/>
      <c r="G9" s="145"/>
      <c r="H9" s="145"/>
      <c r="I9" s="145">
        <f>SUM(C9+F9)</f>
        <v>18633317</v>
      </c>
      <c r="J9" s="145">
        <f t="shared" si="0"/>
        <v>19157400</v>
      </c>
      <c r="K9" s="145">
        <f t="shared" si="0"/>
        <v>19157400</v>
      </c>
    </row>
    <row r="10" spans="1:11" ht="18" customHeight="1">
      <c r="A10" s="5" t="s">
        <v>494</v>
      </c>
      <c r="B10" s="6" t="s">
        <v>495</v>
      </c>
      <c r="C10" s="145">
        <v>1800000</v>
      </c>
      <c r="D10" s="145">
        <v>1800000</v>
      </c>
      <c r="E10" s="145">
        <v>1800000</v>
      </c>
      <c r="F10" s="145"/>
      <c r="G10" s="145"/>
      <c r="H10" s="145"/>
      <c r="I10" s="145">
        <f>SUM(C10+F10)</f>
        <v>1800000</v>
      </c>
      <c r="J10" s="145">
        <f t="shared" si="0"/>
        <v>1800000</v>
      </c>
      <c r="K10" s="145">
        <f t="shared" si="0"/>
        <v>1800000</v>
      </c>
    </row>
    <row r="11" spans="1:11" ht="18" customHeight="1">
      <c r="A11" s="5" t="s">
        <v>496</v>
      </c>
      <c r="B11" s="6" t="s">
        <v>497</v>
      </c>
      <c r="C11" s="145"/>
      <c r="D11" s="145">
        <v>3380312</v>
      </c>
      <c r="E11" s="145">
        <v>3380312</v>
      </c>
      <c r="F11" s="145"/>
      <c r="G11" s="145"/>
      <c r="H11" s="145"/>
      <c r="I11" s="145">
        <f>SUM(C11+F11)</f>
        <v>0</v>
      </c>
      <c r="J11" s="145">
        <f t="shared" si="0"/>
        <v>3380312</v>
      </c>
      <c r="K11" s="145">
        <f t="shared" si="0"/>
        <v>3380312</v>
      </c>
    </row>
    <row r="12" spans="1:11" ht="18" customHeight="1">
      <c r="A12" s="5" t="s">
        <v>498</v>
      </c>
      <c r="B12" s="6" t="s">
        <v>499</v>
      </c>
      <c r="C12" s="145"/>
      <c r="D12" s="145"/>
      <c r="E12" s="145"/>
      <c r="F12" s="145"/>
      <c r="G12" s="145"/>
      <c r="H12" s="145"/>
      <c r="I12" s="145"/>
      <c r="J12" s="145">
        <f t="shared" si="0"/>
        <v>0</v>
      </c>
      <c r="K12" s="145">
        <f t="shared" si="0"/>
        <v>0</v>
      </c>
    </row>
    <row r="13" spans="1:11" ht="18" customHeight="1">
      <c r="A13" s="7" t="s">
        <v>48</v>
      </c>
      <c r="B13" s="8" t="s">
        <v>500</v>
      </c>
      <c r="C13" s="145">
        <f>SUM(C7:C12)</f>
        <v>48783511</v>
      </c>
      <c r="D13" s="145">
        <f>SUM(D7:D12)</f>
        <v>52404231</v>
      </c>
      <c r="E13" s="145">
        <f>SUM(E7:E12)</f>
        <v>52404231</v>
      </c>
      <c r="F13" s="145"/>
      <c r="G13" s="145"/>
      <c r="H13" s="145"/>
      <c r="I13" s="145">
        <f>SUM(I7:I12)</f>
        <v>48783511</v>
      </c>
      <c r="J13" s="145">
        <f>SUM(J7:J12)</f>
        <v>52404231</v>
      </c>
      <c r="K13" s="145">
        <f>SUM(K7:K12)</f>
        <v>52404231</v>
      </c>
    </row>
    <row r="14" spans="1:11" ht="18" customHeight="1">
      <c r="A14" s="5" t="s">
        <v>501</v>
      </c>
      <c r="B14" s="6" t="s">
        <v>502</v>
      </c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33.75" customHeight="1">
      <c r="A15" s="5" t="s">
        <v>503</v>
      </c>
      <c r="B15" s="6" t="s">
        <v>504</v>
      </c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28.5" customHeight="1">
      <c r="A16" s="5" t="s">
        <v>9</v>
      </c>
      <c r="B16" s="6" t="s">
        <v>505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27.75" customHeight="1">
      <c r="A17" s="5" t="s">
        <v>10</v>
      </c>
      <c r="B17" s="6" t="s">
        <v>506</v>
      </c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8" customHeight="1">
      <c r="A18" s="5" t="s">
        <v>11</v>
      </c>
      <c r="B18" s="6" t="s">
        <v>507</v>
      </c>
      <c r="C18" s="145">
        <v>5845000</v>
      </c>
      <c r="D18" s="145">
        <v>5845000</v>
      </c>
      <c r="E18" s="145">
        <v>10458237</v>
      </c>
      <c r="F18" s="145"/>
      <c r="G18" s="145"/>
      <c r="H18" s="145"/>
      <c r="I18" s="145">
        <f>SUM(C18+F18)</f>
        <v>5845000</v>
      </c>
      <c r="J18" s="145">
        <f t="shared" ref="J18:K18" si="1">SUM(D18+G18)</f>
        <v>5845000</v>
      </c>
      <c r="K18" s="145">
        <f t="shared" si="1"/>
        <v>10458237</v>
      </c>
    </row>
    <row r="19" spans="1:11" ht="18" customHeight="1">
      <c r="A19" s="38" t="s">
        <v>49</v>
      </c>
      <c r="B19" s="42" t="s">
        <v>508</v>
      </c>
      <c r="C19" s="145">
        <f>SUM(C13:C18)</f>
        <v>54628511</v>
      </c>
      <c r="D19" s="145">
        <f>SUM(D13:D18)</f>
        <v>58249231</v>
      </c>
      <c r="E19" s="145">
        <f>SUM(E13:E18)</f>
        <v>62862468</v>
      </c>
      <c r="F19" s="145"/>
      <c r="G19" s="145"/>
      <c r="H19" s="145"/>
      <c r="I19" s="145">
        <f>SUM(I13:I18)</f>
        <v>54628511</v>
      </c>
      <c r="J19" s="145">
        <f>SUM(J13:J18)</f>
        <v>58249231</v>
      </c>
      <c r="K19" s="145">
        <f>SUM(K13:K18)</f>
        <v>62862468</v>
      </c>
    </row>
    <row r="20" spans="1:11" ht="18" customHeight="1">
      <c r="A20" s="5" t="s">
        <v>16</v>
      </c>
      <c r="B20" s="6" t="s">
        <v>517</v>
      </c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18" customHeight="1">
      <c r="A21" s="5" t="s">
        <v>17</v>
      </c>
      <c r="B21" s="6" t="s">
        <v>518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8" customHeight="1">
      <c r="A22" s="7" t="s">
        <v>51</v>
      </c>
      <c r="B22" s="8" t="s">
        <v>519</v>
      </c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8" customHeight="1">
      <c r="A23" s="5" t="s">
        <v>18</v>
      </c>
      <c r="B23" s="6" t="s">
        <v>520</v>
      </c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8" customHeight="1">
      <c r="A24" s="5" t="s">
        <v>19</v>
      </c>
      <c r="B24" s="6" t="s">
        <v>521</v>
      </c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ht="18" customHeight="1">
      <c r="A25" s="5" t="s">
        <v>20</v>
      </c>
      <c r="B25" s="6" t="s">
        <v>522</v>
      </c>
      <c r="C25" s="145">
        <v>1600000</v>
      </c>
      <c r="D25" s="145">
        <v>1600000</v>
      </c>
      <c r="E25" s="145">
        <v>1387400</v>
      </c>
      <c r="F25" s="145"/>
      <c r="G25" s="145"/>
      <c r="H25" s="145"/>
      <c r="I25" s="145">
        <f>SUM(C25+F25)</f>
        <v>1600000</v>
      </c>
      <c r="J25" s="145">
        <f t="shared" ref="J25:K32" si="2">SUM(D25+G25)</f>
        <v>1600000</v>
      </c>
      <c r="K25" s="145">
        <f t="shared" si="2"/>
        <v>1387400</v>
      </c>
    </row>
    <row r="26" spans="1:11" ht="18" customHeight="1">
      <c r="A26" s="5" t="s">
        <v>21</v>
      </c>
      <c r="B26" s="6" t="s">
        <v>523</v>
      </c>
      <c r="C26" s="145">
        <v>32000000</v>
      </c>
      <c r="D26" s="145">
        <v>32000000</v>
      </c>
      <c r="E26" s="145">
        <v>30824466</v>
      </c>
      <c r="F26" s="145"/>
      <c r="G26" s="145"/>
      <c r="H26" s="145"/>
      <c r="I26" s="145">
        <f>SUM(C26+F26)</f>
        <v>32000000</v>
      </c>
      <c r="J26" s="145">
        <f t="shared" si="2"/>
        <v>32000000</v>
      </c>
      <c r="K26" s="145">
        <f t="shared" si="2"/>
        <v>30824466</v>
      </c>
    </row>
    <row r="27" spans="1:11" ht="18" customHeight="1">
      <c r="A27" s="5" t="s">
        <v>22</v>
      </c>
      <c r="B27" s="6" t="s">
        <v>526</v>
      </c>
      <c r="C27" s="145"/>
      <c r="D27" s="145"/>
      <c r="E27" s="145"/>
      <c r="F27" s="145"/>
      <c r="G27" s="145"/>
      <c r="H27" s="145"/>
      <c r="I27" s="145">
        <f t="shared" ref="I27:I32" si="3">SUM(C27+F27)</f>
        <v>0</v>
      </c>
      <c r="J27" s="145">
        <f t="shared" si="2"/>
        <v>0</v>
      </c>
      <c r="K27" s="145">
        <f t="shared" si="2"/>
        <v>0</v>
      </c>
    </row>
    <row r="28" spans="1:11" ht="18" customHeight="1">
      <c r="A28" s="5" t="s">
        <v>527</v>
      </c>
      <c r="B28" s="6" t="s">
        <v>528</v>
      </c>
      <c r="C28" s="145"/>
      <c r="D28" s="145"/>
      <c r="E28" s="145"/>
      <c r="F28" s="145"/>
      <c r="G28" s="145"/>
      <c r="H28" s="145"/>
      <c r="I28" s="145">
        <f t="shared" si="3"/>
        <v>0</v>
      </c>
      <c r="J28" s="145">
        <f t="shared" si="2"/>
        <v>0</v>
      </c>
      <c r="K28" s="145">
        <f t="shared" si="2"/>
        <v>0</v>
      </c>
    </row>
    <row r="29" spans="1:11" ht="18" customHeight="1">
      <c r="A29" s="5" t="s">
        <v>23</v>
      </c>
      <c r="B29" s="6" t="s">
        <v>529</v>
      </c>
      <c r="C29" s="145">
        <v>3100000</v>
      </c>
      <c r="D29" s="145">
        <v>4100000</v>
      </c>
      <c r="E29" s="145">
        <v>3439839</v>
      </c>
      <c r="F29" s="145"/>
      <c r="G29" s="145"/>
      <c r="H29" s="145"/>
      <c r="I29" s="145">
        <f t="shared" si="3"/>
        <v>3100000</v>
      </c>
      <c r="J29" s="145">
        <f t="shared" si="2"/>
        <v>4100000</v>
      </c>
      <c r="K29" s="145">
        <f t="shared" si="2"/>
        <v>3439839</v>
      </c>
    </row>
    <row r="30" spans="1:11" ht="18" customHeight="1">
      <c r="A30" s="5" t="s">
        <v>24</v>
      </c>
      <c r="B30" s="6" t="s">
        <v>534</v>
      </c>
      <c r="C30" s="145"/>
      <c r="D30" s="145"/>
      <c r="E30" s="145"/>
      <c r="F30" s="145"/>
      <c r="G30" s="145"/>
      <c r="H30" s="145"/>
      <c r="I30" s="145">
        <f t="shared" si="3"/>
        <v>0</v>
      </c>
      <c r="J30" s="145">
        <f t="shared" si="2"/>
        <v>0</v>
      </c>
      <c r="K30" s="145">
        <f t="shared" si="2"/>
        <v>0</v>
      </c>
    </row>
    <row r="31" spans="1:11" ht="18" customHeight="1">
      <c r="A31" s="7" t="s">
        <v>52</v>
      </c>
      <c r="B31" s="8" t="s">
        <v>536</v>
      </c>
      <c r="C31" s="145">
        <f>SUM(C26:C30)</f>
        <v>35100000</v>
      </c>
      <c r="D31" s="145">
        <f>SUM(D26:D30)</f>
        <v>36100000</v>
      </c>
      <c r="E31" s="145">
        <f>SUM(E26:E30)</f>
        <v>34264305</v>
      </c>
      <c r="F31" s="145"/>
      <c r="G31" s="145"/>
      <c r="H31" s="145"/>
      <c r="I31" s="145">
        <f t="shared" si="3"/>
        <v>35100000</v>
      </c>
      <c r="J31" s="145">
        <f t="shared" si="2"/>
        <v>36100000</v>
      </c>
      <c r="K31" s="145">
        <f t="shared" si="2"/>
        <v>34264305</v>
      </c>
    </row>
    <row r="32" spans="1:11" ht="18" customHeight="1">
      <c r="A32" s="5" t="s">
        <v>25</v>
      </c>
      <c r="B32" s="6" t="s">
        <v>537</v>
      </c>
      <c r="C32" s="145">
        <v>0</v>
      </c>
      <c r="D32" s="145">
        <v>400000</v>
      </c>
      <c r="E32" s="145">
        <v>149094</v>
      </c>
      <c r="F32" s="145"/>
      <c r="G32" s="145"/>
      <c r="H32" s="145"/>
      <c r="I32" s="145">
        <f t="shared" si="3"/>
        <v>0</v>
      </c>
      <c r="J32" s="145">
        <f t="shared" si="2"/>
        <v>400000</v>
      </c>
      <c r="K32" s="145">
        <f t="shared" si="2"/>
        <v>149094</v>
      </c>
    </row>
    <row r="33" spans="1:11" ht="18" customHeight="1">
      <c r="A33" s="38" t="s">
        <v>53</v>
      </c>
      <c r="B33" s="42" t="s">
        <v>538</v>
      </c>
      <c r="C33" s="145">
        <f>C22+C23+C25+C24+C31+C32</f>
        <v>36700000</v>
      </c>
      <c r="D33" s="145">
        <f>D22+D23+D25+D24+D31+D32</f>
        <v>38100000</v>
      </c>
      <c r="E33" s="145">
        <f>E22+E23+E25+E24+E31+E32</f>
        <v>35800799</v>
      </c>
      <c r="F33" s="145"/>
      <c r="G33" s="145"/>
      <c r="H33" s="145"/>
      <c r="I33" s="145">
        <f>I22+I23+I25+I24+I31+I32</f>
        <v>36700000</v>
      </c>
      <c r="J33" s="145">
        <f>J22+J23+J25+J24+J31+J32</f>
        <v>38100000</v>
      </c>
      <c r="K33" s="145">
        <f>K22+K23+K25+K24+K31+K32</f>
        <v>35800799</v>
      </c>
    </row>
    <row r="34" spans="1:11" ht="18" customHeight="1">
      <c r="A34" s="13" t="s">
        <v>539</v>
      </c>
      <c r="B34" s="6" t="s">
        <v>540</v>
      </c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18" customHeight="1">
      <c r="A35" s="13" t="s">
        <v>26</v>
      </c>
      <c r="B35" s="6" t="s">
        <v>541</v>
      </c>
      <c r="C35" s="145">
        <v>1820000</v>
      </c>
      <c r="D35" s="145">
        <v>3320000</v>
      </c>
      <c r="E35" s="145">
        <v>1581318</v>
      </c>
      <c r="F35" s="145">
        <v>3000000</v>
      </c>
      <c r="G35" s="145">
        <v>3000000</v>
      </c>
      <c r="H35" s="145">
        <v>3121400</v>
      </c>
      <c r="I35" s="145">
        <f>SUM(C35+F35)</f>
        <v>4820000</v>
      </c>
      <c r="J35" s="145">
        <f>SUM(D35+G35)</f>
        <v>6320000</v>
      </c>
      <c r="K35" s="145">
        <f>SUM(E35+H35)</f>
        <v>4702718</v>
      </c>
    </row>
    <row r="36" spans="1:11" ht="18" customHeight="1">
      <c r="A36" s="13" t="s">
        <v>27</v>
      </c>
      <c r="B36" s="6" t="s">
        <v>542</v>
      </c>
      <c r="C36" s="145"/>
      <c r="D36" s="145"/>
      <c r="E36" s="145"/>
      <c r="F36" s="145"/>
      <c r="G36" s="145"/>
      <c r="H36" s="145"/>
      <c r="I36" s="145">
        <f t="shared" ref="I36:I44" si="4">SUM(C36+F36)</f>
        <v>0</v>
      </c>
      <c r="J36" s="145"/>
      <c r="K36" s="145"/>
    </row>
    <row r="37" spans="1:11" ht="18" customHeight="1">
      <c r="A37" s="13" t="s">
        <v>28</v>
      </c>
      <c r="B37" s="6" t="s">
        <v>543</v>
      </c>
      <c r="C37" s="145">
        <v>9500000</v>
      </c>
      <c r="D37" s="145">
        <v>9500000</v>
      </c>
      <c r="E37" s="145">
        <v>10214884</v>
      </c>
      <c r="F37" s="145"/>
      <c r="G37" s="145"/>
      <c r="H37" s="145"/>
      <c r="I37" s="145">
        <f t="shared" si="4"/>
        <v>9500000</v>
      </c>
      <c r="J37" s="145">
        <f t="shared" ref="J37:J43" si="5">SUM(D37+G37)</f>
        <v>9500000</v>
      </c>
      <c r="K37" s="145">
        <f t="shared" ref="K37:K43" si="6">SUM(E37+H37)</f>
        <v>10214884</v>
      </c>
    </row>
    <row r="38" spans="1:11" ht="18" customHeight="1">
      <c r="A38" s="13" t="s">
        <v>544</v>
      </c>
      <c r="B38" s="6" t="s">
        <v>545</v>
      </c>
      <c r="C38" s="145">
        <v>2280000</v>
      </c>
      <c r="D38" s="145">
        <v>2600000</v>
      </c>
      <c r="E38" s="145">
        <v>2138733</v>
      </c>
      <c r="F38" s="145"/>
      <c r="G38" s="145"/>
      <c r="H38" s="145"/>
      <c r="I38" s="145">
        <f t="shared" si="4"/>
        <v>2280000</v>
      </c>
      <c r="J38" s="145">
        <f t="shared" si="5"/>
        <v>2600000</v>
      </c>
      <c r="K38" s="145">
        <f t="shared" si="6"/>
        <v>2138733</v>
      </c>
    </row>
    <row r="39" spans="1:11" ht="18" customHeight="1">
      <c r="A39" s="13" t="s">
        <v>546</v>
      </c>
      <c r="B39" s="6" t="s">
        <v>547</v>
      </c>
      <c r="C39" s="145">
        <v>3980000</v>
      </c>
      <c r="D39" s="145">
        <v>5980000</v>
      </c>
      <c r="E39" s="145">
        <v>4654110</v>
      </c>
      <c r="F39" s="145"/>
      <c r="G39" s="145"/>
      <c r="H39" s="145"/>
      <c r="I39" s="145">
        <f t="shared" si="4"/>
        <v>3980000</v>
      </c>
      <c r="J39" s="145">
        <f t="shared" si="5"/>
        <v>5980000</v>
      </c>
      <c r="K39" s="145">
        <f t="shared" si="6"/>
        <v>4654110</v>
      </c>
    </row>
    <row r="40" spans="1:11" ht="18" customHeight="1">
      <c r="A40" s="13" t="s">
        <v>548</v>
      </c>
      <c r="B40" s="6" t="s">
        <v>549</v>
      </c>
      <c r="C40" s="145"/>
      <c r="D40" s="145">
        <v>500000</v>
      </c>
      <c r="E40" s="145">
        <v>436114</v>
      </c>
      <c r="F40" s="145"/>
      <c r="G40" s="145"/>
      <c r="H40" s="145"/>
      <c r="I40" s="145">
        <f t="shared" si="4"/>
        <v>0</v>
      </c>
      <c r="J40" s="145">
        <f t="shared" si="5"/>
        <v>500000</v>
      </c>
      <c r="K40" s="145">
        <f t="shared" si="6"/>
        <v>436114</v>
      </c>
    </row>
    <row r="41" spans="1:11" ht="18" customHeight="1">
      <c r="A41" s="13" t="s">
        <v>29</v>
      </c>
      <c r="B41" s="6" t="s">
        <v>550</v>
      </c>
      <c r="C41" s="145">
        <v>300000</v>
      </c>
      <c r="D41" s="145">
        <v>300000</v>
      </c>
      <c r="E41" s="145">
        <v>274122</v>
      </c>
      <c r="F41" s="145"/>
      <c r="G41" s="145"/>
      <c r="H41" s="145"/>
      <c r="I41" s="145">
        <f t="shared" si="4"/>
        <v>300000</v>
      </c>
      <c r="J41" s="145">
        <f t="shared" si="5"/>
        <v>300000</v>
      </c>
      <c r="K41" s="145">
        <f t="shared" si="6"/>
        <v>274122</v>
      </c>
    </row>
    <row r="42" spans="1:11" ht="18" customHeight="1">
      <c r="A42" s="13" t="s">
        <v>30</v>
      </c>
      <c r="B42" s="6" t="s">
        <v>551</v>
      </c>
      <c r="C42" s="145"/>
      <c r="D42" s="145"/>
      <c r="E42" s="145"/>
      <c r="F42" s="145"/>
      <c r="G42" s="145"/>
      <c r="H42" s="145"/>
      <c r="I42" s="145">
        <f t="shared" si="4"/>
        <v>0</v>
      </c>
      <c r="J42" s="145">
        <f t="shared" si="5"/>
        <v>0</v>
      </c>
      <c r="K42" s="145">
        <f t="shared" si="6"/>
        <v>0</v>
      </c>
    </row>
    <row r="43" spans="1:11" ht="18" customHeight="1">
      <c r="A43" s="13" t="s">
        <v>31</v>
      </c>
      <c r="B43" s="6" t="s">
        <v>552</v>
      </c>
      <c r="C43" s="145"/>
      <c r="D43" s="145">
        <v>4130000</v>
      </c>
      <c r="E43" s="145">
        <v>643852</v>
      </c>
      <c r="F43" s="145"/>
      <c r="G43" s="145"/>
      <c r="H43" s="145"/>
      <c r="I43" s="145">
        <f t="shared" si="4"/>
        <v>0</v>
      </c>
      <c r="J43" s="145">
        <f t="shared" si="5"/>
        <v>4130000</v>
      </c>
      <c r="K43" s="145">
        <f t="shared" si="6"/>
        <v>643852</v>
      </c>
    </row>
    <row r="44" spans="1:11" ht="18" customHeight="1">
      <c r="A44" s="41" t="s">
        <v>54</v>
      </c>
      <c r="B44" s="42" t="s">
        <v>553</v>
      </c>
      <c r="C44" s="145">
        <f>SUM(C34:C43)</f>
        <v>17880000</v>
      </c>
      <c r="D44" s="145">
        <f>SUM(D34:D43)</f>
        <v>26330000</v>
      </c>
      <c r="E44" s="145">
        <f>SUM(E34:E43)</f>
        <v>19943133</v>
      </c>
      <c r="F44" s="145">
        <f t="shared" ref="F44:H44" si="7">SUM(F34:F43)</f>
        <v>3000000</v>
      </c>
      <c r="G44" s="145">
        <f t="shared" si="7"/>
        <v>3000000</v>
      </c>
      <c r="H44" s="145">
        <f t="shared" si="7"/>
        <v>3121400</v>
      </c>
      <c r="I44" s="145">
        <f t="shared" si="4"/>
        <v>20880000</v>
      </c>
      <c r="J44" s="145">
        <f t="shared" ref="I44:J48" si="8">SUM(D44+G44)</f>
        <v>29330000</v>
      </c>
      <c r="K44" s="145">
        <f t="shared" ref="K44:K48" si="9">SUM(E44+H44)</f>
        <v>23064533</v>
      </c>
    </row>
    <row r="45" spans="1:11" ht="26.25" customHeight="1">
      <c r="A45" s="13" t="s">
        <v>562</v>
      </c>
      <c r="B45" s="6" t="s">
        <v>563</v>
      </c>
      <c r="C45" s="145"/>
      <c r="D45" s="145"/>
      <c r="E45" s="145"/>
      <c r="F45" s="145"/>
      <c r="G45" s="145"/>
      <c r="H45" s="145"/>
      <c r="I45" s="145"/>
      <c r="J45" s="145">
        <f t="shared" si="8"/>
        <v>0</v>
      </c>
      <c r="K45" s="145">
        <f t="shared" si="9"/>
        <v>0</v>
      </c>
    </row>
    <row r="46" spans="1:11" ht="29.25" customHeight="1">
      <c r="A46" s="5" t="s">
        <v>35</v>
      </c>
      <c r="B46" s="6" t="s">
        <v>564</v>
      </c>
      <c r="C46" s="145"/>
      <c r="D46" s="145">
        <v>200000</v>
      </c>
      <c r="E46" s="145">
        <v>98250</v>
      </c>
      <c r="F46" s="145"/>
      <c r="G46" s="145"/>
      <c r="H46" s="145"/>
      <c r="I46" s="145"/>
      <c r="J46" s="145">
        <f t="shared" si="8"/>
        <v>200000</v>
      </c>
      <c r="K46" s="145">
        <f t="shared" si="9"/>
        <v>98250</v>
      </c>
    </row>
    <row r="47" spans="1:11" ht="18" customHeight="1">
      <c r="A47" s="13" t="s">
        <v>36</v>
      </c>
      <c r="B47" s="6" t="s">
        <v>565</v>
      </c>
      <c r="C47" s="145"/>
      <c r="D47" s="145"/>
      <c r="E47" s="145"/>
      <c r="F47" s="145"/>
      <c r="G47" s="145">
        <v>350000</v>
      </c>
      <c r="H47" s="145">
        <v>350000</v>
      </c>
      <c r="I47" s="145">
        <f t="shared" si="8"/>
        <v>0</v>
      </c>
      <c r="J47" s="145">
        <f t="shared" si="8"/>
        <v>350000</v>
      </c>
      <c r="K47" s="145">
        <f t="shared" si="9"/>
        <v>350000</v>
      </c>
    </row>
    <row r="48" spans="1:11" ht="18" customHeight="1">
      <c r="A48" s="38" t="s">
        <v>56</v>
      </c>
      <c r="B48" s="42" t="s">
        <v>566</v>
      </c>
      <c r="C48" s="145">
        <f>SUM(C45:C47)</f>
        <v>0</v>
      </c>
      <c r="D48" s="145">
        <v>200000</v>
      </c>
      <c r="E48" s="145">
        <f>SUM(E46:E47)</f>
        <v>98250</v>
      </c>
      <c r="F48" s="145"/>
      <c r="G48" s="145">
        <v>350000</v>
      </c>
      <c r="H48" s="145">
        <v>350000</v>
      </c>
      <c r="I48" s="145">
        <f>SUM(I45:I47)</f>
        <v>0</v>
      </c>
      <c r="J48" s="145">
        <f t="shared" si="8"/>
        <v>550000</v>
      </c>
      <c r="K48" s="145">
        <f t="shared" si="9"/>
        <v>448250</v>
      </c>
    </row>
    <row r="49" spans="1:11" ht="18" customHeight="1">
      <c r="A49" s="98" t="s">
        <v>120</v>
      </c>
      <c r="B49" s="99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8" customHeight="1">
      <c r="A50" s="5" t="s">
        <v>509</v>
      </c>
      <c r="B50" s="6" t="s">
        <v>510</v>
      </c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1" ht="31.5" customHeight="1">
      <c r="A51" s="5" t="s">
        <v>511</v>
      </c>
      <c r="B51" s="6" t="s">
        <v>512</v>
      </c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ht="27.75" customHeight="1">
      <c r="A52" s="5" t="s">
        <v>12</v>
      </c>
      <c r="B52" s="6" t="s">
        <v>513</v>
      </c>
      <c r="C52" s="145"/>
      <c r="D52" s="145"/>
      <c r="E52" s="145"/>
      <c r="F52" s="145"/>
      <c r="G52" s="145"/>
      <c r="H52" s="145"/>
      <c r="I52" s="145">
        <f>SUM(C52+F52)</f>
        <v>0</v>
      </c>
      <c r="J52" s="145">
        <f t="shared" ref="J52:K65" si="10">SUM(D52+G52)</f>
        <v>0</v>
      </c>
      <c r="K52" s="145">
        <f t="shared" si="10"/>
        <v>0</v>
      </c>
    </row>
    <row r="53" spans="1:11" ht="27.75" customHeight="1">
      <c r="A53" s="5" t="s">
        <v>13</v>
      </c>
      <c r="B53" s="6" t="s">
        <v>514</v>
      </c>
      <c r="C53" s="145"/>
      <c r="D53" s="145"/>
      <c r="E53" s="145"/>
      <c r="F53" s="145"/>
      <c r="G53" s="145"/>
      <c r="H53" s="145"/>
      <c r="I53" s="145">
        <f t="shared" ref="I53:I65" si="11">SUM(C53+F53)</f>
        <v>0</v>
      </c>
      <c r="J53" s="145">
        <f t="shared" si="10"/>
        <v>0</v>
      </c>
      <c r="K53" s="145">
        <f t="shared" si="10"/>
        <v>0</v>
      </c>
    </row>
    <row r="54" spans="1:11" ht="18" customHeight="1">
      <c r="A54" s="5" t="s">
        <v>15</v>
      </c>
      <c r="B54" s="6" t="s">
        <v>515</v>
      </c>
      <c r="C54" s="145"/>
      <c r="D54" s="145"/>
      <c r="E54" s="145"/>
      <c r="F54" s="145"/>
      <c r="G54" s="145"/>
      <c r="H54" s="145"/>
      <c r="I54" s="145">
        <f t="shared" si="11"/>
        <v>0</v>
      </c>
      <c r="J54" s="145">
        <f t="shared" si="10"/>
        <v>0</v>
      </c>
      <c r="K54" s="145">
        <f t="shared" si="10"/>
        <v>0</v>
      </c>
    </row>
    <row r="55" spans="1:11" ht="18" customHeight="1">
      <c r="A55" s="38" t="s">
        <v>50</v>
      </c>
      <c r="B55" s="42" t="s">
        <v>516</v>
      </c>
      <c r="C55" s="145">
        <f>SUM(C50:C54)</f>
        <v>0</v>
      </c>
      <c r="D55" s="145">
        <f>SUM(D50:D54)</f>
        <v>0</v>
      </c>
      <c r="E55" s="145">
        <f>SUM(E50:E54)</f>
        <v>0</v>
      </c>
      <c r="F55" s="145"/>
      <c r="G55" s="145"/>
      <c r="H55" s="145"/>
      <c r="I55" s="145">
        <f t="shared" si="11"/>
        <v>0</v>
      </c>
      <c r="J55" s="145">
        <f t="shared" si="10"/>
        <v>0</v>
      </c>
      <c r="K55" s="145">
        <f t="shared" si="10"/>
        <v>0</v>
      </c>
    </row>
    <row r="56" spans="1:11" ht="18" customHeight="1">
      <c r="A56" s="13" t="s">
        <v>32</v>
      </c>
      <c r="B56" s="6" t="s">
        <v>554</v>
      </c>
      <c r="C56" s="145"/>
      <c r="D56" s="145"/>
      <c r="E56" s="145"/>
      <c r="F56" s="145"/>
      <c r="G56" s="145"/>
      <c r="H56" s="145"/>
      <c r="I56" s="145">
        <f t="shared" si="11"/>
        <v>0</v>
      </c>
      <c r="J56" s="145">
        <f t="shared" si="10"/>
        <v>0</v>
      </c>
      <c r="K56" s="145">
        <f t="shared" si="10"/>
        <v>0</v>
      </c>
    </row>
    <row r="57" spans="1:11" ht="18" customHeight="1">
      <c r="A57" s="13" t="s">
        <v>33</v>
      </c>
      <c r="B57" s="6" t="s">
        <v>555</v>
      </c>
      <c r="C57" s="145">
        <v>3300000</v>
      </c>
      <c r="D57" s="145">
        <v>3300000</v>
      </c>
      <c r="E57" s="145">
        <v>2006167</v>
      </c>
      <c r="F57" s="145"/>
      <c r="G57" s="145"/>
      <c r="H57" s="145"/>
      <c r="I57" s="145">
        <f t="shared" si="11"/>
        <v>3300000</v>
      </c>
      <c r="J57" s="145">
        <f t="shared" si="10"/>
        <v>3300000</v>
      </c>
      <c r="K57" s="145">
        <f t="shared" si="10"/>
        <v>2006167</v>
      </c>
    </row>
    <row r="58" spans="1:11" ht="18" customHeight="1">
      <c r="A58" s="13" t="s">
        <v>556</v>
      </c>
      <c r="B58" s="6" t="s">
        <v>557</v>
      </c>
      <c r="C58" s="145"/>
      <c r="D58" s="145"/>
      <c r="E58" s="145"/>
      <c r="F58" s="145"/>
      <c r="G58" s="145"/>
      <c r="H58" s="145"/>
      <c r="I58" s="145">
        <f t="shared" si="11"/>
        <v>0</v>
      </c>
      <c r="J58" s="145">
        <f t="shared" si="10"/>
        <v>0</v>
      </c>
      <c r="K58" s="145">
        <f t="shared" si="10"/>
        <v>0</v>
      </c>
    </row>
    <row r="59" spans="1:11" ht="18" customHeight="1">
      <c r="A59" s="13" t="s">
        <v>34</v>
      </c>
      <c r="B59" s="6" t="s">
        <v>558</v>
      </c>
      <c r="C59" s="145"/>
      <c r="D59" s="145"/>
      <c r="E59" s="145"/>
      <c r="F59" s="145"/>
      <c r="G59" s="145"/>
      <c r="H59" s="145"/>
      <c r="I59" s="145">
        <f t="shared" si="11"/>
        <v>0</v>
      </c>
      <c r="J59" s="145">
        <f t="shared" si="10"/>
        <v>0</v>
      </c>
      <c r="K59" s="145">
        <f t="shared" si="10"/>
        <v>0</v>
      </c>
    </row>
    <row r="60" spans="1:11" ht="18" customHeight="1">
      <c r="A60" s="13" t="s">
        <v>559</v>
      </c>
      <c r="B60" s="6" t="s">
        <v>560</v>
      </c>
      <c r="C60" s="145"/>
      <c r="D60" s="145"/>
      <c r="E60" s="145"/>
      <c r="F60" s="145"/>
      <c r="G60" s="145"/>
      <c r="H60" s="145"/>
      <c r="I60" s="145">
        <f t="shared" si="11"/>
        <v>0</v>
      </c>
      <c r="J60" s="145">
        <f t="shared" si="10"/>
        <v>0</v>
      </c>
      <c r="K60" s="145">
        <f t="shared" si="10"/>
        <v>0</v>
      </c>
    </row>
    <row r="61" spans="1:11" ht="18" customHeight="1">
      <c r="A61" s="38" t="s">
        <v>55</v>
      </c>
      <c r="B61" s="42" t="s">
        <v>561</v>
      </c>
      <c r="C61" s="145">
        <f>SUM(C57:C60)</f>
        <v>3300000</v>
      </c>
      <c r="D61" s="145">
        <f>SUM(D57:D60)</f>
        <v>3300000</v>
      </c>
      <c r="E61" s="145">
        <f>SUM(E57:E60)</f>
        <v>2006167</v>
      </c>
      <c r="F61" s="145"/>
      <c r="G61" s="145"/>
      <c r="H61" s="145"/>
      <c r="I61" s="145">
        <f t="shared" si="11"/>
        <v>3300000</v>
      </c>
      <c r="J61" s="145">
        <f t="shared" si="10"/>
        <v>3300000</v>
      </c>
      <c r="K61" s="145">
        <f t="shared" si="10"/>
        <v>2006167</v>
      </c>
    </row>
    <row r="62" spans="1:11" ht="24.75" customHeight="1">
      <c r="A62" s="13" t="s">
        <v>567</v>
      </c>
      <c r="B62" s="6" t="s">
        <v>568</v>
      </c>
      <c r="C62" s="145"/>
      <c r="D62" s="145"/>
      <c r="E62" s="145"/>
      <c r="F62" s="145"/>
      <c r="G62" s="145"/>
      <c r="H62" s="145"/>
      <c r="I62" s="145">
        <f t="shared" si="11"/>
        <v>0</v>
      </c>
      <c r="J62" s="145">
        <f t="shared" si="10"/>
        <v>0</v>
      </c>
      <c r="K62" s="145">
        <f t="shared" si="10"/>
        <v>0</v>
      </c>
    </row>
    <row r="63" spans="1:11" ht="24" customHeight="1">
      <c r="A63" s="5" t="s">
        <v>37</v>
      </c>
      <c r="B63" s="6" t="s">
        <v>569</v>
      </c>
      <c r="C63" s="145"/>
      <c r="D63" s="145"/>
      <c r="E63" s="145"/>
      <c r="F63" s="145"/>
      <c r="G63" s="145"/>
      <c r="H63" s="145"/>
      <c r="I63" s="145">
        <f t="shared" si="11"/>
        <v>0</v>
      </c>
      <c r="J63" s="145">
        <f t="shared" si="10"/>
        <v>0</v>
      </c>
      <c r="K63" s="145">
        <f t="shared" si="10"/>
        <v>0</v>
      </c>
    </row>
    <row r="64" spans="1:11" ht="18" customHeight="1">
      <c r="A64" s="13" t="s">
        <v>38</v>
      </c>
      <c r="B64" s="6" t="s">
        <v>570</v>
      </c>
      <c r="C64" s="145"/>
      <c r="D64" s="145">
        <v>1150000</v>
      </c>
      <c r="E64" s="145">
        <v>1050290</v>
      </c>
      <c r="F64" s="145"/>
      <c r="G64" s="145"/>
      <c r="H64" s="145"/>
      <c r="I64" s="145">
        <f t="shared" si="11"/>
        <v>0</v>
      </c>
      <c r="J64" s="145">
        <f t="shared" si="10"/>
        <v>1150000</v>
      </c>
      <c r="K64" s="145">
        <f t="shared" si="10"/>
        <v>1050290</v>
      </c>
    </row>
    <row r="65" spans="1:11" ht="18" customHeight="1">
      <c r="A65" s="38" t="s">
        <v>58</v>
      </c>
      <c r="B65" s="42" t="s">
        <v>571</v>
      </c>
      <c r="C65" s="145"/>
      <c r="D65" s="145">
        <v>1150000</v>
      </c>
      <c r="E65" s="145">
        <v>1050290</v>
      </c>
      <c r="F65" s="145"/>
      <c r="G65" s="145"/>
      <c r="H65" s="145"/>
      <c r="I65" s="145">
        <f t="shared" si="11"/>
        <v>0</v>
      </c>
      <c r="J65" s="145">
        <f t="shared" si="10"/>
        <v>1150000</v>
      </c>
      <c r="K65" s="145">
        <f t="shared" si="10"/>
        <v>1050290</v>
      </c>
    </row>
    <row r="66" spans="1:11" ht="18" customHeight="1">
      <c r="A66" s="98" t="s">
        <v>119</v>
      </c>
      <c r="B66" s="99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1:11" ht="18" customHeight="1">
      <c r="A67" s="91" t="s">
        <v>57</v>
      </c>
      <c r="B67" s="87" t="s">
        <v>572</v>
      </c>
      <c r="C67" s="146">
        <f>C33+C44+C48+C55+C61+C65+C19</f>
        <v>112508511</v>
      </c>
      <c r="D67" s="146">
        <f>D19+D33+D44+D48+D55+D61+D65+D13</f>
        <v>179733462</v>
      </c>
      <c r="E67" s="146">
        <f>E19+E33+E44+E48+E55+E61+E65+E13</f>
        <v>174165338</v>
      </c>
      <c r="F67" s="146">
        <v>3450000</v>
      </c>
      <c r="G67" s="146">
        <v>3450000</v>
      </c>
      <c r="H67" s="146">
        <v>3482800</v>
      </c>
      <c r="I67" s="146">
        <f>I19+I33+I44+I48+I55+I61+I65</f>
        <v>115508511</v>
      </c>
      <c r="J67" s="146">
        <f>J19+J33+J44+J48+J55+J61+J65</f>
        <v>130679231</v>
      </c>
      <c r="K67" s="146">
        <f>K19+K33+K44+K48+K55+K61+K65</f>
        <v>125232507</v>
      </c>
    </row>
    <row r="68" spans="1:11" ht="18" customHeight="1">
      <c r="A68" s="92" t="s">
        <v>174</v>
      </c>
      <c r="B68" s="9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8" customHeight="1">
      <c r="A69" s="92" t="s">
        <v>175</v>
      </c>
      <c r="B69" s="9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8" customHeight="1">
      <c r="A70" s="36" t="s">
        <v>39</v>
      </c>
      <c r="B70" s="5" t="s">
        <v>573</v>
      </c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ht="18" customHeight="1">
      <c r="A71" s="13" t="s">
        <v>574</v>
      </c>
      <c r="B71" s="5" t="s">
        <v>575</v>
      </c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ht="18" customHeight="1">
      <c r="A72" s="36" t="s">
        <v>40</v>
      </c>
      <c r="B72" s="5" t="s">
        <v>576</v>
      </c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18" customHeight="1">
      <c r="A73" s="15" t="s">
        <v>59</v>
      </c>
      <c r="B73" s="7" t="s">
        <v>577</v>
      </c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ht="18" customHeight="1">
      <c r="A74" s="13" t="s">
        <v>41</v>
      </c>
      <c r="B74" s="5" t="s">
        <v>578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1:11" ht="18" customHeight="1">
      <c r="A75" s="36" t="s">
        <v>579</v>
      </c>
      <c r="B75" s="5" t="s">
        <v>580</v>
      </c>
      <c r="C75" s="145"/>
      <c r="D75" s="145"/>
      <c r="E75" s="145"/>
      <c r="F75" s="145"/>
      <c r="G75" s="145"/>
      <c r="H75" s="145"/>
      <c r="I75" s="145"/>
      <c r="J75" s="145"/>
      <c r="K75" s="145"/>
    </row>
    <row r="76" spans="1:11" ht="18" customHeight="1">
      <c r="A76" s="13" t="s">
        <v>42</v>
      </c>
      <c r="B76" s="5" t="s">
        <v>581</v>
      </c>
      <c r="C76" s="145"/>
      <c r="D76" s="145"/>
      <c r="E76" s="145"/>
      <c r="F76" s="145"/>
      <c r="G76" s="145"/>
      <c r="H76" s="145"/>
      <c r="I76" s="145"/>
      <c r="J76" s="145"/>
      <c r="K76" s="145"/>
    </row>
    <row r="77" spans="1:11" ht="18" customHeight="1">
      <c r="A77" s="36" t="s">
        <v>582</v>
      </c>
      <c r="B77" s="5" t="s">
        <v>583</v>
      </c>
      <c r="C77" s="145"/>
      <c r="D77" s="145"/>
      <c r="E77" s="145"/>
      <c r="F77" s="145"/>
      <c r="G77" s="145"/>
      <c r="H77" s="145"/>
      <c r="I77" s="145"/>
      <c r="J77" s="145"/>
      <c r="K77" s="145"/>
    </row>
    <row r="78" spans="1:11" ht="18" customHeight="1">
      <c r="A78" s="14" t="s">
        <v>60</v>
      </c>
      <c r="B78" s="7" t="s">
        <v>584</v>
      </c>
      <c r="C78" s="145"/>
      <c r="D78" s="145">
        <f>SUM(D74:D77)</f>
        <v>0</v>
      </c>
      <c r="E78" s="145">
        <f>SUM(E74:E77)</f>
        <v>0</v>
      </c>
      <c r="F78" s="145"/>
      <c r="G78" s="145"/>
      <c r="H78" s="145"/>
      <c r="I78" s="145"/>
      <c r="J78" s="145">
        <f>SUM(J74:J77)</f>
        <v>0</v>
      </c>
      <c r="K78" s="145">
        <f>SUM(K74:K77)</f>
        <v>0</v>
      </c>
    </row>
    <row r="79" spans="1:11" ht="18" customHeight="1">
      <c r="A79" s="5" t="s">
        <v>172</v>
      </c>
      <c r="B79" s="5" t="s">
        <v>585</v>
      </c>
      <c r="C79" s="145">
        <v>70050000</v>
      </c>
      <c r="D79" s="145">
        <v>74276478</v>
      </c>
      <c r="E79" s="145">
        <v>74276478</v>
      </c>
      <c r="F79" s="145"/>
      <c r="G79" s="145"/>
      <c r="H79" s="145"/>
      <c r="I79" s="145">
        <f>SUM(C79+F79)</f>
        <v>70050000</v>
      </c>
      <c r="J79" s="145">
        <f t="shared" ref="J79:K84" si="12">SUM(D79+G79)</f>
        <v>74276478</v>
      </c>
      <c r="K79" s="145">
        <f t="shared" si="12"/>
        <v>74276478</v>
      </c>
    </row>
    <row r="80" spans="1:11" ht="18" customHeight="1">
      <c r="A80" s="5" t="s">
        <v>173</v>
      </c>
      <c r="B80" s="5" t="s">
        <v>585</v>
      </c>
      <c r="C80" s="145"/>
      <c r="D80" s="145"/>
      <c r="E80" s="145"/>
      <c r="F80" s="145"/>
      <c r="G80" s="145"/>
      <c r="H80" s="145"/>
      <c r="I80" s="145"/>
      <c r="J80" s="145">
        <f t="shared" si="12"/>
        <v>0</v>
      </c>
      <c r="K80" s="145">
        <f t="shared" si="12"/>
        <v>0</v>
      </c>
    </row>
    <row r="81" spans="1:11" ht="18" customHeight="1">
      <c r="A81" s="5" t="s">
        <v>170</v>
      </c>
      <c r="B81" s="5" t="s">
        <v>586</v>
      </c>
      <c r="C81" s="145"/>
      <c r="D81" s="145"/>
      <c r="E81" s="145"/>
      <c r="F81" s="145"/>
      <c r="G81" s="145"/>
      <c r="H81" s="145"/>
      <c r="I81" s="145"/>
      <c r="J81" s="145">
        <f t="shared" si="12"/>
        <v>0</v>
      </c>
      <c r="K81" s="145">
        <f t="shared" si="12"/>
        <v>0</v>
      </c>
    </row>
    <row r="82" spans="1:11" ht="18" customHeight="1">
      <c r="A82" s="5" t="s">
        <v>171</v>
      </c>
      <c r="B82" s="5" t="s">
        <v>586</v>
      </c>
      <c r="C82" s="145"/>
      <c r="D82" s="145"/>
      <c r="E82" s="145"/>
      <c r="F82" s="145"/>
      <c r="G82" s="145"/>
      <c r="H82" s="145"/>
      <c r="I82" s="145"/>
      <c r="J82" s="145">
        <f t="shared" si="12"/>
        <v>0</v>
      </c>
      <c r="K82" s="145">
        <f t="shared" si="12"/>
        <v>0</v>
      </c>
    </row>
    <row r="83" spans="1:11" ht="18" customHeight="1">
      <c r="A83" s="7" t="s">
        <v>61</v>
      </c>
      <c r="B83" s="7" t="s">
        <v>587</v>
      </c>
      <c r="C83" s="145">
        <f>SUM(C79:C82)</f>
        <v>70050000</v>
      </c>
      <c r="D83" s="145">
        <f>SUM(D79:D82)</f>
        <v>74276478</v>
      </c>
      <c r="E83" s="145">
        <f>SUM(E79:E82)</f>
        <v>74276478</v>
      </c>
      <c r="F83" s="145"/>
      <c r="G83" s="145"/>
      <c r="H83" s="145"/>
      <c r="I83" s="145">
        <f>SUM(I79:I82)</f>
        <v>70050000</v>
      </c>
      <c r="J83" s="145">
        <f t="shared" si="12"/>
        <v>74276478</v>
      </c>
      <c r="K83" s="145">
        <f t="shared" si="12"/>
        <v>74276478</v>
      </c>
    </row>
    <row r="84" spans="1:11" ht="18" customHeight="1">
      <c r="A84" s="36" t="s">
        <v>588</v>
      </c>
      <c r="B84" s="5" t="s">
        <v>589</v>
      </c>
      <c r="C84" s="145"/>
      <c r="D84" s="145">
        <v>1836803</v>
      </c>
      <c r="E84" s="145">
        <v>1836803</v>
      </c>
      <c r="F84" s="145"/>
      <c r="G84" s="145"/>
      <c r="H84" s="145"/>
      <c r="I84" s="145"/>
      <c r="J84" s="145">
        <f t="shared" si="12"/>
        <v>1836803</v>
      </c>
      <c r="K84" s="145">
        <f t="shared" si="12"/>
        <v>1836803</v>
      </c>
    </row>
    <row r="85" spans="1:11" ht="18" customHeight="1">
      <c r="A85" s="36" t="s">
        <v>590</v>
      </c>
      <c r="B85" s="5" t="s">
        <v>591</v>
      </c>
      <c r="C85" s="145"/>
      <c r="D85" s="145"/>
      <c r="E85" s="145"/>
      <c r="F85" s="145"/>
      <c r="G85" s="145"/>
      <c r="H85" s="145"/>
      <c r="I85" s="145"/>
      <c r="J85" s="145"/>
      <c r="K85" s="145"/>
    </row>
    <row r="86" spans="1:11" ht="18" customHeight="1">
      <c r="A86" s="36" t="s">
        <v>592</v>
      </c>
      <c r="B86" s="5" t="s">
        <v>593</v>
      </c>
      <c r="C86" s="145"/>
      <c r="D86" s="145"/>
      <c r="E86" s="145"/>
      <c r="F86" s="145"/>
      <c r="G86" s="145"/>
      <c r="H86" s="145"/>
      <c r="I86" s="145"/>
      <c r="J86" s="145"/>
      <c r="K86" s="145"/>
    </row>
    <row r="87" spans="1:11" ht="18" customHeight="1">
      <c r="A87" s="36" t="s">
        <v>594</v>
      </c>
      <c r="B87" s="5" t="s">
        <v>595</v>
      </c>
      <c r="C87" s="145"/>
      <c r="D87" s="145"/>
      <c r="E87" s="145"/>
      <c r="F87" s="145"/>
      <c r="G87" s="145"/>
      <c r="H87" s="145"/>
      <c r="I87" s="145"/>
      <c r="J87" s="145"/>
      <c r="K87" s="145"/>
    </row>
    <row r="88" spans="1:11" ht="18" customHeight="1">
      <c r="A88" s="13" t="s">
        <v>43</v>
      </c>
      <c r="B88" s="5" t="s">
        <v>596</v>
      </c>
      <c r="C88" s="145"/>
      <c r="D88" s="145"/>
      <c r="E88" s="145"/>
      <c r="F88" s="145"/>
      <c r="G88" s="145"/>
      <c r="H88" s="145"/>
      <c r="I88" s="145"/>
      <c r="J88" s="145"/>
      <c r="K88" s="145"/>
    </row>
    <row r="89" spans="1:11" ht="18" customHeight="1">
      <c r="A89" s="15" t="s">
        <v>62</v>
      </c>
      <c r="B89" s="7" t="s">
        <v>598</v>
      </c>
      <c r="C89" s="145">
        <f>C73+C78+C83+C84+C86+C85+C87+C88</f>
        <v>70050000</v>
      </c>
      <c r="D89" s="145">
        <f>D73+D78+D83+D84+D86+D85+D87+D88</f>
        <v>76113281</v>
      </c>
      <c r="E89" s="145">
        <f>E73+E78+E83+E84+E86+E85+E87+E88</f>
        <v>76113281</v>
      </c>
      <c r="F89" s="145"/>
      <c r="G89" s="145"/>
      <c r="H89" s="145"/>
      <c r="I89" s="145">
        <f>I73+I78+I83+I84+I86+I85+I87+I88</f>
        <v>70050000</v>
      </c>
      <c r="J89" s="145">
        <f>J73+J78+J83+J84+J86+J85+J87+J88</f>
        <v>76113281</v>
      </c>
      <c r="K89" s="145">
        <f>K73+K78+K83+K84+K86+K85+K87+K88</f>
        <v>76113281</v>
      </c>
    </row>
    <row r="90" spans="1:11" ht="18" customHeight="1">
      <c r="A90" s="13" t="s">
        <v>599</v>
      </c>
      <c r="B90" s="5" t="s">
        <v>600</v>
      </c>
      <c r="C90" s="145"/>
      <c r="D90" s="145"/>
      <c r="E90" s="145"/>
      <c r="F90" s="145"/>
      <c r="G90" s="145"/>
      <c r="H90" s="145"/>
      <c r="I90" s="145"/>
      <c r="J90" s="145"/>
      <c r="K90" s="145"/>
    </row>
    <row r="91" spans="1:11" ht="18" customHeight="1">
      <c r="A91" s="13" t="s">
        <v>601</v>
      </c>
      <c r="B91" s="5" t="s">
        <v>602</v>
      </c>
      <c r="C91" s="145"/>
      <c r="D91" s="145"/>
      <c r="E91" s="145"/>
      <c r="F91" s="145"/>
      <c r="G91" s="145"/>
      <c r="H91" s="145"/>
      <c r="I91" s="145"/>
      <c r="J91" s="145"/>
      <c r="K91" s="145"/>
    </row>
    <row r="92" spans="1:11" ht="18" customHeight="1">
      <c r="A92" s="36" t="s">
        <v>603</v>
      </c>
      <c r="B92" s="5" t="s">
        <v>604</v>
      </c>
      <c r="C92" s="145"/>
      <c r="D92" s="145"/>
      <c r="E92" s="145"/>
      <c r="F92" s="145"/>
      <c r="G92" s="145"/>
      <c r="H92" s="145"/>
      <c r="I92" s="145"/>
      <c r="J92" s="145"/>
      <c r="K92" s="145"/>
    </row>
    <row r="93" spans="1:11" ht="18" customHeight="1">
      <c r="A93" s="36" t="s">
        <v>44</v>
      </c>
      <c r="B93" s="5" t="s">
        <v>605</v>
      </c>
      <c r="C93" s="145"/>
      <c r="D93" s="145"/>
      <c r="E93" s="145"/>
      <c r="F93" s="145"/>
      <c r="G93" s="145"/>
      <c r="H93" s="145"/>
      <c r="I93" s="145"/>
      <c r="J93" s="145"/>
      <c r="K93" s="145"/>
    </row>
    <row r="94" spans="1:11" ht="18" customHeight="1">
      <c r="A94" s="14" t="s">
        <v>63</v>
      </c>
      <c r="B94" s="7" t="s">
        <v>606</v>
      </c>
      <c r="C94" s="145">
        <f>SUM(C90:C93)</f>
        <v>0</v>
      </c>
      <c r="D94" s="145">
        <f>SUM(D90:D93)</f>
        <v>0</v>
      </c>
      <c r="E94" s="145">
        <f>SUM(E90:E93)</f>
        <v>0</v>
      </c>
      <c r="F94" s="145"/>
      <c r="G94" s="145"/>
      <c r="H94" s="145"/>
      <c r="I94" s="145">
        <f>SUM(I90:I93)</f>
        <v>0</v>
      </c>
      <c r="J94" s="145">
        <f>SUM(J90:J93)</f>
        <v>0</v>
      </c>
      <c r="K94" s="145">
        <f>SUM(K90:K93)</f>
        <v>0</v>
      </c>
    </row>
    <row r="95" spans="1:11" ht="18" customHeight="1">
      <c r="A95" s="15" t="s">
        <v>607</v>
      </c>
      <c r="B95" s="7" t="s">
        <v>608</v>
      </c>
      <c r="C95" s="145"/>
      <c r="D95" s="145"/>
      <c r="E95" s="145"/>
      <c r="F95" s="145"/>
      <c r="G95" s="145"/>
      <c r="H95" s="145"/>
      <c r="I95" s="145"/>
      <c r="J95" s="145"/>
      <c r="K95" s="145"/>
    </row>
    <row r="96" spans="1:11" ht="18" customHeight="1">
      <c r="A96" s="89" t="s">
        <v>64</v>
      </c>
      <c r="B96" s="90" t="s">
        <v>609</v>
      </c>
      <c r="C96" s="146">
        <f>C89+C94+C95</f>
        <v>70050000</v>
      </c>
      <c r="D96" s="146">
        <f>D89+D94+D95</f>
        <v>76113281</v>
      </c>
      <c r="E96" s="146">
        <f>E89+E94+E95</f>
        <v>76113281</v>
      </c>
      <c r="F96" s="146"/>
      <c r="G96" s="146"/>
      <c r="H96" s="146"/>
      <c r="I96" s="146">
        <f>I89+I94+I95</f>
        <v>70050000</v>
      </c>
      <c r="J96" s="146">
        <f>J89+J94+J95</f>
        <v>76113281</v>
      </c>
      <c r="K96" s="146">
        <f>K89+K94+K95</f>
        <v>76113281</v>
      </c>
    </row>
    <row r="97" spans="1:11" ht="18" customHeight="1">
      <c r="A97" s="95" t="s">
        <v>46</v>
      </c>
      <c r="B97" s="97"/>
      <c r="C97" s="147">
        <f>C67+C96</f>
        <v>182558511</v>
      </c>
      <c r="D97" s="147">
        <f>D67+D96</f>
        <v>255846743</v>
      </c>
      <c r="E97" s="147">
        <f>E67+E96</f>
        <v>250278619</v>
      </c>
      <c r="F97" s="147">
        <v>3450000</v>
      </c>
      <c r="G97" s="147">
        <v>3450000</v>
      </c>
      <c r="H97" s="147">
        <v>3482800</v>
      </c>
      <c r="I97" s="147">
        <f>I67+I96</f>
        <v>185558511</v>
      </c>
      <c r="J97" s="147">
        <f>J67+J96</f>
        <v>206792512</v>
      </c>
      <c r="K97" s="147">
        <f>K67+K96</f>
        <v>201345788</v>
      </c>
    </row>
  </sheetData>
  <mergeCells count="7">
    <mergeCell ref="A1:K1"/>
    <mergeCell ref="A2:K2"/>
    <mergeCell ref="A5:A6"/>
    <mergeCell ref="B5:B6"/>
    <mergeCell ref="C5:E5"/>
    <mergeCell ref="F5:H5"/>
    <mergeCell ref="I5:K5"/>
  </mergeCells>
  <phoneticPr fontId="41" type="noConversion"/>
  <pageMargins left="0.51181102362204722" right="0.51181102362204722" top="0.55118110236220474" bottom="0.55118110236220474" header="0.31496062992125984" footer="0.31496062992125984"/>
  <pageSetup paperSize="8" scale="61" fitToHeight="2" orientation="portrait" horizontalDpi="300" verticalDpi="300" r:id="rId1"/>
  <headerFooter>
    <oddHeader>&amp;R3.1 melléklet</oddHeader>
  </headerFooter>
  <rowBreaks count="1" manualBreakCount="1">
    <brk id="9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97"/>
  <sheetViews>
    <sheetView zoomScale="80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E90" sqref="E90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9" max="9" width="10.85546875" bestFit="1" customWidth="1"/>
    <col min="10" max="10" width="13.5703125" customWidth="1"/>
    <col min="11" max="11" width="11.28515625" customWidth="1"/>
  </cols>
  <sheetData>
    <row r="1" spans="1:11" ht="24" customHeight="1">
      <c r="A1" s="241" t="s">
        <v>952</v>
      </c>
      <c r="B1" s="256"/>
      <c r="C1" s="256"/>
      <c r="D1" s="256"/>
      <c r="E1" s="256"/>
      <c r="F1" s="243"/>
      <c r="G1" s="244"/>
      <c r="H1" s="244"/>
      <c r="I1" s="244"/>
      <c r="J1" s="244"/>
      <c r="K1" s="244"/>
    </row>
    <row r="2" spans="1:11" ht="24" customHeight="1">
      <c r="A2" s="240" t="s">
        <v>694</v>
      </c>
      <c r="B2" s="242"/>
      <c r="C2" s="242"/>
      <c r="D2" s="242"/>
      <c r="E2" s="242"/>
      <c r="F2" s="243"/>
      <c r="G2" s="244"/>
      <c r="H2" s="244"/>
      <c r="I2" s="244"/>
      <c r="J2" s="244"/>
      <c r="K2" s="244"/>
    </row>
    <row r="3" spans="1:11" ht="18">
      <c r="A3" s="40"/>
    </row>
    <row r="4" spans="1:11">
      <c r="A4" s="74" t="s">
        <v>209</v>
      </c>
    </row>
    <row r="5" spans="1:11" ht="30" customHeight="1">
      <c r="A5" s="245" t="s">
        <v>308</v>
      </c>
      <c r="B5" s="247" t="s">
        <v>309</v>
      </c>
      <c r="C5" s="259" t="s">
        <v>121</v>
      </c>
      <c r="D5" s="259"/>
      <c r="E5" s="259"/>
      <c r="F5" s="259" t="s">
        <v>122</v>
      </c>
      <c r="G5" s="259"/>
      <c r="H5" s="259"/>
      <c r="I5" s="253" t="s">
        <v>227</v>
      </c>
      <c r="J5" s="253"/>
      <c r="K5" s="253"/>
    </row>
    <row r="6" spans="1:11" ht="26.25" customHeight="1">
      <c r="A6" s="257"/>
      <c r="B6" s="258"/>
      <c r="C6" s="3" t="s">
        <v>229</v>
      </c>
      <c r="D6" s="3" t="s">
        <v>254</v>
      </c>
      <c r="E6" s="73" t="s">
        <v>255</v>
      </c>
      <c r="F6" s="3" t="s">
        <v>229</v>
      </c>
      <c r="G6" s="3" t="s">
        <v>254</v>
      </c>
      <c r="H6" s="73" t="s">
        <v>255</v>
      </c>
      <c r="I6" s="3" t="s">
        <v>229</v>
      </c>
      <c r="J6" s="3" t="s">
        <v>254</v>
      </c>
      <c r="K6" s="73" t="s">
        <v>255</v>
      </c>
    </row>
    <row r="7" spans="1:11" ht="15" customHeight="1">
      <c r="A7" s="32" t="s">
        <v>488</v>
      </c>
      <c r="B7" s="6" t="s">
        <v>489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ht="15" customHeight="1">
      <c r="A8" s="5" t="s">
        <v>490</v>
      </c>
      <c r="B8" s="6" t="s">
        <v>491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ht="15" customHeight="1">
      <c r="A9" s="5" t="s">
        <v>492</v>
      </c>
      <c r="B9" s="6" t="s">
        <v>493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>
      <c r="A10" s="5" t="s">
        <v>494</v>
      </c>
      <c r="B10" s="6" t="s">
        <v>495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 customHeight="1">
      <c r="A11" s="5" t="s">
        <v>496</v>
      </c>
      <c r="B11" s="6" t="s">
        <v>497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 customHeight="1">
      <c r="A12" s="5" t="s">
        <v>498</v>
      </c>
      <c r="B12" s="6" t="s">
        <v>499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" customHeight="1">
      <c r="A13" s="7" t="s">
        <v>48</v>
      </c>
      <c r="B13" s="8" t="s">
        <v>500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 customHeight="1">
      <c r="A14" s="5" t="s">
        <v>501</v>
      </c>
      <c r="B14" s="6" t="s">
        <v>502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5" t="s">
        <v>503</v>
      </c>
      <c r="B15" s="6" t="s">
        <v>504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customHeight="1">
      <c r="A16" s="5" t="s">
        <v>9</v>
      </c>
      <c r="B16" s="6" t="s">
        <v>505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" customHeight="1">
      <c r="A17" s="5" t="s">
        <v>10</v>
      </c>
      <c r="B17" s="6" t="s">
        <v>506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" customHeight="1">
      <c r="A18" s="5" t="s">
        <v>11</v>
      </c>
      <c r="B18" s="6" t="s">
        <v>507</v>
      </c>
      <c r="C18" s="28">
        <v>750000</v>
      </c>
      <c r="D18" s="28">
        <v>750000</v>
      </c>
      <c r="E18" s="28"/>
      <c r="F18" s="28"/>
      <c r="G18" s="28"/>
      <c r="H18" s="28"/>
      <c r="I18" s="28">
        <v>750000</v>
      </c>
      <c r="J18" s="28">
        <v>750000</v>
      </c>
      <c r="K18" s="28"/>
    </row>
    <row r="19" spans="1:11" ht="15" customHeight="1">
      <c r="A19" s="38" t="s">
        <v>49</v>
      </c>
      <c r="B19" s="42" t="s">
        <v>508</v>
      </c>
      <c r="C19" s="28">
        <f>SUM(C14:C18)</f>
        <v>750000</v>
      </c>
      <c r="D19" s="28">
        <f>SUM(D14:D18)</f>
        <v>750000</v>
      </c>
      <c r="E19" s="28">
        <f>SUM(E14:E18)</f>
        <v>0</v>
      </c>
      <c r="F19" s="28"/>
      <c r="G19" s="28"/>
      <c r="H19" s="28"/>
      <c r="I19" s="28">
        <f>SUM(I14:I18)</f>
        <v>750000</v>
      </c>
      <c r="J19" s="28">
        <f>SUM(J14:J18)</f>
        <v>750000</v>
      </c>
      <c r="K19" s="28">
        <f>SUM(K14:K18)</f>
        <v>0</v>
      </c>
    </row>
    <row r="20" spans="1:11" ht="15" customHeight="1">
      <c r="A20" s="5" t="s">
        <v>16</v>
      </c>
      <c r="B20" s="6" t="s">
        <v>517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>
      <c r="A21" s="5" t="s">
        <v>17</v>
      </c>
      <c r="B21" s="6" t="s">
        <v>518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customHeight="1">
      <c r="A22" s="7" t="s">
        <v>51</v>
      </c>
      <c r="B22" s="8" t="s">
        <v>519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5" customHeight="1">
      <c r="A23" s="5" t="s">
        <v>18</v>
      </c>
      <c r="B23" s="6" t="s">
        <v>520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customHeight="1">
      <c r="A24" s="5" t="s">
        <v>19</v>
      </c>
      <c r="B24" s="6" t="s">
        <v>521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5" t="s">
        <v>20</v>
      </c>
      <c r="B25" s="6" t="s">
        <v>522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5" t="s">
        <v>21</v>
      </c>
      <c r="B26" s="6" t="s">
        <v>523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5" t="s">
        <v>22</v>
      </c>
      <c r="B27" s="6" t="s">
        <v>526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5" t="s">
        <v>527</v>
      </c>
      <c r="B28" s="6" t="s">
        <v>528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5" t="s">
        <v>23</v>
      </c>
      <c r="B29" s="6" t="s">
        <v>529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5" t="s">
        <v>24</v>
      </c>
      <c r="B30" s="6" t="s">
        <v>534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7" t="s">
        <v>52</v>
      </c>
      <c r="B31" s="8" t="s">
        <v>536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 customHeight="1">
      <c r="A32" s="5" t="s">
        <v>25</v>
      </c>
      <c r="B32" s="6" t="s">
        <v>537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>
      <c r="A33" s="38" t="s">
        <v>53</v>
      </c>
      <c r="B33" s="42" t="s">
        <v>538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 customHeight="1">
      <c r="A34" s="13" t="s">
        <v>539</v>
      </c>
      <c r="B34" s="6" t="s">
        <v>540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>
      <c r="A35" s="13" t="s">
        <v>26</v>
      </c>
      <c r="B35" s="6" t="s">
        <v>541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>
      <c r="A36" s="13" t="s">
        <v>27</v>
      </c>
      <c r="B36" s="6" t="s">
        <v>542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>
      <c r="A37" s="13" t="s">
        <v>28</v>
      </c>
      <c r="B37" s="6" t="s">
        <v>543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" customHeight="1">
      <c r="A38" s="13" t="s">
        <v>544</v>
      </c>
      <c r="B38" s="6" t="s">
        <v>545</v>
      </c>
      <c r="C38" s="145">
        <v>1350000</v>
      </c>
      <c r="D38" s="145">
        <v>2260000</v>
      </c>
      <c r="E38" s="145">
        <v>1076029</v>
      </c>
      <c r="F38" s="145"/>
      <c r="G38" s="145"/>
      <c r="H38" s="145"/>
      <c r="I38" s="145">
        <f>SUM(C38+F38)</f>
        <v>1350000</v>
      </c>
      <c r="J38" s="145">
        <f t="shared" ref="J38:K46" si="0">SUM(D38+G38)</f>
        <v>2260000</v>
      </c>
      <c r="K38" s="145">
        <f t="shared" si="0"/>
        <v>1076029</v>
      </c>
    </row>
    <row r="39" spans="1:11" ht="15" customHeight="1">
      <c r="A39" s="13" t="s">
        <v>546</v>
      </c>
      <c r="B39" s="6" t="s">
        <v>547</v>
      </c>
      <c r="C39" s="145">
        <v>380000</v>
      </c>
      <c r="D39" s="145">
        <v>780000</v>
      </c>
      <c r="E39" s="145">
        <v>290526</v>
      </c>
      <c r="F39" s="145"/>
      <c r="G39" s="145"/>
      <c r="H39" s="145"/>
      <c r="I39" s="145">
        <f t="shared" ref="I39:I46" si="1">SUM(C39+F39)</f>
        <v>380000</v>
      </c>
      <c r="J39" s="145">
        <f t="shared" si="0"/>
        <v>780000</v>
      </c>
      <c r="K39" s="145">
        <f t="shared" si="0"/>
        <v>290526</v>
      </c>
    </row>
    <row r="40" spans="1:11" ht="15" customHeight="1">
      <c r="A40" s="13" t="s">
        <v>548</v>
      </c>
      <c r="B40" s="6" t="s">
        <v>549</v>
      </c>
      <c r="C40" s="145"/>
      <c r="D40" s="145">
        <v>500000</v>
      </c>
      <c r="E40" s="145">
        <v>453600</v>
      </c>
      <c r="F40" s="145"/>
      <c r="G40" s="145"/>
      <c r="H40" s="145"/>
      <c r="I40" s="145">
        <f t="shared" si="1"/>
        <v>0</v>
      </c>
      <c r="J40" s="145">
        <f t="shared" si="0"/>
        <v>500000</v>
      </c>
      <c r="K40" s="145">
        <f t="shared" si="0"/>
        <v>453600</v>
      </c>
    </row>
    <row r="41" spans="1:11" ht="15" customHeight="1">
      <c r="A41" s="13" t="s">
        <v>29</v>
      </c>
      <c r="B41" s="6" t="s">
        <v>550</v>
      </c>
      <c r="C41" s="145"/>
      <c r="D41" s="145"/>
      <c r="E41" s="145">
        <v>4612</v>
      </c>
      <c r="F41" s="145"/>
      <c r="G41" s="145"/>
      <c r="H41" s="145"/>
      <c r="I41" s="145">
        <f t="shared" si="1"/>
        <v>0</v>
      </c>
      <c r="J41" s="145">
        <f t="shared" si="0"/>
        <v>0</v>
      </c>
      <c r="K41" s="145">
        <f t="shared" si="0"/>
        <v>4612</v>
      </c>
    </row>
    <row r="42" spans="1:11" ht="15" customHeight="1">
      <c r="A42" s="13" t="s">
        <v>30</v>
      </c>
      <c r="B42" s="6" t="s">
        <v>551</v>
      </c>
      <c r="C42" s="145"/>
      <c r="D42" s="145"/>
      <c r="E42" s="145"/>
      <c r="F42" s="145"/>
      <c r="G42" s="145"/>
      <c r="H42" s="145"/>
      <c r="I42" s="145">
        <f t="shared" si="1"/>
        <v>0</v>
      </c>
      <c r="J42" s="145">
        <f t="shared" si="0"/>
        <v>0</v>
      </c>
      <c r="K42" s="145">
        <f t="shared" si="0"/>
        <v>0</v>
      </c>
    </row>
    <row r="43" spans="1:11" ht="15" customHeight="1">
      <c r="A43" s="13" t="s">
        <v>31</v>
      </c>
      <c r="B43" s="6" t="s">
        <v>552</v>
      </c>
      <c r="C43" s="145"/>
      <c r="D43" s="145">
        <v>829364</v>
      </c>
      <c r="E43" s="145">
        <v>60680</v>
      </c>
      <c r="F43" s="145"/>
      <c r="G43" s="145"/>
      <c r="H43" s="145"/>
      <c r="I43" s="145">
        <f t="shared" si="1"/>
        <v>0</v>
      </c>
      <c r="J43" s="145">
        <f t="shared" si="0"/>
        <v>829364</v>
      </c>
      <c r="K43" s="145">
        <f t="shared" si="0"/>
        <v>60680</v>
      </c>
    </row>
    <row r="44" spans="1:11" ht="15" customHeight="1">
      <c r="A44" s="41" t="s">
        <v>54</v>
      </c>
      <c r="B44" s="42" t="s">
        <v>553</v>
      </c>
      <c r="C44" s="145">
        <f>SUM(C34:C43)</f>
        <v>1730000</v>
      </c>
      <c r="D44" s="145">
        <f>SUM(D34:D43)</f>
        <v>4369364</v>
      </c>
      <c r="E44" s="145">
        <f>SUM(E34:E43)</f>
        <v>1885447</v>
      </c>
      <c r="F44" s="145"/>
      <c r="G44" s="145"/>
      <c r="H44" s="145"/>
      <c r="I44" s="145">
        <f t="shared" si="1"/>
        <v>1730000</v>
      </c>
      <c r="J44" s="145">
        <f t="shared" si="0"/>
        <v>4369364</v>
      </c>
      <c r="K44" s="145">
        <f t="shared" si="0"/>
        <v>1885447</v>
      </c>
    </row>
    <row r="45" spans="1:11" ht="15" customHeight="1">
      <c r="A45" s="13" t="s">
        <v>562</v>
      </c>
      <c r="B45" s="6" t="s">
        <v>563</v>
      </c>
      <c r="C45" s="28"/>
      <c r="D45" s="28"/>
      <c r="E45" s="28"/>
      <c r="F45" s="28"/>
      <c r="G45" s="28"/>
      <c r="H45" s="28"/>
      <c r="I45" s="145">
        <f t="shared" si="1"/>
        <v>0</v>
      </c>
      <c r="J45" s="145">
        <f t="shared" si="0"/>
        <v>0</v>
      </c>
      <c r="K45" s="145">
        <f t="shared" si="0"/>
        <v>0</v>
      </c>
    </row>
    <row r="46" spans="1:11" ht="15" customHeight="1">
      <c r="A46" s="5" t="s">
        <v>35</v>
      </c>
      <c r="B46" s="6" t="s">
        <v>564</v>
      </c>
      <c r="C46" s="28"/>
      <c r="D46" s="28"/>
      <c r="E46" s="28"/>
      <c r="F46" s="28"/>
      <c r="G46" s="28"/>
      <c r="H46" s="28"/>
      <c r="I46" s="145">
        <f t="shared" si="1"/>
        <v>0</v>
      </c>
      <c r="J46" s="145">
        <f t="shared" si="0"/>
        <v>0</v>
      </c>
      <c r="K46" s="145">
        <f t="shared" si="0"/>
        <v>0</v>
      </c>
    </row>
    <row r="47" spans="1:11" ht="15" customHeight="1">
      <c r="A47" s="13" t="s">
        <v>36</v>
      </c>
      <c r="B47" s="6" t="s">
        <v>565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5" customHeight="1">
      <c r="A48" s="38" t="s">
        <v>56</v>
      </c>
      <c r="B48" s="42" t="s">
        <v>566</v>
      </c>
      <c r="C48" s="28">
        <f>SUM(C45:C47)</f>
        <v>0</v>
      </c>
      <c r="D48" s="28">
        <f>SUM(D45:D47)</f>
        <v>0</v>
      </c>
      <c r="E48" s="28">
        <f>SUM(E45:E47)</f>
        <v>0</v>
      </c>
      <c r="F48" s="28"/>
      <c r="G48" s="28"/>
      <c r="H48" s="28"/>
      <c r="I48" s="28">
        <f>SUM(I45:I47)</f>
        <v>0</v>
      </c>
      <c r="J48" s="28">
        <f>SUM(J45:J47)</f>
        <v>0</v>
      </c>
      <c r="K48" s="28">
        <f>SUM(K45:K47)</f>
        <v>0</v>
      </c>
    </row>
    <row r="49" spans="1:11" ht="15" customHeight="1">
      <c r="A49" s="98" t="s">
        <v>120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5" customHeight="1">
      <c r="A50" s="5" t="s">
        <v>509</v>
      </c>
      <c r="B50" s="6" t="s">
        <v>510</v>
      </c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" customHeight="1">
      <c r="A51" s="5" t="s">
        <v>511</v>
      </c>
      <c r="B51" s="6" t="s">
        <v>512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" customHeight="1">
      <c r="A52" s="5" t="s">
        <v>12</v>
      </c>
      <c r="B52" s="6" t="s">
        <v>513</v>
      </c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5" customHeight="1">
      <c r="A53" s="5" t="s">
        <v>13</v>
      </c>
      <c r="B53" s="6" t="s">
        <v>514</v>
      </c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5" customHeight="1">
      <c r="A54" s="5" t="s">
        <v>15</v>
      </c>
      <c r="B54" s="6" t="s">
        <v>515</v>
      </c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 customHeight="1">
      <c r="A55" s="38" t="s">
        <v>50</v>
      </c>
      <c r="B55" s="42" t="s">
        <v>516</v>
      </c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5" customHeight="1">
      <c r="A56" s="13" t="s">
        <v>32</v>
      </c>
      <c r="B56" s="6" t="s">
        <v>554</v>
      </c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 customHeight="1">
      <c r="A57" s="13" t="s">
        <v>33</v>
      </c>
      <c r="B57" s="6" t="s">
        <v>555</v>
      </c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 customHeight="1">
      <c r="A58" s="13" t="s">
        <v>556</v>
      </c>
      <c r="B58" s="6" t="s">
        <v>557</v>
      </c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 customHeight="1">
      <c r="A59" s="13" t="s">
        <v>34</v>
      </c>
      <c r="B59" s="6" t="s">
        <v>558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 customHeight="1">
      <c r="A60" s="13" t="s">
        <v>559</v>
      </c>
      <c r="B60" s="6" t="s">
        <v>560</v>
      </c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 customHeight="1">
      <c r="A61" s="38" t="s">
        <v>55</v>
      </c>
      <c r="B61" s="42" t="s">
        <v>561</v>
      </c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5" customHeight="1">
      <c r="A62" s="13" t="s">
        <v>567</v>
      </c>
      <c r="B62" s="6" t="s">
        <v>568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 customHeight="1">
      <c r="A63" s="5" t="s">
        <v>37</v>
      </c>
      <c r="B63" s="6" t="s">
        <v>569</v>
      </c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 customHeight="1">
      <c r="A64" s="13" t="s">
        <v>38</v>
      </c>
      <c r="B64" s="6" t="s">
        <v>570</v>
      </c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 customHeight="1">
      <c r="A65" s="38" t="s">
        <v>58</v>
      </c>
      <c r="B65" s="42" t="s">
        <v>571</v>
      </c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5" customHeight="1">
      <c r="A66" s="98" t="s">
        <v>119</v>
      </c>
      <c r="B66" s="99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5.75">
      <c r="A67" s="91" t="s">
        <v>57</v>
      </c>
      <c r="B67" s="87" t="s">
        <v>572</v>
      </c>
      <c r="C67" s="146">
        <f>C19+C33+C44+C48+C55+C61+C65</f>
        <v>2480000</v>
      </c>
      <c r="D67" s="146">
        <f>D19+D33+D44+D48+D55+D61+D65</f>
        <v>5119364</v>
      </c>
      <c r="E67" s="146">
        <f>E19+E33+E44+E48+E55+E61+E65</f>
        <v>1885447</v>
      </c>
      <c r="F67" s="146"/>
      <c r="G67" s="146"/>
      <c r="H67" s="146"/>
      <c r="I67" s="146">
        <f>I19+I33+I44+I48+I55+I61+I65</f>
        <v>2480000</v>
      </c>
      <c r="J67" s="146">
        <f>J19+J33+J44+J48+J55+J61+J65</f>
        <v>5119364</v>
      </c>
      <c r="K67" s="146">
        <f>K19+K33+K44+K48+K55+K61+K65</f>
        <v>1885447</v>
      </c>
    </row>
    <row r="68" spans="1:11" ht="15.75">
      <c r="A68" s="92" t="s">
        <v>174</v>
      </c>
      <c r="B68" s="93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5.75">
      <c r="A69" s="92" t="s">
        <v>175</v>
      </c>
      <c r="B69" s="93"/>
      <c r="C69" s="94"/>
      <c r="D69" s="94"/>
      <c r="E69" s="94"/>
      <c r="F69" s="94"/>
      <c r="G69" s="94"/>
      <c r="H69" s="94"/>
      <c r="I69" s="94"/>
      <c r="J69" s="94"/>
      <c r="K69" s="94"/>
    </row>
    <row r="70" spans="1:11">
      <c r="A70" s="36" t="s">
        <v>39</v>
      </c>
      <c r="B70" s="5" t="s">
        <v>573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13" t="s">
        <v>574</v>
      </c>
      <c r="B71" s="5" t="s">
        <v>575</v>
      </c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36" t="s">
        <v>40</v>
      </c>
      <c r="B72" s="5" t="s">
        <v>576</v>
      </c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>
      <c r="A73" s="15" t="s">
        <v>59</v>
      </c>
      <c r="B73" s="7" t="s">
        <v>577</v>
      </c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>
      <c r="A74" s="13" t="s">
        <v>41</v>
      </c>
      <c r="B74" s="5" t="s">
        <v>578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1:11">
      <c r="A75" s="36" t="s">
        <v>579</v>
      </c>
      <c r="B75" s="5" t="s">
        <v>580</v>
      </c>
      <c r="C75" s="145"/>
      <c r="D75" s="145"/>
      <c r="E75" s="145"/>
      <c r="F75" s="145"/>
      <c r="G75" s="145"/>
      <c r="H75" s="145"/>
      <c r="I75" s="145"/>
      <c r="J75" s="145"/>
      <c r="K75" s="145"/>
    </row>
    <row r="76" spans="1:11">
      <c r="A76" s="13" t="s">
        <v>42</v>
      </c>
      <c r="B76" s="5" t="s">
        <v>581</v>
      </c>
      <c r="C76" s="145"/>
      <c r="D76" s="145"/>
      <c r="E76" s="145"/>
      <c r="F76" s="145"/>
      <c r="G76" s="145"/>
      <c r="H76" s="145"/>
      <c r="I76" s="145"/>
      <c r="J76" s="145"/>
      <c r="K76" s="145"/>
    </row>
    <row r="77" spans="1:11">
      <c r="A77" s="36" t="s">
        <v>582</v>
      </c>
      <c r="B77" s="5" t="s">
        <v>583</v>
      </c>
      <c r="C77" s="145"/>
      <c r="D77" s="145"/>
      <c r="E77" s="145"/>
      <c r="F77" s="145"/>
      <c r="G77" s="145"/>
      <c r="H77" s="145"/>
      <c r="I77" s="145"/>
      <c r="J77" s="145"/>
      <c r="K77" s="145"/>
    </row>
    <row r="78" spans="1:11">
      <c r="A78" s="14" t="s">
        <v>60</v>
      </c>
      <c r="B78" s="7" t="s">
        <v>584</v>
      </c>
      <c r="C78" s="145"/>
      <c r="D78" s="145"/>
      <c r="E78" s="145"/>
      <c r="F78" s="145"/>
      <c r="G78" s="145"/>
      <c r="H78" s="145"/>
      <c r="I78" s="145"/>
      <c r="J78" s="145"/>
      <c r="K78" s="145"/>
    </row>
    <row r="79" spans="1:11">
      <c r="A79" s="5" t="s">
        <v>172</v>
      </c>
      <c r="B79" s="5" t="s">
        <v>585</v>
      </c>
      <c r="C79" s="145"/>
      <c r="D79" s="145">
        <v>200562</v>
      </c>
      <c r="E79" s="145">
        <v>200562</v>
      </c>
      <c r="F79" s="145"/>
      <c r="G79" s="145"/>
      <c r="H79" s="145"/>
      <c r="I79" s="145">
        <f>SUM(C79+F79)</f>
        <v>0</v>
      </c>
      <c r="J79" s="145">
        <f t="shared" ref="J79:K89" si="2">SUM(D79+G79)</f>
        <v>200562</v>
      </c>
      <c r="K79" s="145">
        <f t="shared" si="2"/>
        <v>200562</v>
      </c>
    </row>
    <row r="80" spans="1:11">
      <c r="A80" s="5" t="s">
        <v>173</v>
      </c>
      <c r="B80" s="5" t="s">
        <v>585</v>
      </c>
      <c r="C80" s="145"/>
      <c r="D80" s="145"/>
      <c r="E80" s="145"/>
      <c r="F80" s="145"/>
      <c r="G80" s="145"/>
      <c r="H80" s="145"/>
      <c r="I80" s="145"/>
      <c r="J80" s="145">
        <f t="shared" si="2"/>
        <v>0</v>
      </c>
      <c r="K80" s="145">
        <f t="shared" si="2"/>
        <v>0</v>
      </c>
    </row>
    <row r="81" spans="1:11">
      <c r="A81" s="5" t="s">
        <v>170</v>
      </c>
      <c r="B81" s="5" t="s">
        <v>586</v>
      </c>
      <c r="C81" s="145"/>
      <c r="D81" s="145"/>
      <c r="E81" s="145"/>
      <c r="F81" s="145"/>
      <c r="G81" s="145"/>
      <c r="H81" s="145"/>
      <c r="I81" s="145"/>
      <c r="J81" s="145">
        <f t="shared" si="2"/>
        <v>0</v>
      </c>
      <c r="K81" s="145">
        <f t="shared" si="2"/>
        <v>0</v>
      </c>
    </row>
    <row r="82" spans="1:11">
      <c r="A82" s="5" t="s">
        <v>171</v>
      </c>
      <c r="B82" s="5" t="s">
        <v>586</v>
      </c>
      <c r="C82" s="145"/>
      <c r="D82" s="145"/>
      <c r="E82" s="145"/>
      <c r="F82" s="145"/>
      <c r="G82" s="145"/>
      <c r="H82" s="145"/>
      <c r="I82" s="145"/>
      <c r="J82" s="145">
        <f t="shared" si="2"/>
        <v>0</v>
      </c>
      <c r="K82" s="145">
        <f t="shared" si="2"/>
        <v>0</v>
      </c>
    </row>
    <row r="83" spans="1:11">
      <c r="A83" s="7" t="s">
        <v>61</v>
      </c>
      <c r="B83" s="7" t="s">
        <v>587</v>
      </c>
      <c r="C83" s="145">
        <f>SUM(C79:C82)</f>
        <v>0</v>
      </c>
      <c r="D83" s="145">
        <f>SUM(D79:D82)</f>
        <v>200562</v>
      </c>
      <c r="E83" s="145">
        <f>SUM(E79:E82)</f>
        <v>200562</v>
      </c>
      <c r="F83" s="145"/>
      <c r="G83" s="145"/>
      <c r="H83" s="145"/>
      <c r="I83" s="145">
        <f t="shared" ref="I83:I89" si="3">SUM(C83+F83)</f>
        <v>0</v>
      </c>
      <c r="J83" s="145">
        <f t="shared" si="2"/>
        <v>200562</v>
      </c>
      <c r="K83" s="145">
        <f t="shared" si="2"/>
        <v>200562</v>
      </c>
    </row>
    <row r="84" spans="1:11">
      <c r="A84" s="36" t="s">
        <v>588</v>
      </c>
      <c r="B84" s="5" t="s">
        <v>589</v>
      </c>
      <c r="C84" s="145"/>
      <c r="D84" s="145"/>
      <c r="E84" s="145"/>
      <c r="F84" s="145"/>
      <c r="G84" s="145"/>
      <c r="H84" s="145"/>
      <c r="I84" s="145">
        <f t="shared" si="3"/>
        <v>0</v>
      </c>
      <c r="J84" s="145">
        <f t="shared" si="2"/>
        <v>0</v>
      </c>
      <c r="K84" s="145">
        <f t="shared" si="2"/>
        <v>0</v>
      </c>
    </row>
    <row r="85" spans="1:11">
      <c r="A85" s="36" t="s">
        <v>590</v>
      </c>
      <c r="B85" s="5" t="s">
        <v>591</v>
      </c>
      <c r="C85" s="145"/>
      <c r="D85" s="145"/>
      <c r="E85" s="145"/>
      <c r="F85" s="145"/>
      <c r="G85" s="145"/>
      <c r="H85" s="145"/>
      <c r="I85" s="145">
        <f t="shared" si="3"/>
        <v>0</v>
      </c>
      <c r="J85" s="145">
        <f t="shared" si="2"/>
        <v>0</v>
      </c>
      <c r="K85" s="145">
        <f t="shared" si="2"/>
        <v>0</v>
      </c>
    </row>
    <row r="86" spans="1:11">
      <c r="A86" s="36" t="s">
        <v>592</v>
      </c>
      <c r="B86" s="5" t="s">
        <v>593</v>
      </c>
      <c r="C86" s="145">
        <v>46653000</v>
      </c>
      <c r="D86" s="145">
        <v>45433074</v>
      </c>
      <c r="E86" s="145">
        <v>45433074</v>
      </c>
      <c r="F86" s="145"/>
      <c r="G86" s="145"/>
      <c r="H86" s="145"/>
      <c r="I86" s="145">
        <f t="shared" si="3"/>
        <v>46653000</v>
      </c>
      <c r="J86" s="145">
        <f t="shared" si="2"/>
        <v>45433074</v>
      </c>
      <c r="K86" s="145">
        <f t="shared" si="2"/>
        <v>45433074</v>
      </c>
    </row>
    <row r="87" spans="1:11">
      <c r="A87" s="36" t="s">
        <v>594</v>
      </c>
      <c r="B87" s="5" t="s">
        <v>595</v>
      </c>
      <c r="C87" s="145"/>
      <c r="D87" s="145"/>
      <c r="E87" s="145"/>
      <c r="F87" s="145"/>
      <c r="G87" s="145"/>
      <c r="H87" s="145"/>
      <c r="I87" s="145">
        <f t="shared" si="3"/>
        <v>0</v>
      </c>
      <c r="J87" s="145">
        <f t="shared" si="2"/>
        <v>0</v>
      </c>
      <c r="K87" s="145">
        <f t="shared" si="2"/>
        <v>0</v>
      </c>
    </row>
    <row r="88" spans="1:11">
      <c r="A88" s="13" t="s">
        <v>43</v>
      </c>
      <c r="B88" s="5" t="s">
        <v>596</v>
      </c>
      <c r="C88" s="145"/>
      <c r="D88" s="145"/>
      <c r="E88" s="145"/>
      <c r="F88" s="145"/>
      <c r="G88" s="145"/>
      <c r="H88" s="145"/>
      <c r="I88" s="145">
        <f t="shared" si="3"/>
        <v>0</v>
      </c>
      <c r="J88" s="145">
        <f t="shared" si="2"/>
        <v>0</v>
      </c>
      <c r="K88" s="145">
        <f t="shared" si="2"/>
        <v>0</v>
      </c>
    </row>
    <row r="89" spans="1:11">
      <c r="A89" s="15" t="s">
        <v>62</v>
      </c>
      <c r="B89" s="7" t="s">
        <v>598</v>
      </c>
      <c r="C89" s="145">
        <v>46653000</v>
      </c>
      <c r="D89" s="145">
        <v>45433074</v>
      </c>
      <c r="E89" s="145">
        <v>45433074</v>
      </c>
      <c r="F89" s="145"/>
      <c r="G89" s="145"/>
      <c r="H89" s="145"/>
      <c r="I89" s="145">
        <f t="shared" si="3"/>
        <v>46653000</v>
      </c>
      <c r="J89" s="145">
        <f t="shared" si="2"/>
        <v>45433074</v>
      </c>
      <c r="K89" s="145">
        <f t="shared" si="2"/>
        <v>45433074</v>
      </c>
    </row>
    <row r="90" spans="1:11">
      <c r="A90" s="13" t="s">
        <v>599</v>
      </c>
      <c r="B90" s="5" t="s">
        <v>600</v>
      </c>
      <c r="C90" s="145"/>
      <c r="D90" s="145"/>
      <c r="E90" s="145"/>
      <c r="F90" s="145"/>
      <c r="G90" s="145"/>
      <c r="H90" s="145"/>
      <c r="I90" s="145"/>
      <c r="J90" s="145"/>
      <c r="K90" s="145"/>
    </row>
    <row r="91" spans="1:11">
      <c r="A91" s="13" t="s">
        <v>601</v>
      </c>
      <c r="B91" s="5" t="s">
        <v>602</v>
      </c>
      <c r="C91" s="145"/>
      <c r="D91" s="145"/>
      <c r="E91" s="145"/>
      <c r="F91" s="145"/>
      <c r="G91" s="145"/>
      <c r="H91" s="145"/>
      <c r="I91" s="145"/>
      <c r="J91" s="145"/>
      <c r="K91" s="145"/>
    </row>
    <row r="92" spans="1:11">
      <c r="A92" s="36" t="s">
        <v>603</v>
      </c>
      <c r="B92" s="5" t="s">
        <v>604</v>
      </c>
      <c r="C92" s="145"/>
      <c r="D92" s="145"/>
      <c r="E92" s="145"/>
      <c r="F92" s="145"/>
      <c r="G92" s="145"/>
      <c r="H92" s="145"/>
      <c r="I92" s="145"/>
      <c r="J92" s="145"/>
      <c r="K92" s="145"/>
    </row>
    <row r="93" spans="1:11">
      <c r="A93" s="36" t="s">
        <v>44</v>
      </c>
      <c r="B93" s="5" t="s">
        <v>605</v>
      </c>
      <c r="C93" s="145"/>
      <c r="D93" s="145"/>
      <c r="E93" s="145"/>
      <c r="F93" s="145"/>
      <c r="G93" s="145"/>
      <c r="H93" s="145"/>
      <c r="I93" s="145"/>
      <c r="J93" s="145"/>
      <c r="K93" s="145"/>
    </row>
    <row r="94" spans="1:11">
      <c r="A94" s="14" t="s">
        <v>63</v>
      </c>
      <c r="B94" s="7" t="s">
        <v>606</v>
      </c>
      <c r="C94" s="145">
        <f>SUM(C90:C93)</f>
        <v>0</v>
      </c>
      <c r="D94" s="145">
        <f>SUM(D90:D93)</f>
        <v>0</v>
      </c>
      <c r="E94" s="145">
        <f>SUM(E90:E93)</f>
        <v>0</v>
      </c>
      <c r="F94" s="145"/>
      <c r="G94" s="145"/>
      <c r="H94" s="145"/>
      <c r="I94" s="145"/>
      <c r="J94" s="145"/>
      <c r="K94" s="145"/>
    </row>
    <row r="95" spans="1:11">
      <c r="A95" s="15" t="s">
        <v>607</v>
      </c>
      <c r="B95" s="7" t="s">
        <v>608</v>
      </c>
      <c r="C95" s="145"/>
      <c r="D95" s="145"/>
      <c r="E95" s="145"/>
      <c r="F95" s="145"/>
      <c r="G95" s="145"/>
      <c r="H95" s="145"/>
      <c r="I95" s="145"/>
      <c r="J95" s="145"/>
      <c r="K95" s="145"/>
    </row>
    <row r="96" spans="1:11" ht="15.75">
      <c r="A96" s="89" t="s">
        <v>64</v>
      </c>
      <c r="B96" s="90" t="s">
        <v>609</v>
      </c>
      <c r="C96" s="146">
        <f t="shared" ref="C96:I96" si="4">C89+C94+C95</f>
        <v>46653000</v>
      </c>
      <c r="D96" s="146">
        <f t="shared" si="4"/>
        <v>45433074</v>
      </c>
      <c r="E96" s="146">
        <f t="shared" si="4"/>
        <v>45433074</v>
      </c>
      <c r="F96" s="146">
        <f t="shared" si="4"/>
        <v>0</v>
      </c>
      <c r="G96" s="146">
        <f t="shared" si="4"/>
        <v>0</v>
      </c>
      <c r="H96" s="146">
        <f t="shared" si="4"/>
        <v>0</v>
      </c>
      <c r="I96" s="146">
        <f t="shared" si="4"/>
        <v>46653000</v>
      </c>
      <c r="J96" s="146">
        <f>J79+J89+J94+J95</f>
        <v>45633636</v>
      </c>
      <c r="K96" s="146">
        <f>K79+K89+K94+K95</f>
        <v>45633636</v>
      </c>
    </row>
    <row r="97" spans="1:11" ht="15.75">
      <c r="A97" s="95" t="s">
        <v>46</v>
      </c>
      <c r="B97" s="97"/>
      <c r="C97" s="147">
        <f t="shared" ref="C97:K97" si="5">C67+C96</f>
        <v>49133000</v>
      </c>
      <c r="D97" s="147">
        <f t="shared" si="5"/>
        <v>50552438</v>
      </c>
      <c r="E97" s="147">
        <f t="shared" si="5"/>
        <v>47318521</v>
      </c>
      <c r="F97" s="147">
        <f t="shared" si="5"/>
        <v>0</v>
      </c>
      <c r="G97" s="147">
        <f t="shared" si="5"/>
        <v>0</v>
      </c>
      <c r="H97" s="147">
        <f t="shared" si="5"/>
        <v>0</v>
      </c>
      <c r="I97" s="147">
        <f t="shared" si="5"/>
        <v>49133000</v>
      </c>
      <c r="J97" s="147">
        <f t="shared" si="5"/>
        <v>50753000</v>
      </c>
      <c r="K97" s="147">
        <f t="shared" si="5"/>
        <v>47519083</v>
      </c>
    </row>
  </sheetData>
  <mergeCells count="7">
    <mergeCell ref="A1:K1"/>
    <mergeCell ref="A2:K2"/>
    <mergeCell ref="A5:A6"/>
    <mergeCell ref="B5:B6"/>
    <mergeCell ref="C5:E5"/>
    <mergeCell ref="F5:H5"/>
    <mergeCell ref="I5:K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2" fitToHeight="2" orientation="portrait" horizontalDpi="300" verticalDpi="300" r:id="rId1"/>
  <headerFooter>
    <oddHeader>&amp;R3.2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97"/>
  <sheetViews>
    <sheetView workbookViewId="0">
      <selection activeCell="A2" sqref="A2:K2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9" max="9" width="10.85546875" bestFit="1" customWidth="1"/>
    <col min="10" max="10" width="13.5703125" customWidth="1"/>
    <col min="11" max="11" width="11.28515625" customWidth="1"/>
  </cols>
  <sheetData>
    <row r="1" spans="1:11" ht="24" customHeight="1">
      <c r="A1" s="241" t="s">
        <v>949</v>
      </c>
      <c r="B1" s="256"/>
      <c r="C1" s="256"/>
      <c r="D1" s="256"/>
      <c r="E1" s="256"/>
      <c r="F1" s="243"/>
      <c r="G1" s="244"/>
      <c r="H1" s="244"/>
      <c r="I1" s="244"/>
      <c r="J1" s="244"/>
      <c r="K1" s="244"/>
    </row>
    <row r="2" spans="1:11" ht="24" customHeight="1">
      <c r="A2" s="240" t="s">
        <v>694</v>
      </c>
      <c r="B2" s="242"/>
      <c r="C2" s="242"/>
      <c r="D2" s="242"/>
      <c r="E2" s="242"/>
      <c r="F2" s="243"/>
      <c r="G2" s="244"/>
      <c r="H2" s="244"/>
      <c r="I2" s="244"/>
      <c r="J2" s="244"/>
      <c r="K2" s="244"/>
    </row>
    <row r="3" spans="1:11" ht="18">
      <c r="A3" s="40"/>
    </row>
    <row r="4" spans="1:11">
      <c r="A4" s="74" t="s">
        <v>210</v>
      </c>
    </row>
    <row r="5" spans="1:11" ht="30" customHeight="1">
      <c r="A5" s="245" t="s">
        <v>308</v>
      </c>
      <c r="B5" s="247" t="s">
        <v>309</v>
      </c>
      <c r="C5" s="259" t="s">
        <v>121</v>
      </c>
      <c r="D5" s="259"/>
      <c r="E5" s="259"/>
      <c r="F5" s="259" t="s">
        <v>122</v>
      </c>
      <c r="G5" s="259"/>
      <c r="H5" s="259"/>
      <c r="I5" s="253" t="s">
        <v>227</v>
      </c>
      <c r="J5" s="253"/>
      <c r="K5" s="253"/>
    </row>
    <row r="6" spans="1:11" ht="26.25" customHeight="1">
      <c r="A6" s="257"/>
      <c r="B6" s="258"/>
      <c r="C6" s="3" t="s">
        <v>229</v>
      </c>
      <c r="D6" s="3" t="s">
        <v>254</v>
      </c>
      <c r="E6" s="73" t="s">
        <v>255</v>
      </c>
      <c r="F6" s="3" t="s">
        <v>229</v>
      </c>
      <c r="G6" s="3" t="s">
        <v>254</v>
      </c>
      <c r="H6" s="73" t="s">
        <v>255</v>
      </c>
      <c r="I6" s="3" t="s">
        <v>229</v>
      </c>
      <c r="J6" s="3" t="s">
        <v>254</v>
      </c>
      <c r="K6" s="73" t="s">
        <v>255</v>
      </c>
    </row>
    <row r="7" spans="1:11" ht="15" customHeight="1">
      <c r="A7" s="32" t="s">
        <v>488</v>
      </c>
      <c r="B7" s="6" t="s">
        <v>489</v>
      </c>
      <c r="C7" s="145">
        <f>'Bevételek Önkormányzat'!C7+'bevételek Óvoda'!C7</f>
        <v>5969827</v>
      </c>
      <c r="D7" s="145">
        <f>'Bevételek Önkormányzat'!D7+'bevételek Óvoda'!D7</f>
        <v>6035219</v>
      </c>
      <c r="E7" s="145">
        <f>'Bevételek Önkormányzat'!E7+'bevételek Óvoda'!E7</f>
        <v>6035219</v>
      </c>
      <c r="F7" s="145"/>
      <c r="G7" s="145"/>
      <c r="H7" s="145"/>
      <c r="I7" s="145">
        <f>'Bevételek Önkormányzat'!I7+'bevételek Óvoda'!I7</f>
        <v>5969827</v>
      </c>
      <c r="J7" s="145">
        <f>'Bevételek Önkormányzat'!J7+'bevételek Óvoda'!J7</f>
        <v>6035219</v>
      </c>
      <c r="K7" s="145">
        <f>'Bevételek Önkormányzat'!K7+'bevételek Óvoda'!K7</f>
        <v>6035219</v>
      </c>
    </row>
    <row r="8" spans="1:11" ht="15" customHeight="1">
      <c r="A8" s="5" t="s">
        <v>490</v>
      </c>
      <c r="B8" s="6" t="s">
        <v>491</v>
      </c>
      <c r="C8" s="145">
        <f>'Bevételek Önkormányzat'!C8+'bevételek Óvoda'!C8</f>
        <v>22380367</v>
      </c>
      <c r="D8" s="145">
        <f>'Bevételek Önkormányzat'!D8+'bevételek Óvoda'!D8</f>
        <v>22031300</v>
      </c>
      <c r="E8" s="145">
        <f>'Bevételek Önkormányzat'!E8+'bevételek Óvoda'!E8</f>
        <v>22031300</v>
      </c>
      <c r="F8" s="145"/>
      <c r="G8" s="145"/>
      <c r="H8" s="145"/>
      <c r="I8" s="145">
        <f>'Bevételek Önkormányzat'!I8+'bevételek Óvoda'!I8</f>
        <v>22380367</v>
      </c>
      <c r="J8" s="145">
        <f>'Bevételek Önkormányzat'!J8+'bevételek Óvoda'!J8</f>
        <v>22031300</v>
      </c>
      <c r="K8" s="145">
        <f>'Bevételek Önkormányzat'!K8+'bevételek Óvoda'!K8</f>
        <v>22031300</v>
      </c>
    </row>
    <row r="9" spans="1:11" ht="15" customHeight="1">
      <c r="A9" s="5" t="s">
        <v>492</v>
      </c>
      <c r="B9" s="6" t="s">
        <v>493</v>
      </c>
      <c r="C9" s="145">
        <f>'Bevételek Önkormányzat'!C9+'bevételek Óvoda'!C9</f>
        <v>18633317</v>
      </c>
      <c r="D9" s="145">
        <f>'Bevételek Önkormányzat'!D9+'bevételek Óvoda'!D9</f>
        <v>19157400</v>
      </c>
      <c r="E9" s="145">
        <f>'Bevételek Önkormányzat'!E9+'bevételek Óvoda'!E9</f>
        <v>19157400</v>
      </c>
      <c r="F9" s="145"/>
      <c r="G9" s="145"/>
      <c r="H9" s="145"/>
      <c r="I9" s="145">
        <f>'Bevételek Önkormányzat'!I9+'bevételek Óvoda'!I9</f>
        <v>18633317</v>
      </c>
      <c r="J9" s="145">
        <f>'Bevételek Önkormányzat'!J9+'bevételek Óvoda'!J9</f>
        <v>19157400</v>
      </c>
      <c r="K9" s="145">
        <f>'Bevételek Önkormányzat'!K9+'bevételek Óvoda'!K9</f>
        <v>19157400</v>
      </c>
    </row>
    <row r="10" spans="1:11" ht="15" customHeight="1">
      <c r="A10" s="5" t="s">
        <v>494</v>
      </c>
      <c r="B10" s="6" t="s">
        <v>495</v>
      </c>
      <c r="C10" s="145">
        <f>'Bevételek Önkormányzat'!C10+'bevételek Óvoda'!C10</f>
        <v>1800000</v>
      </c>
      <c r="D10" s="145">
        <f>'Bevételek Önkormányzat'!D10+'bevételek Óvoda'!D10</f>
        <v>1800000</v>
      </c>
      <c r="E10" s="145">
        <f>'Bevételek Önkormányzat'!E10+'bevételek Óvoda'!E10</f>
        <v>1800000</v>
      </c>
      <c r="F10" s="145"/>
      <c r="G10" s="145"/>
      <c r="H10" s="145"/>
      <c r="I10" s="145">
        <f>'Bevételek Önkormányzat'!I10+'bevételek Óvoda'!I10</f>
        <v>1800000</v>
      </c>
      <c r="J10" s="145">
        <f>'Bevételek Önkormányzat'!J10+'bevételek Óvoda'!J10</f>
        <v>1800000</v>
      </c>
      <c r="K10" s="145">
        <f>'Bevételek Önkormányzat'!K10+'bevételek Óvoda'!K10</f>
        <v>1800000</v>
      </c>
    </row>
    <row r="11" spans="1:11" ht="15" customHeight="1">
      <c r="A11" s="5" t="s">
        <v>496</v>
      </c>
      <c r="B11" s="6" t="s">
        <v>497</v>
      </c>
      <c r="C11" s="145">
        <f>'Bevételek Önkormányzat'!C11+'bevételek Óvoda'!C11</f>
        <v>0</v>
      </c>
      <c r="D11" s="145">
        <f>'Bevételek Önkormányzat'!D11+'bevételek Óvoda'!D11</f>
        <v>3380312</v>
      </c>
      <c r="E11" s="145">
        <f>'Bevételek Önkormányzat'!E11+'bevételek Óvoda'!E11</f>
        <v>3380312</v>
      </c>
      <c r="F11" s="145"/>
      <c r="G11" s="145"/>
      <c r="H11" s="145"/>
      <c r="I11" s="145">
        <f>'Bevételek Önkormányzat'!I11+'bevételek Óvoda'!I11</f>
        <v>0</v>
      </c>
      <c r="J11" s="145">
        <f>'Bevételek Önkormányzat'!J11+'bevételek Óvoda'!J11</f>
        <v>3380312</v>
      </c>
      <c r="K11" s="145">
        <f>'Bevételek Önkormányzat'!K11+'bevételek Óvoda'!K11</f>
        <v>3380312</v>
      </c>
    </row>
    <row r="12" spans="1:11" ht="15" customHeight="1">
      <c r="A12" s="5" t="s">
        <v>498</v>
      </c>
      <c r="B12" s="6" t="s">
        <v>499</v>
      </c>
      <c r="C12" s="145">
        <f>'Bevételek Önkormányzat'!C12+'bevételek Óvoda'!C12</f>
        <v>0</v>
      </c>
      <c r="D12" s="145">
        <f>'Bevételek Önkormányzat'!D12+'bevételek Óvoda'!D12</f>
        <v>0</v>
      </c>
      <c r="E12" s="145">
        <f>'Bevételek Önkormányzat'!E12+'bevételek Óvoda'!E12</f>
        <v>0</v>
      </c>
      <c r="F12" s="145"/>
      <c r="G12" s="145"/>
      <c r="H12" s="145"/>
      <c r="I12" s="145">
        <f>'Bevételek Önkormányzat'!I12+'bevételek Óvoda'!I12</f>
        <v>0</v>
      </c>
      <c r="J12" s="145">
        <f>'Bevételek Önkormányzat'!J12+'bevételek Óvoda'!J12</f>
        <v>0</v>
      </c>
      <c r="K12" s="145">
        <f>'Bevételek Önkormányzat'!K12+'bevételek Óvoda'!K12</f>
        <v>0</v>
      </c>
    </row>
    <row r="13" spans="1:11" ht="15" customHeight="1">
      <c r="A13" s="7" t="s">
        <v>48</v>
      </c>
      <c r="B13" s="8" t="s">
        <v>500</v>
      </c>
      <c r="C13" s="145">
        <f>'Bevételek Önkormányzat'!C13+'bevételek Óvoda'!C13</f>
        <v>48783511</v>
      </c>
      <c r="D13" s="145">
        <f>'Bevételek Önkormányzat'!D13+'bevételek Óvoda'!D13</f>
        <v>52404231</v>
      </c>
      <c r="E13" s="145">
        <f>'Bevételek Önkormányzat'!E13+'bevételek Óvoda'!E13</f>
        <v>52404231</v>
      </c>
      <c r="F13" s="145"/>
      <c r="G13" s="145"/>
      <c r="H13" s="145"/>
      <c r="I13" s="145">
        <f>'Bevételek Önkormányzat'!I13+'bevételek Óvoda'!I13</f>
        <v>48783511</v>
      </c>
      <c r="J13" s="145">
        <f>'Bevételek Önkormányzat'!J13+'bevételek Óvoda'!J13</f>
        <v>52404231</v>
      </c>
      <c r="K13" s="145">
        <f>'Bevételek Önkormányzat'!K13+'bevételek Óvoda'!K13</f>
        <v>52404231</v>
      </c>
    </row>
    <row r="14" spans="1:11" ht="15" customHeight="1">
      <c r="A14" s="5" t="s">
        <v>501</v>
      </c>
      <c r="B14" s="6" t="s">
        <v>502</v>
      </c>
      <c r="C14" s="145">
        <f>'Bevételek Önkormányzat'!C14+'bevételek Óvoda'!C14</f>
        <v>0</v>
      </c>
      <c r="D14" s="145">
        <f>'Bevételek Önkormányzat'!D14+'bevételek Óvoda'!D14</f>
        <v>0</v>
      </c>
      <c r="E14" s="145">
        <f>'Bevételek Önkormányzat'!E14+'bevételek Óvoda'!E14</f>
        <v>0</v>
      </c>
      <c r="F14" s="145"/>
      <c r="G14" s="145"/>
      <c r="H14" s="145"/>
      <c r="I14" s="145">
        <f>'Bevételek Önkormányzat'!I14+'bevételek Óvoda'!I14</f>
        <v>0</v>
      </c>
      <c r="J14" s="145">
        <f>'Bevételek Önkormányzat'!J14+'bevételek Óvoda'!J14</f>
        <v>0</v>
      </c>
      <c r="K14" s="145">
        <f>'Bevételek Önkormányzat'!K14+'bevételek Óvoda'!K14</f>
        <v>0</v>
      </c>
    </row>
    <row r="15" spans="1:11" ht="15" customHeight="1">
      <c r="A15" s="5" t="s">
        <v>503</v>
      </c>
      <c r="B15" s="6" t="s">
        <v>504</v>
      </c>
      <c r="C15" s="145">
        <f>'Bevételek Önkormányzat'!C15+'bevételek Óvoda'!C15</f>
        <v>0</v>
      </c>
      <c r="D15" s="145">
        <f>'Bevételek Önkormányzat'!D15+'bevételek Óvoda'!D15</f>
        <v>0</v>
      </c>
      <c r="E15" s="145">
        <f>'Bevételek Önkormányzat'!E15+'bevételek Óvoda'!E15</f>
        <v>0</v>
      </c>
      <c r="F15" s="145"/>
      <c r="G15" s="145"/>
      <c r="H15" s="145"/>
      <c r="I15" s="145">
        <f>'Bevételek Önkormányzat'!I15+'bevételek Óvoda'!I15</f>
        <v>0</v>
      </c>
      <c r="J15" s="145">
        <f>'Bevételek Önkormányzat'!J15+'bevételek Óvoda'!J15</f>
        <v>0</v>
      </c>
      <c r="K15" s="145">
        <f>'Bevételek Önkormányzat'!K15+'bevételek Óvoda'!K15</f>
        <v>0</v>
      </c>
    </row>
    <row r="16" spans="1:11" ht="15" customHeight="1">
      <c r="A16" s="5" t="s">
        <v>9</v>
      </c>
      <c r="B16" s="6" t="s">
        <v>505</v>
      </c>
      <c r="C16" s="145">
        <f>'Bevételek Önkormányzat'!C16+'bevételek Óvoda'!C16</f>
        <v>0</v>
      </c>
      <c r="D16" s="145">
        <f>'Bevételek Önkormányzat'!D16+'bevételek Óvoda'!D16</f>
        <v>0</v>
      </c>
      <c r="E16" s="145">
        <f>'Bevételek Önkormányzat'!E16+'bevételek Óvoda'!E16</f>
        <v>0</v>
      </c>
      <c r="F16" s="145"/>
      <c r="G16" s="145"/>
      <c r="H16" s="145"/>
      <c r="I16" s="145">
        <f>'Bevételek Önkormányzat'!I16+'bevételek Óvoda'!I16</f>
        <v>0</v>
      </c>
      <c r="J16" s="145">
        <f>'Bevételek Önkormányzat'!J16+'bevételek Óvoda'!J16</f>
        <v>0</v>
      </c>
      <c r="K16" s="145">
        <f>'Bevételek Önkormányzat'!K16+'bevételek Óvoda'!K16</f>
        <v>0</v>
      </c>
    </row>
    <row r="17" spans="1:11" ht="15" customHeight="1">
      <c r="A17" s="5" t="s">
        <v>10</v>
      </c>
      <c r="B17" s="6" t="s">
        <v>506</v>
      </c>
      <c r="C17" s="145">
        <f>'Bevételek Önkormányzat'!C17+'bevételek Óvoda'!C17</f>
        <v>0</v>
      </c>
      <c r="D17" s="145">
        <f>'Bevételek Önkormányzat'!D17+'bevételek Óvoda'!D17</f>
        <v>0</v>
      </c>
      <c r="E17" s="145">
        <f>'Bevételek Önkormányzat'!E17+'bevételek Óvoda'!E17</f>
        <v>0</v>
      </c>
      <c r="F17" s="145"/>
      <c r="G17" s="145"/>
      <c r="H17" s="145"/>
      <c r="I17" s="145">
        <f>'Bevételek Önkormányzat'!I17+'bevételek Óvoda'!I17</f>
        <v>0</v>
      </c>
      <c r="J17" s="145">
        <f>'Bevételek Önkormányzat'!J17+'bevételek Óvoda'!J17</f>
        <v>0</v>
      </c>
      <c r="K17" s="145">
        <f>'Bevételek Önkormányzat'!K17+'bevételek Óvoda'!K17</f>
        <v>0</v>
      </c>
    </row>
    <row r="18" spans="1:11" ht="15" customHeight="1">
      <c r="A18" s="5" t="s">
        <v>11</v>
      </c>
      <c r="B18" s="6" t="s">
        <v>507</v>
      </c>
      <c r="C18" s="145">
        <f>'Bevételek Önkormányzat'!C18+'bevételek Óvoda'!C18</f>
        <v>6595000</v>
      </c>
      <c r="D18" s="145">
        <f>'Bevételek Önkormányzat'!D18+'bevételek Óvoda'!D18</f>
        <v>6595000</v>
      </c>
      <c r="E18" s="145">
        <f>'Bevételek Önkormányzat'!E18+'bevételek Óvoda'!E18</f>
        <v>10458237</v>
      </c>
      <c r="F18" s="145"/>
      <c r="G18" s="145"/>
      <c r="H18" s="145"/>
      <c r="I18" s="145">
        <f>'Bevételek Önkormányzat'!I18+'bevételek Óvoda'!I18</f>
        <v>6595000</v>
      </c>
      <c r="J18" s="145">
        <f>'Bevételek Önkormányzat'!J18+'bevételek Óvoda'!J18</f>
        <v>6595000</v>
      </c>
      <c r="K18" s="145">
        <f>'Bevételek Önkormányzat'!K18+'bevételek Óvoda'!K18</f>
        <v>10458237</v>
      </c>
    </row>
    <row r="19" spans="1:11" ht="15" customHeight="1">
      <c r="A19" s="38" t="s">
        <v>49</v>
      </c>
      <c r="B19" s="42" t="s">
        <v>508</v>
      </c>
      <c r="C19" s="145">
        <f>'Bevételek Önkormányzat'!C19+'bevételek Óvoda'!C19</f>
        <v>55378511</v>
      </c>
      <c r="D19" s="145">
        <f>'Bevételek Önkormányzat'!D19+'bevételek Óvoda'!D19</f>
        <v>58999231</v>
      </c>
      <c r="E19" s="145">
        <f>'Bevételek Önkormányzat'!E19+'bevételek Óvoda'!E19</f>
        <v>62862468</v>
      </c>
      <c r="F19" s="145"/>
      <c r="G19" s="145"/>
      <c r="H19" s="145"/>
      <c r="I19" s="145">
        <f>'Bevételek Önkormányzat'!I19+'bevételek Óvoda'!I19</f>
        <v>55378511</v>
      </c>
      <c r="J19" s="145">
        <f>'Bevételek Önkormányzat'!J19+'bevételek Óvoda'!J19</f>
        <v>58999231</v>
      </c>
      <c r="K19" s="145">
        <f>'Bevételek Önkormányzat'!K19+'bevételek Óvoda'!K19</f>
        <v>62862468</v>
      </c>
    </row>
    <row r="20" spans="1:11" ht="15" customHeight="1">
      <c r="A20" s="5" t="s">
        <v>16</v>
      </c>
      <c r="B20" s="6" t="s">
        <v>517</v>
      </c>
      <c r="C20" s="145">
        <f>'Bevételek Önkormányzat'!C20+'bevételek Óvoda'!C20</f>
        <v>0</v>
      </c>
      <c r="D20" s="145">
        <f>'Bevételek Önkormányzat'!D20+'bevételek Óvoda'!D20</f>
        <v>0</v>
      </c>
      <c r="E20" s="145">
        <f>'Bevételek Önkormányzat'!E20+'bevételek Óvoda'!E20</f>
        <v>0</v>
      </c>
      <c r="F20" s="145"/>
      <c r="G20" s="145"/>
      <c r="H20" s="145"/>
      <c r="I20" s="145">
        <f>'Bevételek Önkormányzat'!I20+'bevételek Óvoda'!I20</f>
        <v>0</v>
      </c>
      <c r="J20" s="145">
        <f>'Bevételek Önkormányzat'!J20+'bevételek Óvoda'!J20</f>
        <v>0</v>
      </c>
      <c r="K20" s="145">
        <f>'Bevételek Önkormányzat'!K20+'bevételek Óvoda'!K20</f>
        <v>0</v>
      </c>
    </row>
    <row r="21" spans="1:11" ht="15" customHeight="1">
      <c r="A21" s="5" t="s">
        <v>17</v>
      </c>
      <c r="B21" s="6" t="s">
        <v>518</v>
      </c>
      <c r="C21" s="145">
        <f>'Bevételek Önkormányzat'!C21+'bevételek Óvoda'!C21</f>
        <v>0</v>
      </c>
      <c r="D21" s="145">
        <f>'Bevételek Önkormányzat'!D21+'bevételek Óvoda'!D21</f>
        <v>0</v>
      </c>
      <c r="E21" s="145">
        <f>'Bevételek Önkormányzat'!E21+'bevételek Óvoda'!E21</f>
        <v>0</v>
      </c>
      <c r="F21" s="145"/>
      <c r="G21" s="145"/>
      <c r="H21" s="145"/>
      <c r="I21" s="145">
        <f>'Bevételek Önkormányzat'!I21+'bevételek Óvoda'!I21</f>
        <v>0</v>
      </c>
      <c r="J21" s="145">
        <f>'Bevételek Önkormányzat'!J21+'bevételek Óvoda'!J21</f>
        <v>0</v>
      </c>
      <c r="K21" s="145">
        <f>'Bevételek Önkormányzat'!K21+'bevételek Óvoda'!K21</f>
        <v>0</v>
      </c>
    </row>
    <row r="22" spans="1:11" ht="15" customHeight="1">
      <c r="A22" s="7" t="s">
        <v>51</v>
      </c>
      <c r="B22" s="8" t="s">
        <v>519</v>
      </c>
      <c r="C22" s="145">
        <f>'Bevételek Önkormányzat'!C22+'bevételek Óvoda'!C22</f>
        <v>0</v>
      </c>
      <c r="D22" s="145">
        <f>'Bevételek Önkormányzat'!D22+'bevételek Óvoda'!D22</f>
        <v>0</v>
      </c>
      <c r="E22" s="145">
        <f>'Bevételek Önkormányzat'!E22+'bevételek Óvoda'!E22</f>
        <v>0</v>
      </c>
      <c r="F22" s="145"/>
      <c r="G22" s="145"/>
      <c r="H22" s="145"/>
      <c r="I22" s="145">
        <f>'Bevételek Önkormányzat'!I22+'bevételek Óvoda'!I22</f>
        <v>0</v>
      </c>
      <c r="J22" s="145">
        <f>'Bevételek Önkormányzat'!J22+'bevételek Óvoda'!J22</f>
        <v>0</v>
      </c>
      <c r="K22" s="145">
        <f>'Bevételek Önkormányzat'!K22+'bevételek Óvoda'!K22</f>
        <v>0</v>
      </c>
    </row>
    <row r="23" spans="1:11" ht="15" customHeight="1">
      <c r="A23" s="5" t="s">
        <v>18</v>
      </c>
      <c r="B23" s="6" t="s">
        <v>520</v>
      </c>
      <c r="C23" s="145">
        <f>'Bevételek Önkormányzat'!C23+'bevételek Óvoda'!C23</f>
        <v>0</v>
      </c>
      <c r="D23" s="145">
        <f>'Bevételek Önkormányzat'!D23+'bevételek Óvoda'!D23</f>
        <v>0</v>
      </c>
      <c r="E23" s="145">
        <f>'Bevételek Önkormányzat'!E23+'bevételek Óvoda'!E23</f>
        <v>0</v>
      </c>
      <c r="F23" s="145"/>
      <c r="G23" s="145"/>
      <c r="H23" s="145"/>
      <c r="I23" s="145">
        <f>'Bevételek Önkormányzat'!I23+'bevételek Óvoda'!I23</f>
        <v>0</v>
      </c>
      <c r="J23" s="145">
        <f>'Bevételek Önkormányzat'!J23+'bevételek Óvoda'!J23</f>
        <v>0</v>
      </c>
      <c r="K23" s="145">
        <f>'Bevételek Önkormányzat'!K23+'bevételek Óvoda'!K23</f>
        <v>0</v>
      </c>
    </row>
    <row r="24" spans="1:11" ht="15" customHeight="1">
      <c r="A24" s="5" t="s">
        <v>19</v>
      </c>
      <c r="B24" s="6" t="s">
        <v>521</v>
      </c>
      <c r="C24" s="145">
        <f>'Bevételek Önkormányzat'!C24+'bevételek Óvoda'!C24</f>
        <v>0</v>
      </c>
      <c r="D24" s="145">
        <f>'Bevételek Önkormányzat'!D24+'bevételek Óvoda'!D24</f>
        <v>0</v>
      </c>
      <c r="E24" s="145">
        <f>'Bevételek Önkormányzat'!E24+'bevételek Óvoda'!E24</f>
        <v>0</v>
      </c>
      <c r="F24" s="145"/>
      <c r="G24" s="145"/>
      <c r="H24" s="145"/>
      <c r="I24" s="145">
        <f>'Bevételek Önkormányzat'!I24+'bevételek Óvoda'!I24</f>
        <v>0</v>
      </c>
      <c r="J24" s="145">
        <f>'Bevételek Önkormányzat'!J24+'bevételek Óvoda'!J24</f>
        <v>0</v>
      </c>
      <c r="K24" s="145">
        <f>'Bevételek Önkormányzat'!K24+'bevételek Óvoda'!K24</f>
        <v>0</v>
      </c>
    </row>
    <row r="25" spans="1:11" ht="15" customHeight="1">
      <c r="A25" s="5" t="s">
        <v>20</v>
      </c>
      <c r="B25" s="6" t="s">
        <v>522</v>
      </c>
      <c r="C25" s="145">
        <f>'Bevételek Önkormányzat'!C25+'bevételek Óvoda'!C25</f>
        <v>1600000</v>
      </c>
      <c r="D25" s="145">
        <f>'Bevételek Önkormányzat'!D25+'bevételek Óvoda'!D25</f>
        <v>1600000</v>
      </c>
      <c r="E25" s="145">
        <f>'Bevételek Önkormányzat'!E25+'bevételek Óvoda'!E25</f>
        <v>1387400</v>
      </c>
      <c r="F25" s="145"/>
      <c r="G25" s="145"/>
      <c r="H25" s="145"/>
      <c r="I25" s="145">
        <f>'Bevételek Önkormányzat'!I25+'bevételek Óvoda'!I25</f>
        <v>1600000</v>
      </c>
      <c r="J25" s="145">
        <f>'Bevételek Önkormányzat'!J25+'bevételek Óvoda'!J25</f>
        <v>1600000</v>
      </c>
      <c r="K25" s="145">
        <f>'Bevételek Önkormányzat'!K25+'bevételek Óvoda'!K25</f>
        <v>1387400</v>
      </c>
    </row>
    <row r="26" spans="1:11" ht="15" customHeight="1">
      <c r="A26" s="5" t="s">
        <v>21</v>
      </c>
      <c r="B26" s="6" t="s">
        <v>523</v>
      </c>
      <c r="C26" s="145">
        <f>'Bevételek Önkormányzat'!C26+'bevételek Óvoda'!C26</f>
        <v>32000000</v>
      </c>
      <c r="D26" s="145">
        <f>'Bevételek Önkormányzat'!D26+'bevételek Óvoda'!D26</f>
        <v>32000000</v>
      </c>
      <c r="E26" s="145">
        <f>'Bevételek Önkormányzat'!E26+'bevételek Óvoda'!E26</f>
        <v>30824466</v>
      </c>
      <c r="F26" s="145"/>
      <c r="G26" s="145"/>
      <c r="H26" s="145"/>
      <c r="I26" s="145">
        <f>'Bevételek Önkormányzat'!I26+'bevételek Óvoda'!I26</f>
        <v>32000000</v>
      </c>
      <c r="J26" s="145">
        <f>'Bevételek Önkormányzat'!J26+'bevételek Óvoda'!J26</f>
        <v>32000000</v>
      </c>
      <c r="K26" s="145">
        <f>'Bevételek Önkormányzat'!K26+'bevételek Óvoda'!K26</f>
        <v>30824466</v>
      </c>
    </row>
    <row r="27" spans="1:11" ht="15" customHeight="1">
      <c r="A27" s="5" t="s">
        <v>22</v>
      </c>
      <c r="B27" s="6" t="s">
        <v>526</v>
      </c>
      <c r="C27" s="145">
        <f>'Bevételek Önkormányzat'!C27+'bevételek Óvoda'!C27</f>
        <v>0</v>
      </c>
      <c r="D27" s="145">
        <f>'Bevételek Önkormányzat'!D27+'bevételek Óvoda'!D27</f>
        <v>0</v>
      </c>
      <c r="E27" s="145">
        <f>'Bevételek Önkormányzat'!E27+'bevételek Óvoda'!E27</f>
        <v>0</v>
      </c>
      <c r="F27" s="145"/>
      <c r="G27" s="145"/>
      <c r="H27" s="145"/>
      <c r="I27" s="145">
        <f>'Bevételek Önkormányzat'!I27+'bevételek Óvoda'!I27</f>
        <v>0</v>
      </c>
      <c r="J27" s="145">
        <f>'Bevételek Önkormányzat'!J27+'bevételek Óvoda'!J27</f>
        <v>0</v>
      </c>
      <c r="K27" s="145">
        <f>'Bevételek Önkormányzat'!K27+'bevételek Óvoda'!K27</f>
        <v>0</v>
      </c>
    </row>
    <row r="28" spans="1:11" ht="15" customHeight="1">
      <c r="A28" s="5" t="s">
        <v>527</v>
      </c>
      <c r="B28" s="6" t="s">
        <v>528</v>
      </c>
      <c r="C28" s="145">
        <f>'Bevételek Önkormányzat'!C28+'bevételek Óvoda'!C28</f>
        <v>0</v>
      </c>
      <c r="D28" s="145">
        <f>'Bevételek Önkormányzat'!D28+'bevételek Óvoda'!D28</f>
        <v>0</v>
      </c>
      <c r="E28" s="145">
        <f>'Bevételek Önkormányzat'!E28+'bevételek Óvoda'!E28</f>
        <v>0</v>
      </c>
      <c r="F28" s="145"/>
      <c r="G28" s="145"/>
      <c r="H28" s="145"/>
      <c r="I28" s="145">
        <f>'Bevételek Önkormányzat'!I28+'bevételek Óvoda'!I28</f>
        <v>0</v>
      </c>
      <c r="J28" s="145">
        <f>'Bevételek Önkormányzat'!J28+'bevételek Óvoda'!J28</f>
        <v>0</v>
      </c>
      <c r="K28" s="145">
        <f>'Bevételek Önkormányzat'!K28+'bevételek Óvoda'!K28</f>
        <v>0</v>
      </c>
    </row>
    <row r="29" spans="1:11" ht="15" customHeight="1">
      <c r="A29" s="5" t="s">
        <v>23</v>
      </c>
      <c r="B29" s="6" t="s">
        <v>529</v>
      </c>
      <c r="C29" s="145">
        <f>'Bevételek Önkormányzat'!C29+'bevételek Óvoda'!C29</f>
        <v>3100000</v>
      </c>
      <c r="D29" s="145">
        <f>'Bevételek Önkormányzat'!D29+'bevételek Óvoda'!D29</f>
        <v>4100000</v>
      </c>
      <c r="E29" s="145">
        <f>'Bevételek Önkormányzat'!E29+'bevételek Óvoda'!E29</f>
        <v>3439839</v>
      </c>
      <c r="F29" s="145"/>
      <c r="G29" s="145"/>
      <c r="H29" s="145"/>
      <c r="I29" s="145">
        <f>'Bevételek Önkormányzat'!I29+'bevételek Óvoda'!I29</f>
        <v>3100000</v>
      </c>
      <c r="J29" s="145">
        <f>'Bevételek Önkormányzat'!J29+'bevételek Óvoda'!J29</f>
        <v>4100000</v>
      </c>
      <c r="K29" s="145">
        <f>'Bevételek Önkormányzat'!K29+'bevételek Óvoda'!K29</f>
        <v>3439839</v>
      </c>
    </row>
    <row r="30" spans="1:11" ht="15" customHeight="1">
      <c r="A30" s="5" t="s">
        <v>24</v>
      </c>
      <c r="B30" s="6" t="s">
        <v>534</v>
      </c>
      <c r="C30" s="145">
        <f>'Bevételek Önkormányzat'!C30+'bevételek Óvoda'!C30</f>
        <v>0</v>
      </c>
      <c r="D30" s="145">
        <f>'Bevételek Önkormányzat'!D30+'bevételek Óvoda'!D30</f>
        <v>0</v>
      </c>
      <c r="E30" s="145">
        <f>'Bevételek Önkormányzat'!E30+'bevételek Óvoda'!E30</f>
        <v>0</v>
      </c>
      <c r="F30" s="145"/>
      <c r="G30" s="145"/>
      <c r="H30" s="145"/>
      <c r="I30" s="145">
        <f>'Bevételek Önkormányzat'!I30+'bevételek Óvoda'!I30</f>
        <v>0</v>
      </c>
      <c r="J30" s="145">
        <f>'Bevételek Önkormányzat'!J30+'bevételek Óvoda'!J30</f>
        <v>0</v>
      </c>
      <c r="K30" s="145">
        <f>'Bevételek Önkormányzat'!K30+'bevételek Óvoda'!K30</f>
        <v>0</v>
      </c>
    </row>
    <row r="31" spans="1:11" ht="15" customHeight="1">
      <c r="A31" s="7" t="s">
        <v>52</v>
      </c>
      <c r="B31" s="8" t="s">
        <v>536</v>
      </c>
      <c r="C31" s="145">
        <f>'Bevételek Önkormányzat'!C31+'bevételek Óvoda'!C31</f>
        <v>35100000</v>
      </c>
      <c r="D31" s="145">
        <f>'Bevételek Önkormányzat'!D31+'bevételek Óvoda'!D31</f>
        <v>36100000</v>
      </c>
      <c r="E31" s="145">
        <f>'Bevételek Önkormányzat'!E31+'bevételek Óvoda'!E31</f>
        <v>34264305</v>
      </c>
      <c r="F31" s="145"/>
      <c r="G31" s="145"/>
      <c r="H31" s="145"/>
      <c r="I31" s="145">
        <f>'Bevételek Önkormányzat'!I31+'bevételek Óvoda'!I31</f>
        <v>35100000</v>
      </c>
      <c r="J31" s="145">
        <f>'Bevételek Önkormányzat'!J31+'bevételek Óvoda'!J31</f>
        <v>36100000</v>
      </c>
      <c r="K31" s="145">
        <f>'Bevételek Önkormányzat'!K31+'bevételek Óvoda'!K31</f>
        <v>34264305</v>
      </c>
    </row>
    <row r="32" spans="1:11" ht="15" customHeight="1">
      <c r="A32" s="5" t="s">
        <v>25</v>
      </c>
      <c r="B32" s="6" t="s">
        <v>537</v>
      </c>
      <c r="C32" s="145">
        <f>'Bevételek Önkormányzat'!C32+'bevételek Óvoda'!C32</f>
        <v>0</v>
      </c>
      <c r="D32" s="145">
        <f>'Bevételek Önkormányzat'!D32+'bevételek Óvoda'!D32</f>
        <v>400000</v>
      </c>
      <c r="E32" s="145">
        <f>'Bevételek Önkormányzat'!E32+'bevételek Óvoda'!E32</f>
        <v>149094</v>
      </c>
      <c r="F32" s="145"/>
      <c r="G32" s="145"/>
      <c r="H32" s="145"/>
      <c r="I32" s="145">
        <f>'Bevételek Önkormányzat'!I32+'bevételek Óvoda'!I32</f>
        <v>0</v>
      </c>
      <c r="J32" s="145">
        <f>'Bevételek Önkormányzat'!J32+'bevételek Óvoda'!J32</f>
        <v>400000</v>
      </c>
      <c r="K32" s="145">
        <f>'Bevételek Önkormányzat'!K32+'bevételek Óvoda'!K32</f>
        <v>149094</v>
      </c>
    </row>
    <row r="33" spans="1:11" ht="15" customHeight="1">
      <c r="A33" s="38" t="s">
        <v>53</v>
      </c>
      <c r="B33" s="42" t="s">
        <v>538</v>
      </c>
      <c r="C33" s="145">
        <f>'Bevételek Önkormányzat'!C33+'bevételek Óvoda'!C33</f>
        <v>36700000</v>
      </c>
      <c r="D33" s="145">
        <f>'Bevételek Önkormányzat'!D33+'bevételek Óvoda'!D33</f>
        <v>38100000</v>
      </c>
      <c r="E33" s="145">
        <f>'Bevételek Önkormányzat'!E33+'bevételek Óvoda'!E33</f>
        <v>35800799</v>
      </c>
      <c r="F33" s="145"/>
      <c r="G33" s="145"/>
      <c r="H33" s="145"/>
      <c r="I33" s="145">
        <f>'Bevételek Önkormányzat'!I33+'bevételek Óvoda'!I33</f>
        <v>36700000</v>
      </c>
      <c r="J33" s="145">
        <f>'Bevételek Önkormányzat'!J33+'bevételek Óvoda'!J33</f>
        <v>38100000</v>
      </c>
      <c r="K33" s="145">
        <f>'Bevételek Önkormányzat'!K33+'bevételek Óvoda'!K33</f>
        <v>35800799</v>
      </c>
    </row>
    <row r="34" spans="1:11" ht="15" customHeight="1">
      <c r="A34" s="13" t="s">
        <v>539</v>
      </c>
      <c r="B34" s="6" t="s">
        <v>540</v>
      </c>
      <c r="C34" s="145">
        <f>'Bevételek Önkormányzat'!C34+'bevételek Óvoda'!C34</f>
        <v>0</v>
      </c>
      <c r="D34" s="145">
        <f>'Bevételek Önkormányzat'!D34+'bevételek Óvoda'!D34</f>
        <v>0</v>
      </c>
      <c r="E34" s="145">
        <f>'Bevételek Önkormányzat'!E34+'bevételek Óvoda'!E34</f>
        <v>0</v>
      </c>
      <c r="F34" s="145"/>
      <c r="G34" s="145"/>
      <c r="H34" s="145"/>
      <c r="I34" s="145">
        <f>'Bevételek Önkormányzat'!I34+'bevételek Óvoda'!I34</f>
        <v>0</v>
      </c>
      <c r="J34" s="145">
        <f>'Bevételek Önkormányzat'!J34+'bevételek Óvoda'!J34</f>
        <v>0</v>
      </c>
      <c r="K34" s="145">
        <f>'Bevételek Önkormányzat'!K34+'bevételek Óvoda'!K34</f>
        <v>0</v>
      </c>
    </row>
    <row r="35" spans="1:11" ht="15" customHeight="1">
      <c r="A35" s="13" t="s">
        <v>26</v>
      </c>
      <c r="B35" s="6" t="s">
        <v>541</v>
      </c>
      <c r="C35" s="145">
        <f>'Bevételek Önkormányzat'!C35+'bevételek Óvoda'!C35</f>
        <v>1820000</v>
      </c>
      <c r="D35" s="145">
        <f>'Bevételek Önkormányzat'!D35+'bevételek Óvoda'!D35</f>
        <v>3320000</v>
      </c>
      <c r="E35" s="145">
        <f>'Bevételek Önkormányzat'!E35+'bevételek Óvoda'!E35</f>
        <v>1581318</v>
      </c>
      <c r="F35" s="145"/>
      <c r="G35" s="145"/>
      <c r="H35" s="145"/>
      <c r="I35" s="145">
        <f>'Bevételek Önkormányzat'!I35+'bevételek Óvoda'!I35</f>
        <v>4820000</v>
      </c>
      <c r="J35" s="145">
        <f>'Bevételek Önkormányzat'!J35+'bevételek Óvoda'!J35</f>
        <v>6320000</v>
      </c>
      <c r="K35" s="145">
        <f>'Bevételek Önkormányzat'!K35+'bevételek Óvoda'!K35</f>
        <v>4702718</v>
      </c>
    </row>
    <row r="36" spans="1:11" ht="15" customHeight="1">
      <c r="A36" s="13" t="s">
        <v>27</v>
      </c>
      <c r="B36" s="6" t="s">
        <v>542</v>
      </c>
      <c r="C36" s="145">
        <f>'Bevételek Önkormányzat'!C36+'bevételek Óvoda'!C36</f>
        <v>0</v>
      </c>
      <c r="D36" s="145">
        <f>'Bevételek Önkormányzat'!D36+'bevételek Óvoda'!D36</f>
        <v>0</v>
      </c>
      <c r="E36" s="145">
        <f>'Bevételek Önkormányzat'!E36+'bevételek Óvoda'!E36</f>
        <v>0</v>
      </c>
      <c r="F36" s="145"/>
      <c r="G36" s="145"/>
      <c r="H36" s="145"/>
      <c r="I36" s="145">
        <f>'Bevételek Önkormányzat'!I36+'bevételek Óvoda'!I36</f>
        <v>0</v>
      </c>
      <c r="J36" s="145">
        <f>'Bevételek Önkormányzat'!J36+'bevételek Óvoda'!J36</f>
        <v>0</v>
      </c>
      <c r="K36" s="145">
        <f>'Bevételek Önkormányzat'!K36+'bevételek Óvoda'!K36</f>
        <v>0</v>
      </c>
    </row>
    <row r="37" spans="1:11" ht="15" customHeight="1">
      <c r="A37" s="13" t="s">
        <v>28</v>
      </c>
      <c r="B37" s="6" t="s">
        <v>543</v>
      </c>
      <c r="C37" s="145">
        <f>'Bevételek Önkormányzat'!C37+'bevételek Óvoda'!C37</f>
        <v>9500000</v>
      </c>
      <c r="D37" s="145">
        <f>'Bevételek Önkormányzat'!D37+'bevételek Óvoda'!D37</f>
        <v>9500000</v>
      </c>
      <c r="E37" s="145">
        <f>'Bevételek Önkormányzat'!E37+'bevételek Óvoda'!E37</f>
        <v>10214884</v>
      </c>
      <c r="F37" s="145"/>
      <c r="G37" s="145"/>
      <c r="H37" s="145"/>
      <c r="I37" s="145">
        <f>'Bevételek Önkormányzat'!I37+'bevételek Óvoda'!I37</f>
        <v>9500000</v>
      </c>
      <c r="J37" s="145">
        <f>'Bevételek Önkormányzat'!J37+'bevételek Óvoda'!J37</f>
        <v>9500000</v>
      </c>
      <c r="K37" s="145">
        <f>'Bevételek Önkormányzat'!K37+'bevételek Óvoda'!K37</f>
        <v>10214884</v>
      </c>
    </row>
    <row r="38" spans="1:11" ht="15" customHeight="1">
      <c r="A38" s="13" t="s">
        <v>544</v>
      </c>
      <c r="B38" s="6" t="s">
        <v>545</v>
      </c>
      <c r="C38" s="145">
        <f>'Bevételek Önkormányzat'!C38+'bevételek Óvoda'!C38</f>
        <v>3630000</v>
      </c>
      <c r="D38" s="145">
        <f>'Bevételek Önkormányzat'!D38+'bevételek Óvoda'!D38</f>
        <v>4860000</v>
      </c>
      <c r="E38" s="145">
        <f>'Bevételek Önkormányzat'!E38+'bevételek Óvoda'!E38</f>
        <v>3214762</v>
      </c>
      <c r="F38" s="145"/>
      <c r="G38" s="145"/>
      <c r="H38" s="145"/>
      <c r="I38" s="145">
        <f>'Bevételek Önkormányzat'!I38+'bevételek Óvoda'!I38</f>
        <v>3630000</v>
      </c>
      <c r="J38" s="145">
        <f>'Bevételek Önkormányzat'!J38+'bevételek Óvoda'!J38</f>
        <v>4860000</v>
      </c>
      <c r="K38" s="145">
        <f>'Bevételek Önkormányzat'!K38+'bevételek Óvoda'!K38</f>
        <v>3214762</v>
      </c>
    </row>
    <row r="39" spans="1:11" ht="15" customHeight="1">
      <c r="A39" s="13" t="s">
        <v>546</v>
      </c>
      <c r="B39" s="6" t="s">
        <v>547</v>
      </c>
      <c r="C39" s="145">
        <f>'Bevételek Önkormányzat'!C39+'bevételek Óvoda'!C39</f>
        <v>4360000</v>
      </c>
      <c r="D39" s="145">
        <f>'Bevételek Önkormányzat'!D39+'bevételek Óvoda'!D39</f>
        <v>6760000</v>
      </c>
      <c r="E39" s="145">
        <f>'Bevételek Önkormányzat'!E39+'bevételek Óvoda'!E39</f>
        <v>4944636</v>
      </c>
      <c r="F39" s="145"/>
      <c r="G39" s="145"/>
      <c r="H39" s="145"/>
      <c r="I39" s="145">
        <f>'Bevételek Önkormányzat'!I39+'bevételek Óvoda'!I39</f>
        <v>4360000</v>
      </c>
      <c r="J39" s="145">
        <f>'Bevételek Önkormányzat'!J39+'bevételek Óvoda'!J39</f>
        <v>6760000</v>
      </c>
      <c r="K39" s="145">
        <f>'Bevételek Önkormányzat'!K39+'bevételek Óvoda'!K39</f>
        <v>4944636</v>
      </c>
    </row>
    <row r="40" spans="1:11" ht="15" customHeight="1">
      <c r="A40" s="13" t="s">
        <v>548</v>
      </c>
      <c r="B40" s="6" t="s">
        <v>549</v>
      </c>
      <c r="C40" s="145">
        <f>'Bevételek Önkormányzat'!C40+'bevételek Óvoda'!C40</f>
        <v>0</v>
      </c>
      <c r="D40" s="145">
        <f>'Bevételek Önkormányzat'!D40+'bevételek Óvoda'!D40</f>
        <v>1000000</v>
      </c>
      <c r="E40" s="145">
        <f>'Bevételek Önkormányzat'!E40+'bevételek Óvoda'!E40</f>
        <v>889714</v>
      </c>
      <c r="F40" s="145"/>
      <c r="G40" s="145"/>
      <c r="H40" s="145"/>
      <c r="I40" s="145">
        <f>'Bevételek Önkormányzat'!I40+'bevételek Óvoda'!I40</f>
        <v>0</v>
      </c>
      <c r="J40" s="145">
        <f>'Bevételek Önkormányzat'!J40+'bevételek Óvoda'!J40</f>
        <v>1000000</v>
      </c>
      <c r="K40" s="145">
        <f>'Bevételek Önkormányzat'!K40+'bevételek Óvoda'!K40</f>
        <v>889714</v>
      </c>
    </row>
    <row r="41" spans="1:11" ht="15" customHeight="1">
      <c r="A41" s="13" t="s">
        <v>29</v>
      </c>
      <c r="B41" s="6" t="s">
        <v>550</v>
      </c>
      <c r="C41" s="145">
        <f>'Bevételek Önkormányzat'!C41+'bevételek Óvoda'!C41</f>
        <v>300000</v>
      </c>
      <c r="D41" s="145">
        <f>'Bevételek Önkormányzat'!D41+'bevételek Óvoda'!D41</f>
        <v>300000</v>
      </c>
      <c r="E41" s="145">
        <f>'Bevételek Önkormányzat'!E41+'bevételek Óvoda'!E41</f>
        <v>278734</v>
      </c>
      <c r="F41" s="145"/>
      <c r="G41" s="145"/>
      <c r="H41" s="145"/>
      <c r="I41" s="145">
        <f>'Bevételek Önkormányzat'!I41+'bevételek Óvoda'!I41</f>
        <v>300000</v>
      </c>
      <c r="J41" s="145">
        <f>'Bevételek Önkormányzat'!J41+'bevételek Óvoda'!J41</f>
        <v>300000</v>
      </c>
      <c r="K41" s="145">
        <f>'Bevételek Önkormányzat'!K41+'bevételek Óvoda'!K41</f>
        <v>278734</v>
      </c>
    </row>
    <row r="42" spans="1:11" ht="15" customHeight="1">
      <c r="A42" s="13" t="s">
        <v>30</v>
      </c>
      <c r="B42" s="6" t="s">
        <v>551</v>
      </c>
      <c r="C42" s="145">
        <f>'Bevételek Önkormányzat'!C42+'bevételek Óvoda'!C42</f>
        <v>0</v>
      </c>
      <c r="D42" s="145">
        <f>'Bevételek Önkormányzat'!D42+'bevételek Óvoda'!D42</f>
        <v>0</v>
      </c>
      <c r="E42" s="145">
        <f>'Bevételek Önkormányzat'!E42+'bevételek Óvoda'!E42</f>
        <v>0</v>
      </c>
      <c r="F42" s="145"/>
      <c r="G42" s="145"/>
      <c r="H42" s="145"/>
      <c r="I42" s="145">
        <f>'Bevételek Önkormányzat'!I42+'bevételek Óvoda'!I42</f>
        <v>0</v>
      </c>
      <c r="J42" s="145">
        <f>'Bevételek Önkormányzat'!J42+'bevételek Óvoda'!J42</f>
        <v>0</v>
      </c>
      <c r="K42" s="145">
        <f>'Bevételek Önkormányzat'!K42+'bevételek Óvoda'!K42</f>
        <v>0</v>
      </c>
    </row>
    <row r="43" spans="1:11" ht="15" customHeight="1">
      <c r="A43" s="13" t="s">
        <v>31</v>
      </c>
      <c r="B43" s="6" t="s">
        <v>552</v>
      </c>
      <c r="C43" s="145">
        <f>'Bevételek Önkormányzat'!C43+'bevételek Óvoda'!C43</f>
        <v>0</v>
      </c>
      <c r="D43" s="145">
        <f>'Bevételek Önkormányzat'!D43+'bevételek Óvoda'!D43</f>
        <v>4959364</v>
      </c>
      <c r="E43" s="145">
        <f>'Bevételek Önkormányzat'!E43+'bevételek Óvoda'!E43</f>
        <v>704532</v>
      </c>
      <c r="F43" s="145"/>
      <c r="G43" s="145"/>
      <c r="H43" s="145"/>
      <c r="I43" s="145">
        <f>'Bevételek Önkormányzat'!I43+'bevételek Óvoda'!I43</f>
        <v>0</v>
      </c>
      <c r="J43" s="145">
        <f>'Bevételek Önkormányzat'!J43+'bevételek Óvoda'!J43</f>
        <v>4959364</v>
      </c>
      <c r="K43" s="145">
        <f>'Bevételek Önkormányzat'!K43+'bevételek Óvoda'!K43</f>
        <v>704532</v>
      </c>
    </row>
    <row r="44" spans="1:11" ht="15" customHeight="1">
      <c r="A44" s="41" t="s">
        <v>54</v>
      </c>
      <c r="B44" s="42" t="s">
        <v>553</v>
      </c>
      <c r="C44" s="145">
        <f>'Bevételek Önkormányzat'!C44+'bevételek Óvoda'!C44</f>
        <v>19610000</v>
      </c>
      <c r="D44" s="145">
        <f>'Bevételek Önkormányzat'!D44+'bevételek Óvoda'!D44</f>
        <v>30699364</v>
      </c>
      <c r="E44" s="145">
        <f>'Bevételek Önkormányzat'!E44+'bevételek Óvoda'!E44</f>
        <v>21828580</v>
      </c>
      <c r="F44" s="145"/>
      <c r="G44" s="145"/>
      <c r="H44" s="145"/>
      <c r="I44" s="145">
        <f>'Bevételek Önkormányzat'!I44+'bevételek Óvoda'!I44</f>
        <v>22610000</v>
      </c>
      <c r="J44" s="145">
        <f>'Bevételek Önkormányzat'!J44+'bevételek Óvoda'!J44</f>
        <v>33699364</v>
      </c>
      <c r="K44" s="145">
        <f>'Bevételek Önkormányzat'!K44+'bevételek Óvoda'!K44</f>
        <v>24949980</v>
      </c>
    </row>
    <row r="45" spans="1:11" ht="15" customHeight="1">
      <c r="A45" s="13" t="s">
        <v>562</v>
      </c>
      <c r="B45" s="6" t="s">
        <v>563</v>
      </c>
      <c r="C45" s="145">
        <f>'Bevételek Önkormányzat'!C45+'bevételek Óvoda'!C45</f>
        <v>0</v>
      </c>
      <c r="D45" s="145">
        <f>'Bevételek Önkormányzat'!D45+'bevételek Óvoda'!D45</f>
        <v>0</v>
      </c>
      <c r="E45" s="145">
        <f>'Bevételek Önkormányzat'!E45+'bevételek Óvoda'!E45</f>
        <v>0</v>
      </c>
      <c r="F45" s="145"/>
      <c r="G45" s="145"/>
      <c r="H45" s="145"/>
      <c r="I45" s="145">
        <f>'Bevételek Önkormányzat'!I45+'bevételek Óvoda'!I45</f>
        <v>0</v>
      </c>
      <c r="J45" s="145">
        <f>'Bevételek Önkormányzat'!J45+'bevételek Óvoda'!J45</f>
        <v>0</v>
      </c>
      <c r="K45" s="145">
        <f>'Bevételek Önkormányzat'!K45+'bevételek Óvoda'!K45</f>
        <v>0</v>
      </c>
    </row>
    <row r="46" spans="1:11" ht="15" customHeight="1">
      <c r="A46" s="5" t="s">
        <v>35</v>
      </c>
      <c r="B46" s="6" t="s">
        <v>564</v>
      </c>
      <c r="C46" s="145">
        <f>'Bevételek Önkormányzat'!C46+'bevételek Óvoda'!C46</f>
        <v>0</v>
      </c>
      <c r="D46" s="145">
        <f>'Bevételek Önkormányzat'!D46+'bevételek Óvoda'!D46</f>
        <v>200000</v>
      </c>
      <c r="E46" s="145">
        <f>'Bevételek Önkormányzat'!E46+'bevételek Óvoda'!E46</f>
        <v>98250</v>
      </c>
      <c r="F46" s="145"/>
      <c r="G46" s="145"/>
      <c r="H46" s="145"/>
      <c r="I46" s="145">
        <f>'Bevételek Önkormányzat'!I46+'bevételek Óvoda'!I46</f>
        <v>0</v>
      </c>
      <c r="J46" s="145">
        <f>'Bevételek Önkormányzat'!J46+'bevételek Óvoda'!J46</f>
        <v>200000</v>
      </c>
      <c r="K46" s="145">
        <f>'Bevételek Önkormányzat'!K46+'bevételek Óvoda'!K46</f>
        <v>98250</v>
      </c>
    </row>
    <row r="47" spans="1:11" ht="15" customHeight="1">
      <c r="A47" s="13" t="s">
        <v>36</v>
      </c>
      <c r="B47" s="6" t="s">
        <v>565</v>
      </c>
      <c r="C47" s="145">
        <f>'Bevételek Önkormányzat'!C47+'bevételek Óvoda'!C47</f>
        <v>0</v>
      </c>
      <c r="D47" s="145">
        <f>'Bevételek Önkormányzat'!D47+'bevételek Óvoda'!D47</f>
        <v>0</v>
      </c>
      <c r="E47" s="145">
        <f>'Bevételek Önkormányzat'!E47+'bevételek Óvoda'!E47</f>
        <v>0</v>
      </c>
      <c r="F47" s="145"/>
      <c r="G47" s="145"/>
      <c r="H47" s="145"/>
      <c r="I47" s="145">
        <f>'Bevételek Önkormányzat'!I47+'bevételek Óvoda'!I47</f>
        <v>0</v>
      </c>
      <c r="J47" s="145">
        <f>'Bevételek Önkormányzat'!J47+'bevételek Óvoda'!J47</f>
        <v>350000</v>
      </c>
      <c r="K47" s="145">
        <f>'Bevételek Önkormányzat'!K47+'bevételek Óvoda'!K47</f>
        <v>350000</v>
      </c>
    </row>
    <row r="48" spans="1:11" ht="15" customHeight="1">
      <c r="A48" s="38" t="s">
        <v>56</v>
      </c>
      <c r="B48" s="42" t="s">
        <v>566</v>
      </c>
      <c r="C48" s="145">
        <f>'Bevételek Önkormányzat'!C48+'bevételek Óvoda'!C48</f>
        <v>0</v>
      </c>
      <c r="D48" s="145">
        <f>'Bevételek Önkormányzat'!D48+'bevételek Óvoda'!D48</f>
        <v>200000</v>
      </c>
      <c r="E48" s="145">
        <f>'Bevételek Önkormányzat'!E48+'bevételek Óvoda'!E48</f>
        <v>98250</v>
      </c>
      <c r="F48" s="145"/>
      <c r="G48" s="145"/>
      <c r="H48" s="145"/>
      <c r="I48" s="145">
        <f>'Bevételek Önkormányzat'!I48+'bevételek Óvoda'!I48</f>
        <v>0</v>
      </c>
      <c r="J48" s="145">
        <f>'Bevételek Önkormányzat'!J48+'bevételek Óvoda'!J48</f>
        <v>550000</v>
      </c>
      <c r="K48" s="145">
        <f>'Bevételek Önkormányzat'!K48+'bevételek Óvoda'!K48</f>
        <v>448250</v>
      </c>
    </row>
    <row r="49" spans="1:11" ht="15" customHeight="1">
      <c r="A49" s="98" t="s">
        <v>120</v>
      </c>
      <c r="B49" s="99"/>
      <c r="C49" s="152">
        <f>'Bevételek Önkormányzat'!C49+'bevételek Óvoda'!C49</f>
        <v>0</v>
      </c>
      <c r="D49" s="152">
        <f>'Bevételek Önkormányzat'!D49+'bevételek Óvoda'!D49</f>
        <v>0</v>
      </c>
      <c r="E49" s="152">
        <f>'Bevételek Önkormányzat'!E49+'bevételek Óvoda'!E49</f>
        <v>0</v>
      </c>
      <c r="F49" s="152"/>
      <c r="G49" s="152"/>
      <c r="H49" s="152"/>
      <c r="I49" s="152">
        <f>'Bevételek Önkormányzat'!I49+'bevételek Óvoda'!I49</f>
        <v>0</v>
      </c>
      <c r="J49" s="152">
        <f>'Bevételek Önkormányzat'!J49+'bevételek Óvoda'!J49</f>
        <v>0</v>
      </c>
      <c r="K49" s="152">
        <f>'Bevételek Önkormányzat'!K49+'bevételek Óvoda'!K49</f>
        <v>0</v>
      </c>
    </row>
    <row r="50" spans="1:11" ht="15" customHeight="1">
      <c r="A50" s="5" t="s">
        <v>509</v>
      </c>
      <c r="B50" s="6" t="s">
        <v>510</v>
      </c>
      <c r="C50" s="145">
        <f>'Bevételek Önkormányzat'!C50+'bevételek Óvoda'!C50</f>
        <v>0</v>
      </c>
      <c r="D50" s="145">
        <f>'Bevételek Önkormányzat'!D50+'bevételek Óvoda'!D50</f>
        <v>0</v>
      </c>
      <c r="E50" s="145">
        <f>'Bevételek Önkormányzat'!E50+'bevételek Óvoda'!E50</f>
        <v>0</v>
      </c>
      <c r="F50" s="145"/>
      <c r="G50" s="145"/>
      <c r="H50" s="145"/>
      <c r="I50" s="145">
        <f>'Bevételek Önkormányzat'!I50+'bevételek Óvoda'!I50</f>
        <v>0</v>
      </c>
      <c r="J50" s="145">
        <f>'Bevételek Önkormányzat'!J50+'bevételek Óvoda'!J50</f>
        <v>0</v>
      </c>
      <c r="K50" s="145">
        <f>'Bevételek Önkormányzat'!K50+'bevételek Óvoda'!K50</f>
        <v>0</v>
      </c>
    </row>
    <row r="51" spans="1:11" ht="15" customHeight="1">
      <c r="A51" s="5" t="s">
        <v>511</v>
      </c>
      <c r="B51" s="6" t="s">
        <v>512</v>
      </c>
      <c r="C51" s="145">
        <f>'Bevételek Önkormányzat'!C51+'bevételek Óvoda'!C51</f>
        <v>0</v>
      </c>
      <c r="D51" s="145">
        <f>'Bevételek Önkormányzat'!D51+'bevételek Óvoda'!D51</f>
        <v>0</v>
      </c>
      <c r="E51" s="145">
        <f>'Bevételek Önkormányzat'!E51+'bevételek Óvoda'!E51</f>
        <v>0</v>
      </c>
      <c r="F51" s="145"/>
      <c r="G51" s="145"/>
      <c r="H51" s="145"/>
      <c r="I51" s="145">
        <f>'Bevételek Önkormányzat'!I51+'bevételek Óvoda'!I51</f>
        <v>0</v>
      </c>
      <c r="J51" s="145">
        <f>'Bevételek Önkormányzat'!J51+'bevételek Óvoda'!J51</f>
        <v>0</v>
      </c>
      <c r="K51" s="145">
        <f>'Bevételek Önkormányzat'!K51+'bevételek Óvoda'!K51</f>
        <v>0</v>
      </c>
    </row>
    <row r="52" spans="1:11" ht="15" customHeight="1">
      <c r="A52" s="5" t="s">
        <v>12</v>
      </c>
      <c r="B52" s="6" t="s">
        <v>513</v>
      </c>
      <c r="C52" s="145">
        <f>'Bevételek Önkormányzat'!C52+'bevételek Óvoda'!C52</f>
        <v>0</v>
      </c>
      <c r="D52" s="145">
        <f>'Bevételek Önkormányzat'!D52+'bevételek Óvoda'!D52</f>
        <v>0</v>
      </c>
      <c r="E52" s="145">
        <f>'Bevételek Önkormányzat'!E52+'bevételek Óvoda'!E52</f>
        <v>0</v>
      </c>
      <c r="F52" s="145"/>
      <c r="G52" s="145"/>
      <c r="H52" s="145"/>
      <c r="I52" s="145">
        <f>'Bevételek Önkormányzat'!I52+'bevételek Óvoda'!I52</f>
        <v>0</v>
      </c>
      <c r="J52" s="145">
        <f>'Bevételek Önkormányzat'!J52+'bevételek Óvoda'!J52</f>
        <v>0</v>
      </c>
      <c r="K52" s="145">
        <f>'Bevételek Önkormányzat'!K52+'bevételek Óvoda'!K52</f>
        <v>0</v>
      </c>
    </row>
    <row r="53" spans="1:11" ht="15" customHeight="1">
      <c r="A53" s="5" t="s">
        <v>13</v>
      </c>
      <c r="B53" s="6" t="s">
        <v>514</v>
      </c>
      <c r="C53" s="145">
        <f>'Bevételek Önkormányzat'!C53+'bevételek Óvoda'!C53</f>
        <v>0</v>
      </c>
      <c r="D53" s="145">
        <f>'Bevételek Önkormányzat'!D53+'bevételek Óvoda'!D53</f>
        <v>0</v>
      </c>
      <c r="E53" s="145">
        <f>'Bevételek Önkormányzat'!E53+'bevételek Óvoda'!E53</f>
        <v>0</v>
      </c>
      <c r="F53" s="145"/>
      <c r="G53" s="145"/>
      <c r="H53" s="145"/>
      <c r="I53" s="145">
        <f>'Bevételek Önkormányzat'!I53+'bevételek Óvoda'!I53</f>
        <v>0</v>
      </c>
      <c r="J53" s="145">
        <f>'Bevételek Önkormányzat'!J53+'bevételek Óvoda'!J53</f>
        <v>0</v>
      </c>
      <c r="K53" s="145">
        <f>'Bevételek Önkormányzat'!K53+'bevételek Óvoda'!K53</f>
        <v>0</v>
      </c>
    </row>
    <row r="54" spans="1:11" ht="15" customHeight="1">
      <c r="A54" s="5" t="s">
        <v>15</v>
      </c>
      <c r="B54" s="6" t="s">
        <v>515</v>
      </c>
      <c r="C54" s="145">
        <f>'Bevételek Önkormányzat'!C54+'bevételek Óvoda'!C54</f>
        <v>0</v>
      </c>
      <c r="D54" s="145">
        <f>'Bevételek Önkormányzat'!D54+'bevételek Óvoda'!D54</f>
        <v>0</v>
      </c>
      <c r="E54" s="145">
        <f>'Bevételek Önkormányzat'!E54+'bevételek Óvoda'!E54</f>
        <v>0</v>
      </c>
      <c r="F54" s="145"/>
      <c r="G54" s="145"/>
      <c r="H54" s="145"/>
      <c r="I54" s="145">
        <f>'Bevételek Önkormányzat'!I54+'bevételek Óvoda'!I54</f>
        <v>0</v>
      </c>
      <c r="J54" s="145">
        <f>'Bevételek Önkormányzat'!J54+'bevételek Óvoda'!J54</f>
        <v>0</v>
      </c>
      <c r="K54" s="145">
        <f>'Bevételek Önkormányzat'!K54+'bevételek Óvoda'!K54</f>
        <v>0</v>
      </c>
    </row>
    <row r="55" spans="1:11" ht="15" customHeight="1">
      <c r="A55" s="38" t="s">
        <v>50</v>
      </c>
      <c r="B55" s="42" t="s">
        <v>516</v>
      </c>
      <c r="C55" s="145">
        <f>'Bevételek Önkormányzat'!C55+'bevételek Óvoda'!C55</f>
        <v>0</v>
      </c>
      <c r="D55" s="145">
        <f>'Bevételek Önkormányzat'!D55+'bevételek Óvoda'!D55</f>
        <v>0</v>
      </c>
      <c r="E55" s="145">
        <f>'Bevételek Önkormányzat'!E55+'bevételek Óvoda'!E55</f>
        <v>0</v>
      </c>
      <c r="F55" s="145"/>
      <c r="G55" s="145"/>
      <c r="H55" s="145"/>
      <c r="I55" s="145">
        <f>'Bevételek Önkormányzat'!I55+'bevételek Óvoda'!I55</f>
        <v>0</v>
      </c>
      <c r="J55" s="145">
        <f>'Bevételek Önkormányzat'!J55+'bevételek Óvoda'!J55</f>
        <v>0</v>
      </c>
      <c r="K55" s="145">
        <f>'Bevételek Önkormányzat'!K55+'bevételek Óvoda'!K55</f>
        <v>0</v>
      </c>
    </row>
    <row r="56" spans="1:11" ht="15" customHeight="1">
      <c r="A56" s="13" t="s">
        <v>32</v>
      </c>
      <c r="B56" s="6" t="s">
        <v>554</v>
      </c>
      <c r="C56" s="145">
        <f>'Bevételek Önkormányzat'!C56+'bevételek Óvoda'!C56</f>
        <v>0</v>
      </c>
      <c r="D56" s="145">
        <f>'Bevételek Önkormányzat'!D56+'bevételek Óvoda'!D56</f>
        <v>0</v>
      </c>
      <c r="E56" s="145">
        <f>'Bevételek Önkormányzat'!E56+'bevételek Óvoda'!E56</f>
        <v>0</v>
      </c>
      <c r="F56" s="145"/>
      <c r="G56" s="145"/>
      <c r="H56" s="145"/>
      <c r="I56" s="145">
        <f>'Bevételek Önkormányzat'!I56+'bevételek Óvoda'!I56</f>
        <v>0</v>
      </c>
      <c r="J56" s="145">
        <f>'Bevételek Önkormányzat'!J56+'bevételek Óvoda'!J56</f>
        <v>0</v>
      </c>
      <c r="K56" s="145">
        <f>'Bevételek Önkormányzat'!K56+'bevételek Óvoda'!K56</f>
        <v>0</v>
      </c>
    </row>
    <row r="57" spans="1:11" ht="15" customHeight="1">
      <c r="A57" s="13" t="s">
        <v>33</v>
      </c>
      <c r="B57" s="6" t="s">
        <v>555</v>
      </c>
      <c r="C57" s="145">
        <f>'Bevételek Önkormányzat'!C57+'bevételek Óvoda'!C57</f>
        <v>3300000</v>
      </c>
      <c r="D57" s="145">
        <f>'Bevételek Önkormányzat'!D57+'bevételek Óvoda'!D57</f>
        <v>3300000</v>
      </c>
      <c r="E57" s="145">
        <f>'Bevételek Önkormányzat'!E57+'bevételek Óvoda'!E57</f>
        <v>2006167</v>
      </c>
      <c r="F57" s="145"/>
      <c r="G57" s="145"/>
      <c r="H57" s="145"/>
      <c r="I57" s="145">
        <f>'Bevételek Önkormányzat'!I57+'bevételek Óvoda'!I57</f>
        <v>3300000</v>
      </c>
      <c r="J57" s="145">
        <f>'Bevételek Önkormányzat'!J57+'bevételek Óvoda'!J57</f>
        <v>3300000</v>
      </c>
      <c r="K57" s="145">
        <f>'Bevételek Önkormányzat'!K57+'bevételek Óvoda'!K57</f>
        <v>2006167</v>
      </c>
    </row>
    <row r="58" spans="1:11" ht="15" customHeight="1">
      <c r="A58" s="13" t="s">
        <v>556</v>
      </c>
      <c r="B58" s="6" t="s">
        <v>557</v>
      </c>
      <c r="C58" s="145">
        <f>'Bevételek Önkormányzat'!C58+'bevételek Óvoda'!C58</f>
        <v>0</v>
      </c>
      <c r="D58" s="145">
        <f>'Bevételek Önkormányzat'!D58+'bevételek Óvoda'!D58</f>
        <v>0</v>
      </c>
      <c r="E58" s="145">
        <f>'Bevételek Önkormányzat'!E58+'bevételek Óvoda'!E58</f>
        <v>0</v>
      </c>
      <c r="F58" s="145"/>
      <c r="G58" s="145"/>
      <c r="H58" s="145"/>
      <c r="I58" s="145">
        <f>'Bevételek Önkormányzat'!I58+'bevételek Óvoda'!I58</f>
        <v>0</v>
      </c>
      <c r="J58" s="145">
        <f>'Bevételek Önkormányzat'!J58+'bevételek Óvoda'!J58</f>
        <v>0</v>
      </c>
      <c r="K58" s="145">
        <f>'Bevételek Önkormányzat'!K58+'bevételek Óvoda'!K58</f>
        <v>0</v>
      </c>
    </row>
    <row r="59" spans="1:11" ht="15" customHeight="1">
      <c r="A59" s="13" t="s">
        <v>34</v>
      </c>
      <c r="B59" s="6" t="s">
        <v>558</v>
      </c>
      <c r="C59" s="145">
        <f>'Bevételek Önkormányzat'!C59+'bevételek Óvoda'!C59</f>
        <v>0</v>
      </c>
      <c r="D59" s="145">
        <f>'Bevételek Önkormányzat'!D59+'bevételek Óvoda'!D59</f>
        <v>0</v>
      </c>
      <c r="E59" s="145">
        <f>'Bevételek Önkormányzat'!E59+'bevételek Óvoda'!E59</f>
        <v>0</v>
      </c>
      <c r="F59" s="145"/>
      <c r="G59" s="145"/>
      <c r="H59" s="145"/>
      <c r="I59" s="145">
        <f>'Bevételek Önkormányzat'!I59+'bevételek Óvoda'!I59</f>
        <v>0</v>
      </c>
      <c r="J59" s="145">
        <f>'Bevételek Önkormányzat'!J59+'bevételek Óvoda'!J59</f>
        <v>0</v>
      </c>
      <c r="K59" s="145">
        <f>'Bevételek Önkormányzat'!K59+'bevételek Óvoda'!K59</f>
        <v>0</v>
      </c>
    </row>
    <row r="60" spans="1:11" ht="15" customHeight="1">
      <c r="A60" s="13" t="s">
        <v>559</v>
      </c>
      <c r="B60" s="6" t="s">
        <v>560</v>
      </c>
      <c r="C60" s="145">
        <f>'Bevételek Önkormányzat'!C60+'bevételek Óvoda'!C60</f>
        <v>0</v>
      </c>
      <c r="D60" s="145">
        <f>'Bevételek Önkormányzat'!D60+'bevételek Óvoda'!D60</f>
        <v>0</v>
      </c>
      <c r="E60" s="145">
        <f>'Bevételek Önkormányzat'!E60+'bevételek Óvoda'!E60</f>
        <v>0</v>
      </c>
      <c r="F60" s="145"/>
      <c r="G60" s="145"/>
      <c r="H60" s="145"/>
      <c r="I60" s="145">
        <f>'Bevételek Önkormányzat'!I60+'bevételek Óvoda'!I60</f>
        <v>0</v>
      </c>
      <c r="J60" s="145">
        <f>'Bevételek Önkormányzat'!J60+'bevételek Óvoda'!J60</f>
        <v>0</v>
      </c>
      <c r="K60" s="145">
        <f>'Bevételek Önkormányzat'!K60+'bevételek Óvoda'!K60</f>
        <v>0</v>
      </c>
    </row>
    <row r="61" spans="1:11" ht="15" customHeight="1">
      <c r="A61" s="38" t="s">
        <v>55</v>
      </c>
      <c r="B61" s="42" t="s">
        <v>561</v>
      </c>
      <c r="C61" s="145">
        <f>'Bevételek Önkormányzat'!C61+'bevételek Óvoda'!C61</f>
        <v>3300000</v>
      </c>
      <c r="D61" s="145">
        <f>'Bevételek Önkormányzat'!D61+'bevételek Óvoda'!D61</f>
        <v>3300000</v>
      </c>
      <c r="E61" s="145">
        <f>'Bevételek Önkormányzat'!E61+'bevételek Óvoda'!E61</f>
        <v>2006167</v>
      </c>
      <c r="F61" s="145"/>
      <c r="G61" s="145"/>
      <c r="H61" s="145"/>
      <c r="I61" s="145">
        <f>'Bevételek Önkormányzat'!I61+'bevételek Óvoda'!I61</f>
        <v>3300000</v>
      </c>
      <c r="J61" s="145">
        <f>'Bevételek Önkormányzat'!J61+'bevételek Óvoda'!J61</f>
        <v>3300000</v>
      </c>
      <c r="K61" s="145">
        <f>'Bevételek Önkormányzat'!K61+'bevételek Óvoda'!K61</f>
        <v>2006167</v>
      </c>
    </row>
    <row r="62" spans="1:11" ht="15" customHeight="1">
      <c r="A62" s="13" t="s">
        <v>567</v>
      </c>
      <c r="B62" s="6" t="s">
        <v>568</v>
      </c>
      <c r="C62" s="145">
        <f>'Bevételek Önkormányzat'!C62+'bevételek Óvoda'!C62</f>
        <v>0</v>
      </c>
      <c r="D62" s="145">
        <f>'Bevételek Önkormányzat'!D62+'bevételek Óvoda'!D62</f>
        <v>0</v>
      </c>
      <c r="E62" s="145">
        <f>'Bevételek Önkormányzat'!E62+'bevételek Óvoda'!E62</f>
        <v>0</v>
      </c>
      <c r="F62" s="145"/>
      <c r="G62" s="145"/>
      <c r="H62" s="145"/>
      <c r="I62" s="145">
        <f>'Bevételek Önkormányzat'!I62+'bevételek Óvoda'!I62</f>
        <v>0</v>
      </c>
      <c r="J62" s="145">
        <f>'Bevételek Önkormányzat'!J62+'bevételek Óvoda'!J62</f>
        <v>0</v>
      </c>
      <c r="K62" s="145">
        <f>'Bevételek Önkormányzat'!K62+'bevételek Óvoda'!K62</f>
        <v>0</v>
      </c>
    </row>
    <row r="63" spans="1:11" ht="15" customHeight="1">
      <c r="A63" s="5" t="s">
        <v>37</v>
      </c>
      <c r="B63" s="6" t="s">
        <v>569</v>
      </c>
      <c r="C63" s="145">
        <f>'Bevételek Önkormányzat'!C63+'bevételek Óvoda'!C63</f>
        <v>0</v>
      </c>
      <c r="D63" s="145">
        <f>'Bevételek Önkormányzat'!D63+'bevételek Óvoda'!D63</f>
        <v>0</v>
      </c>
      <c r="E63" s="145">
        <f>'Bevételek Önkormányzat'!E63+'bevételek Óvoda'!E63</f>
        <v>0</v>
      </c>
      <c r="F63" s="145"/>
      <c r="G63" s="145"/>
      <c r="H63" s="145"/>
      <c r="I63" s="145">
        <f>'Bevételek Önkormányzat'!I63+'bevételek Óvoda'!I63</f>
        <v>0</v>
      </c>
      <c r="J63" s="145">
        <f>'Bevételek Önkormányzat'!J63+'bevételek Óvoda'!J63</f>
        <v>0</v>
      </c>
      <c r="K63" s="145">
        <f>'Bevételek Önkormányzat'!K63+'bevételek Óvoda'!K63</f>
        <v>0</v>
      </c>
    </row>
    <row r="64" spans="1:11" ht="15" customHeight="1">
      <c r="A64" s="13" t="s">
        <v>38</v>
      </c>
      <c r="B64" s="6" t="s">
        <v>570</v>
      </c>
      <c r="C64" s="145">
        <f>'Bevételek Önkormányzat'!C64+'bevételek Óvoda'!C64</f>
        <v>0</v>
      </c>
      <c r="D64" s="145">
        <f>'Bevételek Önkormányzat'!D64+'bevételek Óvoda'!D64</f>
        <v>1150000</v>
      </c>
      <c r="E64" s="145">
        <f>'Bevételek Önkormányzat'!E64+'bevételek Óvoda'!E64</f>
        <v>1050290</v>
      </c>
      <c r="F64" s="145"/>
      <c r="G64" s="145"/>
      <c r="H64" s="145"/>
      <c r="I64" s="145">
        <f>'Bevételek Önkormányzat'!I64+'bevételek Óvoda'!I64</f>
        <v>0</v>
      </c>
      <c r="J64" s="145">
        <f>'Bevételek Önkormányzat'!J64+'bevételek Óvoda'!J64</f>
        <v>1150000</v>
      </c>
      <c r="K64" s="145">
        <f>'Bevételek Önkormányzat'!K64+'bevételek Óvoda'!K64</f>
        <v>1050290</v>
      </c>
    </row>
    <row r="65" spans="1:11" ht="15" customHeight="1">
      <c r="A65" s="38" t="s">
        <v>58</v>
      </c>
      <c r="B65" s="42" t="s">
        <v>571</v>
      </c>
      <c r="C65" s="145">
        <f>'Bevételek Önkormányzat'!C65+'bevételek Óvoda'!C65</f>
        <v>0</v>
      </c>
      <c r="D65" s="145">
        <f>'Bevételek Önkormányzat'!D65+'bevételek Óvoda'!D65</f>
        <v>1150000</v>
      </c>
      <c r="E65" s="145">
        <f>'Bevételek Önkormányzat'!E65+'bevételek Óvoda'!E65</f>
        <v>1050290</v>
      </c>
      <c r="F65" s="145"/>
      <c r="G65" s="145"/>
      <c r="H65" s="145"/>
      <c r="I65" s="145">
        <f>'Bevételek Önkormányzat'!I65+'bevételek Óvoda'!I65</f>
        <v>0</v>
      </c>
      <c r="J65" s="145">
        <f>'Bevételek Önkormányzat'!J65+'bevételek Óvoda'!J65</f>
        <v>1150000</v>
      </c>
      <c r="K65" s="145">
        <f>'Bevételek Önkormányzat'!K65+'bevételek Óvoda'!K65</f>
        <v>1050290</v>
      </c>
    </row>
    <row r="66" spans="1:11" ht="15" customHeight="1">
      <c r="A66" s="98" t="s">
        <v>119</v>
      </c>
      <c r="B66" s="99"/>
      <c r="C66" s="152">
        <f>'Bevételek Önkormányzat'!C66+'bevételek Óvoda'!C66</f>
        <v>0</v>
      </c>
      <c r="D66" s="152">
        <f>'Bevételek Önkormányzat'!D66+'bevételek Óvoda'!D66</f>
        <v>0</v>
      </c>
      <c r="E66" s="152">
        <f>'Bevételek Önkormányzat'!E66+'bevételek Óvoda'!E66</f>
        <v>0</v>
      </c>
      <c r="F66" s="152"/>
      <c r="G66" s="152"/>
      <c r="H66" s="152"/>
      <c r="I66" s="152">
        <f>'Bevételek Önkormányzat'!I66+'bevételek Óvoda'!I66</f>
        <v>0</v>
      </c>
      <c r="J66" s="152">
        <f>'Bevételek Önkormányzat'!J66+'bevételek Óvoda'!J66</f>
        <v>0</v>
      </c>
      <c r="K66" s="152">
        <f>'Bevételek Önkormányzat'!K66+'bevételek Óvoda'!K66</f>
        <v>0</v>
      </c>
    </row>
    <row r="67" spans="1:11" ht="15.75">
      <c r="A67" s="91" t="s">
        <v>57</v>
      </c>
      <c r="B67" s="87" t="s">
        <v>572</v>
      </c>
      <c r="C67" s="146">
        <f>'Bevételek Önkormányzat'!C67+'bevételek Óvoda'!C67</f>
        <v>114988511</v>
      </c>
      <c r="D67" s="146">
        <f>'Bevételek Önkormányzat'!D67+'bevételek Óvoda'!D67</f>
        <v>184852826</v>
      </c>
      <c r="E67" s="146">
        <f>'Bevételek Önkormányzat'!E67+'bevételek Óvoda'!E67</f>
        <v>176050785</v>
      </c>
      <c r="F67" s="146"/>
      <c r="G67" s="146"/>
      <c r="H67" s="146"/>
      <c r="I67" s="146">
        <f>'Bevételek Önkormányzat'!I67+'bevételek Óvoda'!I67</f>
        <v>117988511</v>
      </c>
      <c r="J67" s="146">
        <f>'Bevételek Önkormányzat'!J67+'bevételek Óvoda'!J67</f>
        <v>135798595</v>
      </c>
      <c r="K67" s="146">
        <f>'Bevételek Önkormányzat'!K67+'bevételek Óvoda'!K67</f>
        <v>127117954</v>
      </c>
    </row>
    <row r="68" spans="1:11" ht="15.75">
      <c r="A68" s="92" t="s">
        <v>174</v>
      </c>
      <c r="B68" s="93"/>
      <c r="C68" s="153">
        <f>'Bevételek Önkormányzat'!C68+'bevételek Óvoda'!C68</f>
        <v>0</v>
      </c>
      <c r="D68" s="153">
        <f>'Bevételek Önkormányzat'!D68+'bevételek Óvoda'!D68</f>
        <v>0</v>
      </c>
      <c r="E68" s="153">
        <f>'Bevételek Önkormányzat'!E68+'bevételek Óvoda'!E68</f>
        <v>0</v>
      </c>
      <c r="F68" s="153"/>
      <c r="G68" s="153"/>
      <c r="H68" s="153"/>
      <c r="I68" s="153">
        <f>'Bevételek Önkormányzat'!I68+'bevételek Óvoda'!I68</f>
        <v>0</v>
      </c>
      <c r="J68" s="153">
        <f>'Bevételek Önkormányzat'!J68+'bevételek Óvoda'!J68</f>
        <v>0</v>
      </c>
      <c r="K68" s="153">
        <f>'Bevételek Önkormányzat'!K68+'bevételek Óvoda'!K68</f>
        <v>0</v>
      </c>
    </row>
    <row r="69" spans="1:11" ht="15.75">
      <c r="A69" s="92" t="s">
        <v>175</v>
      </c>
      <c r="B69" s="93"/>
      <c r="C69" s="153">
        <f>'Bevételek Önkormányzat'!C69+'bevételek Óvoda'!C69</f>
        <v>0</v>
      </c>
      <c r="D69" s="153">
        <f>'Bevételek Önkormányzat'!D69+'bevételek Óvoda'!D69</f>
        <v>0</v>
      </c>
      <c r="E69" s="153">
        <f>'Bevételek Önkormányzat'!E69+'bevételek Óvoda'!E69</f>
        <v>0</v>
      </c>
      <c r="F69" s="153"/>
      <c r="G69" s="153"/>
      <c r="H69" s="153"/>
      <c r="I69" s="153">
        <f>'Bevételek Önkormányzat'!I69+'bevételek Óvoda'!I69</f>
        <v>0</v>
      </c>
      <c r="J69" s="153">
        <f>'Bevételek Önkormányzat'!J69+'bevételek Óvoda'!J69</f>
        <v>0</v>
      </c>
      <c r="K69" s="153">
        <f>'Bevételek Önkormányzat'!K69+'bevételek Óvoda'!K69</f>
        <v>0</v>
      </c>
    </row>
    <row r="70" spans="1:11">
      <c r="A70" s="36" t="s">
        <v>39</v>
      </c>
      <c r="B70" s="5" t="s">
        <v>573</v>
      </c>
      <c r="C70" s="145">
        <f>'Bevételek Önkormányzat'!C70+'bevételek Óvoda'!C70</f>
        <v>0</v>
      </c>
      <c r="D70" s="145">
        <f>'Bevételek Önkormányzat'!D70+'bevételek Óvoda'!D70</f>
        <v>0</v>
      </c>
      <c r="E70" s="145">
        <f>'Bevételek Önkormányzat'!E70+'bevételek Óvoda'!E70</f>
        <v>0</v>
      </c>
      <c r="F70" s="145"/>
      <c r="G70" s="145"/>
      <c r="H70" s="145"/>
      <c r="I70" s="145">
        <f>'Bevételek Önkormányzat'!I70+'bevételek Óvoda'!I70</f>
        <v>0</v>
      </c>
      <c r="J70" s="145">
        <f>'Bevételek Önkormányzat'!J70+'bevételek Óvoda'!J70</f>
        <v>0</v>
      </c>
      <c r="K70" s="145">
        <f>'Bevételek Önkormányzat'!K70+'bevételek Óvoda'!K70</f>
        <v>0</v>
      </c>
    </row>
    <row r="71" spans="1:11">
      <c r="A71" s="13" t="s">
        <v>574</v>
      </c>
      <c r="B71" s="5" t="s">
        <v>575</v>
      </c>
      <c r="C71" s="145">
        <f>'Bevételek Önkormányzat'!C71+'bevételek Óvoda'!C71</f>
        <v>0</v>
      </c>
      <c r="D71" s="145">
        <f>'Bevételek Önkormányzat'!D71+'bevételek Óvoda'!D71</f>
        <v>0</v>
      </c>
      <c r="E71" s="145">
        <f>'Bevételek Önkormányzat'!E71+'bevételek Óvoda'!E71</f>
        <v>0</v>
      </c>
      <c r="F71" s="145"/>
      <c r="G71" s="145"/>
      <c r="H71" s="145"/>
      <c r="I71" s="145">
        <f>'Bevételek Önkormányzat'!I71+'bevételek Óvoda'!I71</f>
        <v>0</v>
      </c>
      <c r="J71" s="145">
        <f>'Bevételek Önkormányzat'!J71+'bevételek Óvoda'!J71</f>
        <v>0</v>
      </c>
      <c r="K71" s="145">
        <f>'Bevételek Önkormányzat'!K71+'bevételek Óvoda'!K71</f>
        <v>0</v>
      </c>
    </row>
    <row r="72" spans="1:11">
      <c r="A72" s="36" t="s">
        <v>40</v>
      </c>
      <c r="B72" s="5" t="s">
        <v>576</v>
      </c>
      <c r="C72" s="145">
        <f>'Bevételek Önkormányzat'!C72+'bevételek Óvoda'!C72</f>
        <v>0</v>
      </c>
      <c r="D72" s="145">
        <f>'Bevételek Önkormányzat'!D72+'bevételek Óvoda'!D72</f>
        <v>0</v>
      </c>
      <c r="E72" s="145">
        <f>'Bevételek Önkormányzat'!E72+'bevételek Óvoda'!E72</f>
        <v>0</v>
      </c>
      <c r="F72" s="145"/>
      <c r="G72" s="145"/>
      <c r="H72" s="145"/>
      <c r="I72" s="145">
        <f>'Bevételek Önkormányzat'!I72+'bevételek Óvoda'!I72</f>
        <v>0</v>
      </c>
      <c r="J72" s="145">
        <f>'Bevételek Önkormányzat'!J72+'bevételek Óvoda'!J72</f>
        <v>0</v>
      </c>
      <c r="K72" s="145">
        <f>'Bevételek Önkormányzat'!K72+'bevételek Óvoda'!K72</f>
        <v>0</v>
      </c>
    </row>
    <row r="73" spans="1:11">
      <c r="A73" s="15" t="s">
        <v>59</v>
      </c>
      <c r="B73" s="7" t="s">
        <v>577</v>
      </c>
      <c r="C73" s="145">
        <f>'Bevételek Önkormányzat'!C73+'bevételek Óvoda'!C73</f>
        <v>0</v>
      </c>
      <c r="D73" s="145">
        <f>'Bevételek Önkormányzat'!D73+'bevételek Óvoda'!D73</f>
        <v>0</v>
      </c>
      <c r="E73" s="145">
        <f>'Bevételek Önkormányzat'!E73+'bevételek Óvoda'!E73</f>
        <v>0</v>
      </c>
      <c r="F73" s="145"/>
      <c r="G73" s="145"/>
      <c r="H73" s="145"/>
      <c r="I73" s="145">
        <f>'Bevételek Önkormányzat'!I73+'bevételek Óvoda'!I73</f>
        <v>0</v>
      </c>
      <c r="J73" s="145">
        <f>'Bevételek Önkormányzat'!J73+'bevételek Óvoda'!J73</f>
        <v>0</v>
      </c>
      <c r="K73" s="145">
        <f>'Bevételek Önkormányzat'!K73+'bevételek Óvoda'!K73</f>
        <v>0</v>
      </c>
    </row>
    <row r="74" spans="1:11">
      <c r="A74" s="13" t="s">
        <v>41</v>
      </c>
      <c r="B74" s="5" t="s">
        <v>578</v>
      </c>
      <c r="C74" s="145">
        <f>'Bevételek Önkormányzat'!C74+'bevételek Óvoda'!C74</f>
        <v>0</v>
      </c>
      <c r="D74" s="145">
        <f>'Bevételek Önkormányzat'!D74+'bevételek Óvoda'!D74</f>
        <v>0</v>
      </c>
      <c r="E74" s="145">
        <f>'Bevételek Önkormányzat'!E74+'bevételek Óvoda'!E74</f>
        <v>0</v>
      </c>
      <c r="F74" s="145"/>
      <c r="G74" s="145"/>
      <c r="H74" s="145"/>
      <c r="I74" s="145">
        <f>'Bevételek Önkormányzat'!I74+'bevételek Óvoda'!I74</f>
        <v>0</v>
      </c>
      <c r="J74" s="145">
        <f>'Bevételek Önkormányzat'!J74+'bevételek Óvoda'!J74</f>
        <v>0</v>
      </c>
      <c r="K74" s="145">
        <f>'Bevételek Önkormányzat'!K74+'bevételek Óvoda'!K74</f>
        <v>0</v>
      </c>
    </row>
    <row r="75" spans="1:11">
      <c r="A75" s="36" t="s">
        <v>579</v>
      </c>
      <c r="B75" s="5" t="s">
        <v>580</v>
      </c>
      <c r="C75" s="145">
        <f>'Bevételek Önkormányzat'!C75+'bevételek Óvoda'!C75</f>
        <v>0</v>
      </c>
      <c r="D75" s="145">
        <f>'Bevételek Önkormányzat'!D75+'bevételek Óvoda'!D75</f>
        <v>0</v>
      </c>
      <c r="E75" s="145">
        <f>'Bevételek Önkormányzat'!E75+'bevételek Óvoda'!E75</f>
        <v>0</v>
      </c>
      <c r="F75" s="145"/>
      <c r="G75" s="145"/>
      <c r="H75" s="145"/>
      <c r="I75" s="145">
        <f>'Bevételek Önkormányzat'!I75+'bevételek Óvoda'!I75</f>
        <v>0</v>
      </c>
      <c r="J75" s="145">
        <f>'Bevételek Önkormányzat'!J75+'bevételek Óvoda'!J75</f>
        <v>0</v>
      </c>
      <c r="K75" s="145">
        <f>'Bevételek Önkormányzat'!K75+'bevételek Óvoda'!K75</f>
        <v>0</v>
      </c>
    </row>
    <row r="76" spans="1:11">
      <c r="A76" s="13" t="s">
        <v>42</v>
      </c>
      <c r="B76" s="5" t="s">
        <v>581</v>
      </c>
      <c r="C76" s="145">
        <f>'Bevételek Önkormányzat'!C76+'bevételek Óvoda'!C76</f>
        <v>0</v>
      </c>
      <c r="D76" s="145">
        <f>'Bevételek Önkormányzat'!D76+'bevételek Óvoda'!D76</f>
        <v>0</v>
      </c>
      <c r="E76" s="145">
        <f>'Bevételek Önkormányzat'!E76+'bevételek Óvoda'!E76</f>
        <v>0</v>
      </c>
      <c r="F76" s="145"/>
      <c r="G76" s="145"/>
      <c r="H76" s="145"/>
      <c r="I76" s="145">
        <f>'Bevételek Önkormányzat'!I76+'bevételek Óvoda'!I76</f>
        <v>0</v>
      </c>
      <c r="J76" s="145">
        <f>'Bevételek Önkormányzat'!J76+'bevételek Óvoda'!J76</f>
        <v>0</v>
      </c>
      <c r="K76" s="145">
        <f>'Bevételek Önkormányzat'!K76+'bevételek Óvoda'!K76</f>
        <v>0</v>
      </c>
    </row>
    <row r="77" spans="1:11">
      <c r="A77" s="36" t="s">
        <v>582</v>
      </c>
      <c r="B77" s="5" t="s">
        <v>583</v>
      </c>
      <c r="C77" s="145">
        <f>'Bevételek Önkormányzat'!C77+'bevételek Óvoda'!C77</f>
        <v>0</v>
      </c>
      <c r="D77" s="145">
        <f>'Bevételek Önkormányzat'!D77+'bevételek Óvoda'!D77</f>
        <v>0</v>
      </c>
      <c r="E77" s="145">
        <f>'Bevételek Önkormányzat'!E77+'bevételek Óvoda'!E77</f>
        <v>0</v>
      </c>
      <c r="F77" s="145"/>
      <c r="G77" s="145"/>
      <c r="H77" s="145"/>
      <c r="I77" s="145">
        <f>'Bevételek Önkormányzat'!I77+'bevételek Óvoda'!I77</f>
        <v>0</v>
      </c>
      <c r="J77" s="145">
        <f>'Bevételek Önkormányzat'!J77+'bevételek Óvoda'!J77</f>
        <v>0</v>
      </c>
      <c r="K77" s="145">
        <f>'Bevételek Önkormányzat'!K77+'bevételek Óvoda'!K77</f>
        <v>0</v>
      </c>
    </row>
    <row r="78" spans="1:11">
      <c r="A78" s="14" t="s">
        <v>60</v>
      </c>
      <c r="B78" s="7" t="s">
        <v>584</v>
      </c>
      <c r="C78" s="145">
        <f>'Bevételek Önkormányzat'!C78+'bevételek Óvoda'!C78</f>
        <v>0</v>
      </c>
      <c r="D78" s="145">
        <f>'Bevételek Önkormányzat'!D78+'bevételek Óvoda'!D78</f>
        <v>0</v>
      </c>
      <c r="E78" s="145">
        <f>'Bevételek Önkormányzat'!E78+'bevételek Óvoda'!E78</f>
        <v>0</v>
      </c>
      <c r="F78" s="145"/>
      <c r="G78" s="145"/>
      <c r="H78" s="145"/>
      <c r="I78" s="145">
        <f>'Bevételek Önkormányzat'!I78+'bevételek Óvoda'!I78</f>
        <v>0</v>
      </c>
      <c r="J78" s="145">
        <f>'Bevételek Önkormányzat'!J78+'bevételek Óvoda'!J78</f>
        <v>0</v>
      </c>
      <c r="K78" s="145">
        <f>'Bevételek Önkormányzat'!K78+'bevételek Óvoda'!K78</f>
        <v>0</v>
      </c>
    </row>
    <row r="79" spans="1:11">
      <c r="A79" s="5" t="s">
        <v>172</v>
      </c>
      <c r="B79" s="5" t="s">
        <v>585</v>
      </c>
      <c r="C79" s="145">
        <f>'Bevételek Önkormányzat'!C79+'bevételek Óvoda'!C79</f>
        <v>70050000</v>
      </c>
      <c r="D79" s="145">
        <f>'Bevételek Önkormányzat'!D79+'bevételek Óvoda'!D79</f>
        <v>74477040</v>
      </c>
      <c r="E79" s="145">
        <f>'Bevételek Önkormányzat'!E79+'bevételek Óvoda'!E79</f>
        <v>74477040</v>
      </c>
      <c r="F79" s="145"/>
      <c r="G79" s="145"/>
      <c r="H79" s="145"/>
      <c r="I79" s="145">
        <f>'Bevételek Önkormányzat'!I79+'bevételek Óvoda'!I79</f>
        <v>70050000</v>
      </c>
      <c r="J79" s="145">
        <f>'Bevételek Önkormányzat'!J79+'bevételek Óvoda'!J79</f>
        <v>74477040</v>
      </c>
      <c r="K79" s="145">
        <f>'Bevételek Önkormányzat'!K79+'bevételek Óvoda'!K79</f>
        <v>74477040</v>
      </c>
    </row>
    <row r="80" spans="1:11">
      <c r="A80" s="5" t="s">
        <v>173</v>
      </c>
      <c r="B80" s="5" t="s">
        <v>585</v>
      </c>
      <c r="C80" s="145">
        <f>'Bevételek Önkormányzat'!C80+'bevételek Óvoda'!C80</f>
        <v>0</v>
      </c>
      <c r="D80" s="145">
        <f>'Bevételek Önkormányzat'!D80+'bevételek Óvoda'!D80</f>
        <v>0</v>
      </c>
      <c r="E80" s="145">
        <f>'Bevételek Önkormányzat'!E80+'bevételek Óvoda'!E80</f>
        <v>0</v>
      </c>
      <c r="F80" s="145"/>
      <c r="G80" s="145"/>
      <c r="H80" s="145"/>
      <c r="I80" s="145">
        <f>'Bevételek Önkormányzat'!I80+'bevételek Óvoda'!I80</f>
        <v>0</v>
      </c>
      <c r="J80" s="145">
        <f>'Bevételek Önkormányzat'!J80+'bevételek Óvoda'!J80</f>
        <v>0</v>
      </c>
      <c r="K80" s="145">
        <f>'Bevételek Önkormányzat'!K80+'bevételek Óvoda'!K80</f>
        <v>0</v>
      </c>
    </row>
    <row r="81" spans="1:11">
      <c r="A81" s="5" t="s">
        <v>170</v>
      </c>
      <c r="B81" s="5" t="s">
        <v>586</v>
      </c>
      <c r="C81" s="145">
        <f>'Bevételek Önkormányzat'!C81+'bevételek Óvoda'!C81</f>
        <v>0</v>
      </c>
      <c r="D81" s="145">
        <f>'Bevételek Önkormányzat'!D81+'bevételek Óvoda'!D81</f>
        <v>0</v>
      </c>
      <c r="E81" s="145">
        <f>'Bevételek Önkormányzat'!E81+'bevételek Óvoda'!E81</f>
        <v>0</v>
      </c>
      <c r="F81" s="145"/>
      <c r="G81" s="145"/>
      <c r="H81" s="145"/>
      <c r="I81" s="145">
        <f>'Bevételek Önkormányzat'!I81+'bevételek Óvoda'!I81</f>
        <v>0</v>
      </c>
      <c r="J81" s="145">
        <f>'Bevételek Önkormányzat'!J81+'bevételek Óvoda'!J81</f>
        <v>0</v>
      </c>
      <c r="K81" s="145">
        <f>'Bevételek Önkormányzat'!K81+'bevételek Óvoda'!K81</f>
        <v>0</v>
      </c>
    </row>
    <row r="82" spans="1:11">
      <c r="A82" s="5" t="s">
        <v>171</v>
      </c>
      <c r="B82" s="5" t="s">
        <v>586</v>
      </c>
      <c r="C82" s="145">
        <f>'Bevételek Önkormányzat'!C82+'bevételek Óvoda'!C82</f>
        <v>0</v>
      </c>
      <c r="D82" s="145">
        <f>'Bevételek Önkormányzat'!D82+'bevételek Óvoda'!D82</f>
        <v>0</v>
      </c>
      <c r="E82" s="145">
        <f>'Bevételek Önkormányzat'!E82+'bevételek Óvoda'!E82</f>
        <v>0</v>
      </c>
      <c r="F82" s="145"/>
      <c r="G82" s="145"/>
      <c r="H82" s="145"/>
      <c r="I82" s="145">
        <f>'Bevételek Önkormányzat'!I82+'bevételek Óvoda'!I82</f>
        <v>0</v>
      </c>
      <c r="J82" s="145">
        <f>'Bevételek Önkormányzat'!J82+'bevételek Óvoda'!J82</f>
        <v>0</v>
      </c>
      <c r="K82" s="145">
        <f>'Bevételek Önkormányzat'!K82+'bevételek Óvoda'!K82</f>
        <v>0</v>
      </c>
    </row>
    <row r="83" spans="1:11">
      <c r="A83" s="7" t="s">
        <v>61</v>
      </c>
      <c r="B83" s="7" t="s">
        <v>587</v>
      </c>
      <c r="C83" s="145">
        <f>'Bevételek Önkormányzat'!C83+'bevételek Óvoda'!C83</f>
        <v>70050000</v>
      </c>
      <c r="D83" s="145">
        <f>'Bevételek Önkormányzat'!D83+'bevételek Óvoda'!D83</f>
        <v>74477040</v>
      </c>
      <c r="E83" s="145">
        <f>'Bevételek Önkormányzat'!E83+'bevételek Óvoda'!E83</f>
        <v>74477040</v>
      </c>
      <c r="F83" s="145"/>
      <c r="G83" s="145"/>
      <c r="H83" s="145"/>
      <c r="I83" s="145">
        <f>'Bevételek Önkormányzat'!I83+'bevételek Óvoda'!I83</f>
        <v>70050000</v>
      </c>
      <c r="J83" s="145">
        <f>'Bevételek Önkormányzat'!J83+'bevételek Óvoda'!J83</f>
        <v>74477040</v>
      </c>
      <c r="K83" s="145">
        <f>'Bevételek Önkormányzat'!K83+'bevételek Óvoda'!K83</f>
        <v>74477040</v>
      </c>
    </row>
    <row r="84" spans="1:11">
      <c r="A84" s="36" t="s">
        <v>588</v>
      </c>
      <c r="B84" s="5" t="s">
        <v>589</v>
      </c>
      <c r="C84" s="145">
        <f>'Bevételek Önkormányzat'!C84+'bevételek Óvoda'!C84</f>
        <v>0</v>
      </c>
      <c r="D84" s="145">
        <f>'Bevételek Önkormányzat'!D84+'bevételek Óvoda'!D84</f>
        <v>1836803</v>
      </c>
      <c r="E84" s="145">
        <f>'Bevételek Önkormányzat'!E84+'bevételek Óvoda'!E84</f>
        <v>1836803</v>
      </c>
      <c r="F84" s="145"/>
      <c r="G84" s="145"/>
      <c r="H84" s="145"/>
      <c r="I84" s="145">
        <f>'Bevételek Önkormányzat'!I84+'bevételek Óvoda'!I84</f>
        <v>0</v>
      </c>
      <c r="J84" s="145">
        <f>'Bevételek Önkormányzat'!J84+'bevételek Óvoda'!J84</f>
        <v>1836803</v>
      </c>
      <c r="K84" s="145">
        <f>'Bevételek Önkormányzat'!K84+'bevételek Óvoda'!K84</f>
        <v>1836803</v>
      </c>
    </row>
    <row r="85" spans="1:11">
      <c r="A85" s="36" t="s">
        <v>590</v>
      </c>
      <c r="B85" s="5" t="s">
        <v>591</v>
      </c>
      <c r="C85" s="145">
        <f>'Bevételek Önkormányzat'!C85+'bevételek Óvoda'!C85</f>
        <v>0</v>
      </c>
      <c r="D85" s="145">
        <f>'Bevételek Önkormányzat'!D85+'bevételek Óvoda'!D85</f>
        <v>0</v>
      </c>
      <c r="E85" s="145">
        <f>'Bevételek Önkormányzat'!E85+'bevételek Óvoda'!E85</f>
        <v>0</v>
      </c>
      <c r="F85" s="145"/>
      <c r="G85" s="145"/>
      <c r="H85" s="145"/>
      <c r="I85" s="145">
        <f>'Bevételek Önkormányzat'!I85+'bevételek Óvoda'!I85</f>
        <v>0</v>
      </c>
      <c r="J85" s="145">
        <f>'Bevételek Önkormányzat'!J85+'bevételek Óvoda'!J85</f>
        <v>0</v>
      </c>
      <c r="K85" s="145">
        <f>'Bevételek Önkormányzat'!K85+'bevételek Óvoda'!K85</f>
        <v>0</v>
      </c>
    </row>
    <row r="86" spans="1:11">
      <c r="A86" s="36" t="s">
        <v>592</v>
      </c>
      <c r="B86" s="5" t="s">
        <v>593</v>
      </c>
      <c r="C86" s="145">
        <f>'Bevételek Önkormányzat'!C86+'bevételek Óvoda'!C86</f>
        <v>46653000</v>
      </c>
      <c r="D86" s="145">
        <f>'Bevételek Önkormányzat'!D86+'bevételek Óvoda'!D86</f>
        <v>45433074</v>
      </c>
      <c r="E86" s="145">
        <f>'Bevételek Önkormányzat'!E86+'bevételek Óvoda'!E86</f>
        <v>45433074</v>
      </c>
      <c r="F86" s="145"/>
      <c r="G86" s="145"/>
      <c r="H86" s="145"/>
      <c r="I86" s="145">
        <f>'Bevételek Önkormányzat'!I86+'bevételek Óvoda'!I86</f>
        <v>46653000</v>
      </c>
      <c r="J86" s="145">
        <f>'Bevételek Önkormányzat'!J86+'bevételek Óvoda'!J86</f>
        <v>45433074</v>
      </c>
      <c r="K86" s="145">
        <f>'Bevételek Önkormányzat'!K86+'bevételek Óvoda'!K86</f>
        <v>45433074</v>
      </c>
    </row>
    <row r="87" spans="1:11">
      <c r="A87" s="36" t="s">
        <v>594</v>
      </c>
      <c r="B87" s="5" t="s">
        <v>595</v>
      </c>
      <c r="C87" s="145">
        <f>'Bevételek Önkormányzat'!C87+'bevételek Óvoda'!C87</f>
        <v>0</v>
      </c>
      <c r="D87" s="145">
        <f>'Bevételek Önkormányzat'!D87+'bevételek Óvoda'!D87</f>
        <v>0</v>
      </c>
      <c r="E87" s="145">
        <f>'Bevételek Önkormányzat'!E87+'bevételek Óvoda'!E87</f>
        <v>0</v>
      </c>
      <c r="F87" s="145"/>
      <c r="G87" s="145"/>
      <c r="H87" s="145"/>
      <c r="I87" s="145">
        <f>'Bevételek Önkormányzat'!I87+'bevételek Óvoda'!I87</f>
        <v>0</v>
      </c>
      <c r="J87" s="145">
        <f>'Bevételek Önkormányzat'!J87+'bevételek Óvoda'!J87</f>
        <v>0</v>
      </c>
      <c r="K87" s="145">
        <f>'Bevételek Önkormányzat'!K87+'bevételek Óvoda'!K87</f>
        <v>0</v>
      </c>
    </row>
    <row r="88" spans="1:11">
      <c r="A88" s="13" t="s">
        <v>43</v>
      </c>
      <c r="B88" s="5" t="s">
        <v>596</v>
      </c>
      <c r="C88" s="145">
        <f>'Bevételek Önkormányzat'!C88+'bevételek Óvoda'!C88</f>
        <v>0</v>
      </c>
      <c r="D88" s="145">
        <f>'Bevételek Önkormányzat'!D88+'bevételek Óvoda'!D88</f>
        <v>0</v>
      </c>
      <c r="E88" s="145">
        <f>'Bevételek Önkormányzat'!E88+'bevételek Óvoda'!E88</f>
        <v>0</v>
      </c>
      <c r="F88" s="145"/>
      <c r="G88" s="145"/>
      <c r="H88" s="145"/>
      <c r="I88" s="145">
        <f>'Bevételek Önkormányzat'!I88+'bevételek Óvoda'!I88</f>
        <v>0</v>
      </c>
      <c r="J88" s="145">
        <f>'Bevételek Önkormányzat'!J88+'bevételek Óvoda'!J88</f>
        <v>0</v>
      </c>
      <c r="K88" s="145">
        <f>'Bevételek Önkormányzat'!K88+'bevételek Óvoda'!K88</f>
        <v>0</v>
      </c>
    </row>
    <row r="89" spans="1:11">
      <c r="A89" s="15" t="s">
        <v>62</v>
      </c>
      <c r="B89" s="7" t="s">
        <v>598</v>
      </c>
      <c r="C89" s="145">
        <f>'Bevételek Önkormányzat'!C89+'bevételek Óvoda'!C89</f>
        <v>116703000</v>
      </c>
      <c r="D89" s="145">
        <f>'Bevételek Önkormányzat'!D89+'bevételek Óvoda'!D89</f>
        <v>121546355</v>
      </c>
      <c r="E89" s="145">
        <f>'Bevételek Önkormányzat'!E89+'bevételek Óvoda'!E89</f>
        <v>121546355</v>
      </c>
      <c r="F89" s="145"/>
      <c r="G89" s="145"/>
      <c r="H89" s="145"/>
      <c r="I89" s="145">
        <f>'Bevételek Önkormányzat'!I89+'bevételek Óvoda'!I89</f>
        <v>116703000</v>
      </c>
      <c r="J89" s="145">
        <f>'Bevételek Önkormányzat'!J89+'bevételek Óvoda'!J89</f>
        <v>121546355</v>
      </c>
      <c r="K89" s="145">
        <f>'Bevételek Önkormányzat'!K89+'bevételek Óvoda'!K89</f>
        <v>121546355</v>
      </c>
    </row>
    <row r="90" spans="1:11">
      <c r="A90" s="13" t="s">
        <v>599</v>
      </c>
      <c r="B90" s="5" t="s">
        <v>600</v>
      </c>
      <c r="C90" s="145">
        <f>'Bevételek Önkormányzat'!C90+'bevételek Óvoda'!C90</f>
        <v>0</v>
      </c>
      <c r="D90" s="145">
        <f>'Bevételek Önkormányzat'!D90+'bevételek Óvoda'!D90</f>
        <v>0</v>
      </c>
      <c r="E90" s="145">
        <f>'Bevételek Önkormányzat'!E90+'bevételek Óvoda'!E90</f>
        <v>0</v>
      </c>
      <c r="F90" s="145"/>
      <c r="G90" s="145"/>
      <c r="H90" s="145"/>
      <c r="I90" s="145">
        <f>'Bevételek Önkormányzat'!I90+'bevételek Óvoda'!I90</f>
        <v>0</v>
      </c>
      <c r="J90" s="145">
        <f>'Bevételek Önkormányzat'!J90+'bevételek Óvoda'!J90</f>
        <v>0</v>
      </c>
      <c r="K90" s="145">
        <f>'Bevételek Önkormányzat'!K90+'bevételek Óvoda'!K90</f>
        <v>0</v>
      </c>
    </row>
    <row r="91" spans="1:11">
      <c r="A91" s="13" t="s">
        <v>601</v>
      </c>
      <c r="B91" s="5" t="s">
        <v>602</v>
      </c>
      <c r="C91" s="145">
        <f>'Bevételek Önkormányzat'!C91+'bevételek Óvoda'!C91</f>
        <v>0</v>
      </c>
      <c r="D91" s="145">
        <f>'Bevételek Önkormányzat'!D91+'bevételek Óvoda'!D91</f>
        <v>0</v>
      </c>
      <c r="E91" s="145">
        <f>'Bevételek Önkormányzat'!E91+'bevételek Óvoda'!E91</f>
        <v>0</v>
      </c>
      <c r="F91" s="145"/>
      <c r="G91" s="145"/>
      <c r="H91" s="145"/>
      <c r="I91" s="145">
        <f>'Bevételek Önkormányzat'!I91+'bevételek Óvoda'!I91</f>
        <v>0</v>
      </c>
      <c r="J91" s="145">
        <f>'Bevételek Önkormányzat'!J91+'bevételek Óvoda'!J91</f>
        <v>0</v>
      </c>
      <c r="K91" s="145">
        <f>'Bevételek Önkormányzat'!K91+'bevételek Óvoda'!K91</f>
        <v>0</v>
      </c>
    </row>
    <row r="92" spans="1:11">
      <c r="A92" s="36" t="s">
        <v>603</v>
      </c>
      <c r="B92" s="5" t="s">
        <v>604</v>
      </c>
      <c r="C92" s="145">
        <f>'Bevételek Önkormányzat'!C92+'bevételek Óvoda'!C92</f>
        <v>0</v>
      </c>
      <c r="D92" s="145">
        <f>'Bevételek Önkormányzat'!D92+'bevételek Óvoda'!D92</f>
        <v>0</v>
      </c>
      <c r="E92" s="145">
        <f>'Bevételek Önkormányzat'!E92+'bevételek Óvoda'!E92</f>
        <v>0</v>
      </c>
      <c r="F92" s="145"/>
      <c r="G92" s="145"/>
      <c r="H92" s="145"/>
      <c r="I92" s="145">
        <f>'Bevételek Önkormányzat'!I92+'bevételek Óvoda'!I92</f>
        <v>0</v>
      </c>
      <c r="J92" s="145">
        <f>'Bevételek Önkormányzat'!J92+'bevételek Óvoda'!J92</f>
        <v>0</v>
      </c>
      <c r="K92" s="145">
        <f>'Bevételek Önkormányzat'!K92+'bevételek Óvoda'!K92</f>
        <v>0</v>
      </c>
    </row>
    <row r="93" spans="1:11">
      <c r="A93" s="36" t="s">
        <v>44</v>
      </c>
      <c r="B93" s="5" t="s">
        <v>605</v>
      </c>
      <c r="C93" s="145">
        <f>'Bevételek Önkormányzat'!C93+'bevételek Óvoda'!C93</f>
        <v>0</v>
      </c>
      <c r="D93" s="145">
        <f>'Bevételek Önkormányzat'!D93+'bevételek Óvoda'!D93</f>
        <v>0</v>
      </c>
      <c r="E93" s="145">
        <f>'Bevételek Önkormányzat'!E93+'bevételek Óvoda'!E93</f>
        <v>0</v>
      </c>
      <c r="F93" s="145"/>
      <c r="G93" s="145"/>
      <c r="H93" s="145"/>
      <c r="I93" s="145">
        <f>'Bevételek Önkormányzat'!I93+'bevételek Óvoda'!I93</f>
        <v>0</v>
      </c>
      <c r="J93" s="145">
        <f>'Bevételek Önkormányzat'!J93+'bevételek Óvoda'!J93</f>
        <v>0</v>
      </c>
      <c r="K93" s="145">
        <f>'Bevételek Önkormányzat'!K93+'bevételek Óvoda'!K93</f>
        <v>0</v>
      </c>
    </row>
    <row r="94" spans="1:11">
      <c r="A94" s="14" t="s">
        <v>63</v>
      </c>
      <c r="B94" s="7" t="s">
        <v>606</v>
      </c>
      <c r="C94" s="145">
        <f>'Bevételek Önkormányzat'!C94+'bevételek Óvoda'!C94</f>
        <v>0</v>
      </c>
      <c r="D94" s="145">
        <f>'Bevételek Önkormányzat'!D94+'bevételek Óvoda'!D94</f>
        <v>0</v>
      </c>
      <c r="E94" s="145">
        <f>'Bevételek Önkormányzat'!E94+'bevételek Óvoda'!E94</f>
        <v>0</v>
      </c>
      <c r="F94" s="145"/>
      <c r="G94" s="145"/>
      <c r="H94" s="145"/>
      <c r="I94" s="145">
        <f>'Bevételek Önkormányzat'!I94+'bevételek Óvoda'!I94</f>
        <v>0</v>
      </c>
      <c r="J94" s="145">
        <f>'Bevételek Önkormányzat'!J94+'bevételek Óvoda'!J94</f>
        <v>0</v>
      </c>
      <c r="K94" s="145">
        <f>'Bevételek Önkormányzat'!K94+'bevételek Óvoda'!K94</f>
        <v>0</v>
      </c>
    </row>
    <row r="95" spans="1:11">
      <c r="A95" s="15" t="s">
        <v>607</v>
      </c>
      <c r="B95" s="7" t="s">
        <v>608</v>
      </c>
      <c r="C95" s="145">
        <f>'Bevételek Önkormányzat'!C95+'bevételek Óvoda'!C95</f>
        <v>0</v>
      </c>
      <c r="D95" s="145">
        <f>'Bevételek Önkormányzat'!D95+'bevételek Óvoda'!D95</f>
        <v>0</v>
      </c>
      <c r="E95" s="145">
        <f>'Bevételek Önkormányzat'!E95+'bevételek Óvoda'!E95</f>
        <v>0</v>
      </c>
      <c r="F95" s="145"/>
      <c r="G95" s="145"/>
      <c r="H95" s="145"/>
      <c r="I95" s="145">
        <f>'Bevételek Önkormányzat'!I95+'bevételek Óvoda'!I95</f>
        <v>0</v>
      </c>
      <c r="J95" s="145">
        <f>'Bevételek Önkormányzat'!J95+'bevételek Óvoda'!J95</f>
        <v>0</v>
      </c>
      <c r="K95" s="145">
        <f>'Bevételek Önkormányzat'!K95+'bevételek Óvoda'!K95</f>
        <v>0</v>
      </c>
    </row>
    <row r="96" spans="1:11" ht="15.75">
      <c r="A96" s="89" t="s">
        <v>64</v>
      </c>
      <c r="B96" s="90" t="s">
        <v>609</v>
      </c>
      <c r="C96" s="146">
        <f>'Bevételek Önkormányzat'!C96+'bevételek Óvoda'!C96</f>
        <v>116703000</v>
      </c>
      <c r="D96" s="146">
        <f>'Bevételek Önkormányzat'!D96+'bevételek Óvoda'!D96</f>
        <v>121546355</v>
      </c>
      <c r="E96" s="146">
        <f>'Bevételek Önkormányzat'!E96+'bevételek Óvoda'!E96</f>
        <v>121546355</v>
      </c>
      <c r="F96" s="146"/>
      <c r="G96" s="146"/>
      <c r="H96" s="146"/>
      <c r="I96" s="146">
        <f>'Bevételek Önkormányzat'!I96+'bevételek Óvoda'!I96</f>
        <v>116703000</v>
      </c>
      <c r="J96" s="146">
        <f>'Bevételek Önkormányzat'!J96+'bevételek Óvoda'!J96</f>
        <v>121746917</v>
      </c>
      <c r="K96" s="146">
        <f>'Bevételek Önkormányzat'!K96+'bevételek Óvoda'!K96</f>
        <v>121746917</v>
      </c>
    </row>
    <row r="97" spans="1:11" ht="15.75">
      <c r="A97" s="95" t="s">
        <v>46</v>
      </c>
      <c r="B97" s="97"/>
      <c r="C97" s="147">
        <f>'Bevételek Önkormányzat'!C97+'bevételek Óvoda'!C97</f>
        <v>231691511</v>
      </c>
      <c r="D97" s="147">
        <f>'Bevételek Önkormányzat'!D97+'bevételek Óvoda'!D97</f>
        <v>306399181</v>
      </c>
      <c r="E97" s="147">
        <f>'Bevételek Önkormányzat'!E97+'bevételek Óvoda'!E97</f>
        <v>297597140</v>
      </c>
      <c r="F97" s="147"/>
      <c r="G97" s="147"/>
      <c r="H97" s="147"/>
      <c r="I97" s="147">
        <f>'Bevételek Önkormányzat'!I97+'bevételek Óvoda'!I97</f>
        <v>234691511</v>
      </c>
      <c r="J97" s="147">
        <f>'Bevételek Önkormányzat'!J97+'bevételek Óvoda'!J97</f>
        <v>257545512</v>
      </c>
      <c r="K97" s="147">
        <f>'Bevételek Önkormányzat'!K97+'bevételek Óvoda'!K97</f>
        <v>248864871</v>
      </c>
    </row>
  </sheetData>
  <mergeCells count="7">
    <mergeCell ref="A1:K1"/>
    <mergeCell ref="A2:K2"/>
    <mergeCell ref="A5:A6"/>
    <mergeCell ref="B5:B6"/>
    <mergeCell ref="C5:E5"/>
    <mergeCell ref="F5:H5"/>
    <mergeCell ref="I5:K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2" fitToHeight="2" orientation="portrait" horizontalDpi="300" verticalDpi="300" r:id="rId1"/>
  <headerFooter>
    <oddHeader>&amp;R3.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D34"/>
  <sheetViews>
    <sheetView workbookViewId="0">
      <selection activeCell="B20" sqref="B20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>
      <c r="A1" s="241" t="s">
        <v>949</v>
      </c>
      <c r="B1" s="256"/>
      <c r="C1" s="256"/>
      <c r="D1" s="256"/>
    </row>
    <row r="2" spans="1:4" ht="23.25" customHeight="1">
      <c r="A2" s="240" t="s">
        <v>118</v>
      </c>
      <c r="B2" s="263"/>
      <c r="C2" s="263"/>
      <c r="D2" s="263"/>
    </row>
    <row r="3" spans="1:4">
      <c r="A3" s="1"/>
    </row>
    <row r="4" spans="1:4">
      <c r="A4" s="1"/>
    </row>
    <row r="5" spans="1:4" ht="51" customHeight="1">
      <c r="A5" s="49" t="s">
        <v>117</v>
      </c>
      <c r="B5" s="50" t="s">
        <v>169</v>
      </c>
      <c r="C5" s="50" t="s">
        <v>234</v>
      </c>
      <c r="D5" s="183" t="s">
        <v>208</v>
      </c>
    </row>
    <row r="6" spans="1:4" ht="15" customHeight="1">
      <c r="A6" s="50" t="s">
        <v>92</v>
      </c>
      <c r="B6" s="184"/>
      <c r="C6" s="184"/>
      <c r="D6" s="185"/>
    </row>
    <row r="7" spans="1:4" ht="15" customHeight="1">
      <c r="A7" s="50" t="s">
        <v>93</v>
      </c>
      <c r="B7" s="184"/>
      <c r="C7" s="184"/>
      <c r="D7" s="185"/>
    </row>
    <row r="8" spans="1:4" ht="15" customHeight="1">
      <c r="A8" s="50" t="s">
        <v>94</v>
      </c>
      <c r="B8" s="184"/>
      <c r="C8" s="184"/>
      <c r="D8" s="185"/>
    </row>
    <row r="9" spans="1:4" ht="15" customHeight="1">
      <c r="A9" s="50" t="s">
        <v>95</v>
      </c>
      <c r="B9" s="184"/>
      <c r="C9" s="184"/>
      <c r="D9" s="185"/>
    </row>
    <row r="10" spans="1:4" ht="15" customHeight="1">
      <c r="A10" s="49" t="s">
        <v>112</v>
      </c>
      <c r="B10" s="184"/>
      <c r="C10" s="184"/>
      <c r="D10" s="185"/>
    </row>
    <row r="11" spans="1:4" ht="15" customHeight="1">
      <c r="A11" s="50" t="s">
        <v>96</v>
      </c>
      <c r="B11" s="184"/>
      <c r="C11" s="184">
        <v>1</v>
      </c>
      <c r="D11" s="185">
        <f t="shared" ref="D11:D27" si="0">SUM(B11+C11)</f>
        <v>1</v>
      </c>
    </row>
    <row r="12" spans="1:4" ht="15" customHeight="1">
      <c r="A12" s="50" t="s">
        <v>97</v>
      </c>
      <c r="B12" s="184"/>
      <c r="C12" s="184"/>
      <c r="D12" s="185"/>
    </row>
    <row r="13" spans="1:4" ht="15" customHeight="1">
      <c r="A13" s="50" t="s">
        <v>98</v>
      </c>
      <c r="B13" s="184"/>
      <c r="C13" s="184"/>
      <c r="D13" s="185"/>
    </row>
    <row r="14" spans="1:4" ht="15" customHeight="1">
      <c r="A14" s="50" t="s">
        <v>99</v>
      </c>
      <c r="B14" s="184"/>
      <c r="C14" s="184">
        <v>1</v>
      </c>
      <c r="D14" s="185">
        <f t="shared" si="0"/>
        <v>1</v>
      </c>
    </row>
    <row r="15" spans="1:4" ht="15" customHeight="1">
      <c r="A15" s="50" t="s">
        <v>100</v>
      </c>
      <c r="B15" s="184"/>
      <c r="C15" s="184">
        <v>2</v>
      </c>
      <c r="D15" s="185">
        <f t="shared" si="0"/>
        <v>2</v>
      </c>
    </row>
    <row r="16" spans="1:4" ht="15" customHeight="1">
      <c r="A16" s="50" t="s">
        <v>101</v>
      </c>
      <c r="B16" s="184">
        <v>1</v>
      </c>
      <c r="C16" s="184">
        <v>4</v>
      </c>
      <c r="D16" s="185">
        <f t="shared" si="0"/>
        <v>5</v>
      </c>
    </row>
    <row r="17" spans="1:4" ht="15" customHeight="1">
      <c r="A17" s="50" t="s">
        <v>102</v>
      </c>
      <c r="B17" s="184"/>
      <c r="C17" s="184"/>
      <c r="D17" s="185"/>
    </row>
    <row r="18" spans="1:4" ht="15" customHeight="1">
      <c r="A18" s="49" t="s">
        <v>113</v>
      </c>
      <c r="B18" s="184">
        <v>1</v>
      </c>
      <c r="C18" s="184">
        <v>8</v>
      </c>
      <c r="D18" s="185">
        <f t="shared" si="0"/>
        <v>9</v>
      </c>
    </row>
    <row r="19" spans="1:4" ht="30" customHeight="1">
      <c r="A19" s="50" t="s">
        <v>103</v>
      </c>
      <c r="B19" s="184">
        <v>3</v>
      </c>
      <c r="C19" s="184"/>
      <c r="D19" s="185">
        <f t="shared" si="0"/>
        <v>3</v>
      </c>
    </row>
    <row r="20" spans="1:4" ht="15" customHeight="1">
      <c r="A20" s="50" t="s">
        <v>104</v>
      </c>
      <c r="B20" s="184"/>
      <c r="C20" s="184"/>
      <c r="D20" s="185"/>
    </row>
    <row r="21" spans="1:4" ht="15" customHeight="1">
      <c r="A21" s="50" t="s">
        <v>105</v>
      </c>
      <c r="B21" s="184">
        <v>2</v>
      </c>
      <c r="C21" s="184"/>
      <c r="D21" s="185">
        <f t="shared" si="0"/>
        <v>2</v>
      </c>
    </row>
    <row r="22" spans="1:4" ht="15" customHeight="1">
      <c r="A22" s="49" t="s">
        <v>114</v>
      </c>
      <c r="B22" s="184">
        <v>5</v>
      </c>
      <c r="C22" s="184"/>
      <c r="D22" s="185">
        <f t="shared" si="0"/>
        <v>5</v>
      </c>
    </row>
    <row r="23" spans="1:4" ht="37.5" customHeight="1">
      <c r="A23" s="49" t="s">
        <v>116</v>
      </c>
      <c r="B23" s="186">
        <v>6</v>
      </c>
      <c r="C23" s="187">
        <v>8</v>
      </c>
      <c r="D23" s="185">
        <f t="shared" si="0"/>
        <v>14</v>
      </c>
    </row>
    <row r="24" spans="1:4" ht="15" customHeight="1">
      <c r="A24" s="50" t="s">
        <v>106</v>
      </c>
      <c r="B24" s="184"/>
      <c r="C24" s="184"/>
      <c r="D24" s="185"/>
    </row>
    <row r="25" spans="1:4" ht="15" customHeight="1">
      <c r="A25" s="50" t="s">
        <v>107</v>
      </c>
      <c r="B25" s="184">
        <v>1</v>
      </c>
      <c r="C25" s="184"/>
      <c r="D25" s="185">
        <f t="shared" si="0"/>
        <v>1</v>
      </c>
    </row>
    <row r="26" spans="1:4" ht="15" customHeight="1">
      <c r="A26" s="49" t="s">
        <v>115</v>
      </c>
      <c r="B26" s="184">
        <v>1</v>
      </c>
      <c r="C26" s="184"/>
      <c r="D26" s="185">
        <f t="shared" si="0"/>
        <v>1</v>
      </c>
    </row>
    <row r="27" spans="1:4" ht="37.5" customHeight="1">
      <c r="A27" s="49" t="s">
        <v>232</v>
      </c>
      <c r="B27" s="188">
        <v>7</v>
      </c>
      <c r="C27" s="189">
        <v>8</v>
      </c>
      <c r="D27" s="190">
        <f t="shared" si="0"/>
        <v>15</v>
      </c>
    </row>
    <row r="28" spans="1:4" ht="35.25" customHeight="1">
      <c r="A28" s="50" t="s">
        <v>108</v>
      </c>
      <c r="B28" s="51"/>
      <c r="C28" s="51"/>
      <c r="D28" s="115"/>
    </row>
    <row r="29" spans="1:4" ht="30" customHeight="1">
      <c r="A29" s="50" t="s">
        <v>109</v>
      </c>
      <c r="B29" s="51"/>
      <c r="C29" s="51"/>
      <c r="D29" s="115"/>
    </row>
    <row r="30" spans="1:4" ht="27" customHeight="1">
      <c r="A30" s="50" t="s">
        <v>110</v>
      </c>
      <c r="B30" s="51"/>
      <c r="C30" s="51"/>
      <c r="D30" s="115"/>
    </row>
    <row r="31" spans="1:4" ht="15" customHeight="1">
      <c r="A31" s="50" t="s">
        <v>111</v>
      </c>
      <c r="B31" s="51"/>
      <c r="C31" s="51"/>
      <c r="D31" s="115"/>
    </row>
    <row r="32" spans="1:4" ht="36" customHeight="1">
      <c r="A32" s="49" t="s">
        <v>257</v>
      </c>
      <c r="B32" s="51"/>
      <c r="C32" s="51"/>
      <c r="D32" s="115"/>
    </row>
    <row r="33" spans="1:3">
      <c r="A33" s="260"/>
      <c r="B33" s="261"/>
      <c r="C33" s="261"/>
    </row>
    <row r="34" spans="1:3">
      <c r="A34" s="262"/>
      <c r="B34" s="261"/>
      <c r="C34" s="261"/>
    </row>
  </sheetData>
  <mergeCells count="4">
    <mergeCell ref="A33:C33"/>
    <mergeCell ref="A34:C34"/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&amp;R4.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58"/>
  <sheetViews>
    <sheetView topLeftCell="A22" zoomScale="75" zoomScaleNormal="75" workbookViewId="0">
      <selection activeCell="B58" sqref="B58:I60"/>
    </sheetView>
  </sheetViews>
  <sheetFormatPr defaultRowHeight="15"/>
  <cols>
    <col min="1" max="1" width="64.7109375" customWidth="1"/>
    <col min="2" max="2" width="9.42578125" customWidth="1"/>
    <col min="3" max="11" width="13.7109375" customWidth="1"/>
  </cols>
  <sheetData>
    <row r="1" spans="1:11" ht="21.75" customHeight="1">
      <c r="A1" s="241" t="s">
        <v>949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26.25" customHeight="1">
      <c r="A2" s="240" t="s">
        <v>690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26.25" customHeight="1">
      <c r="A3" s="116"/>
      <c r="B3" s="60"/>
      <c r="C3" s="60"/>
      <c r="D3" s="60"/>
      <c r="E3" s="60"/>
      <c r="F3" s="60"/>
      <c r="G3" s="60"/>
      <c r="H3" s="60"/>
      <c r="I3" s="60"/>
      <c r="J3" s="60"/>
      <c r="K3" s="60"/>
    </row>
    <row r="5" spans="1:11">
      <c r="A5" s="245" t="s">
        <v>180</v>
      </c>
      <c r="B5" s="247" t="s">
        <v>309</v>
      </c>
      <c r="C5" s="264" t="s">
        <v>206</v>
      </c>
      <c r="D5" s="250"/>
      <c r="E5" s="251"/>
      <c r="F5" s="264" t="s">
        <v>236</v>
      </c>
      <c r="G5" s="250"/>
      <c r="H5" s="251"/>
      <c r="I5" s="264" t="s">
        <v>208</v>
      </c>
      <c r="J5" s="265"/>
      <c r="K5" s="266"/>
    </row>
    <row r="6" spans="1:11" ht="23.25" customHeight="1">
      <c r="A6" s="267"/>
      <c r="B6" s="267"/>
      <c r="C6" s="3" t="s">
        <v>229</v>
      </c>
      <c r="D6" s="3" t="s">
        <v>254</v>
      </c>
      <c r="E6" s="164" t="s">
        <v>255</v>
      </c>
      <c r="F6" s="3" t="s">
        <v>229</v>
      </c>
      <c r="G6" s="3" t="s">
        <v>254</v>
      </c>
      <c r="H6" s="164" t="s">
        <v>255</v>
      </c>
      <c r="I6" s="3" t="s">
        <v>229</v>
      </c>
      <c r="J6" s="3" t="s">
        <v>254</v>
      </c>
      <c r="K6" s="164" t="s">
        <v>255</v>
      </c>
    </row>
    <row r="7" spans="1:11">
      <c r="A7" s="28"/>
      <c r="B7" s="28"/>
      <c r="C7" s="122"/>
      <c r="D7" s="122"/>
      <c r="E7" s="122"/>
      <c r="F7" s="122"/>
      <c r="G7" s="122"/>
      <c r="H7" s="122"/>
      <c r="I7" s="122"/>
      <c r="J7" s="122"/>
      <c r="K7" s="122"/>
    </row>
    <row r="8" spans="1:11">
      <c r="A8" s="15" t="s">
        <v>411</v>
      </c>
      <c r="B8" s="6" t="s">
        <v>412</v>
      </c>
      <c r="C8" s="122"/>
      <c r="D8" s="165"/>
      <c r="E8" s="165">
        <v>0</v>
      </c>
      <c r="F8" s="122"/>
      <c r="G8" s="122"/>
      <c r="H8" s="122"/>
      <c r="I8" s="122"/>
      <c r="J8" s="165"/>
      <c r="K8" s="165">
        <v>0</v>
      </c>
    </row>
    <row r="9" spans="1:11">
      <c r="A9" s="13" t="s">
        <v>691</v>
      </c>
      <c r="B9" s="6"/>
      <c r="C9" s="122"/>
      <c r="D9" s="122"/>
      <c r="E9" s="122"/>
      <c r="F9" s="122"/>
      <c r="G9" s="122"/>
      <c r="H9" s="122"/>
      <c r="I9" s="122"/>
      <c r="J9" s="122" t="s">
        <v>868</v>
      </c>
      <c r="K9" s="122"/>
    </row>
    <row r="10" spans="1:11">
      <c r="A10" s="13"/>
      <c r="B10" s="6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s="166" customFormat="1">
      <c r="A11" s="15" t="s">
        <v>646</v>
      </c>
      <c r="B11" s="8" t="s">
        <v>413</v>
      </c>
      <c r="C11" s="165">
        <f>SUM(C12:C15)</f>
        <v>5200000</v>
      </c>
      <c r="D11" s="165">
        <f>SUM(D12:D15)</f>
        <v>5200000</v>
      </c>
      <c r="E11" s="165">
        <f>SUM(E12:E15)</f>
        <v>732802</v>
      </c>
      <c r="F11" s="165"/>
      <c r="G11" s="165"/>
      <c r="H11" s="165"/>
      <c r="I11" s="165">
        <f t="shared" ref="I11:I15" si="0">SUM(C11+F11)</f>
        <v>5200000</v>
      </c>
      <c r="J11" s="165">
        <f t="shared" ref="J11:K27" si="1">SUM(D11+G11)</f>
        <v>5200000</v>
      </c>
      <c r="K11" s="165">
        <f t="shared" si="1"/>
        <v>732802</v>
      </c>
    </row>
    <row r="12" spans="1:11">
      <c r="A12" s="13" t="s">
        <v>961</v>
      </c>
      <c r="B12" s="6"/>
      <c r="C12" s="122">
        <v>800000</v>
      </c>
      <c r="D12" s="122">
        <v>800000</v>
      </c>
      <c r="E12" s="122"/>
      <c r="F12" s="122"/>
      <c r="G12" s="122"/>
      <c r="H12" s="122"/>
      <c r="I12" s="122">
        <f t="shared" si="0"/>
        <v>800000</v>
      </c>
      <c r="J12" s="122">
        <f t="shared" si="1"/>
        <v>800000</v>
      </c>
      <c r="K12" s="122">
        <f t="shared" si="1"/>
        <v>0</v>
      </c>
    </row>
    <row r="13" spans="1:11">
      <c r="A13" s="13" t="s">
        <v>962</v>
      </c>
      <c r="B13" s="6"/>
      <c r="C13" s="122">
        <v>800000</v>
      </c>
      <c r="D13" s="122">
        <v>800000</v>
      </c>
      <c r="E13" s="122"/>
      <c r="F13" s="122"/>
      <c r="G13" s="122"/>
      <c r="H13" s="122"/>
      <c r="I13" s="122">
        <f t="shared" si="0"/>
        <v>800000</v>
      </c>
      <c r="J13" s="122">
        <f t="shared" si="1"/>
        <v>800000</v>
      </c>
      <c r="K13" s="122">
        <f t="shared" si="1"/>
        <v>0</v>
      </c>
    </row>
    <row r="14" spans="1:11">
      <c r="A14" s="13" t="s">
        <v>963</v>
      </c>
      <c r="B14" s="6"/>
      <c r="C14" s="122">
        <v>3200000</v>
      </c>
      <c r="D14" s="122">
        <v>3200000</v>
      </c>
      <c r="E14" s="122"/>
      <c r="F14" s="122"/>
      <c r="G14" s="122"/>
      <c r="H14" s="122"/>
      <c r="I14" s="122">
        <f t="shared" si="0"/>
        <v>3200000</v>
      </c>
      <c r="J14" s="122">
        <f t="shared" si="1"/>
        <v>3200000</v>
      </c>
      <c r="K14" s="122">
        <f t="shared" si="1"/>
        <v>0</v>
      </c>
    </row>
    <row r="15" spans="1:11">
      <c r="A15" s="13" t="s">
        <v>966</v>
      </c>
      <c r="B15" s="6"/>
      <c r="C15" s="122">
        <v>400000</v>
      </c>
      <c r="D15" s="122">
        <v>400000</v>
      </c>
      <c r="E15" s="122">
        <v>732802</v>
      </c>
      <c r="F15" s="122"/>
      <c r="G15" s="122"/>
      <c r="H15" s="122"/>
      <c r="I15" s="122">
        <f t="shared" si="0"/>
        <v>400000</v>
      </c>
      <c r="J15" s="122">
        <f t="shared" si="1"/>
        <v>400000</v>
      </c>
      <c r="K15" s="122">
        <f t="shared" si="1"/>
        <v>732802</v>
      </c>
    </row>
    <row r="16" spans="1:11">
      <c r="A16" s="13"/>
      <c r="B16" s="6"/>
      <c r="C16" s="122"/>
      <c r="D16" s="122"/>
      <c r="E16" s="122"/>
      <c r="F16" s="122"/>
      <c r="G16" s="122"/>
      <c r="H16" s="122"/>
      <c r="I16" s="165"/>
      <c r="J16" s="122"/>
      <c r="K16" s="122"/>
    </row>
    <row r="17" spans="1:11" s="166" customFormat="1">
      <c r="A17" s="7" t="s">
        <v>414</v>
      </c>
      <c r="B17" s="8" t="s">
        <v>415</v>
      </c>
      <c r="C17" s="165"/>
      <c r="D17" s="165">
        <v>120000</v>
      </c>
      <c r="E17" s="165">
        <v>111100</v>
      </c>
      <c r="F17" s="165"/>
      <c r="G17" s="165"/>
      <c r="H17" s="165"/>
      <c r="I17" s="165"/>
      <c r="J17" s="165">
        <f t="shared" si="1"/>
        <v>120000</v>
      </c>
      <c r="K17" s="165">
        <f t="shared" si="1"/>
        <v>111100</v>
      </c>
    </row>
    <row r="18" spans="1:11" s="166" customFormat="1">
      <c r="A18" s="5" t="s">
        <v>969</v>
      </c>
      <c r="B18" s="8"/>
      <c r="C18" s="165"/>
      <c r="D18" s="122">
        <v>120000</v>
      </c>
      <c r="E18" s="122">
        <v>111100</v>
      </c>
      <c r="F18" s="165"/>
      <c r="G18" s="165"/>
      <c r="H18" s="165"/>
      <c r="I18" s="165"/>
      <c r="J18" s="122">
        <f t="shared" si="1"/>
        <v>120000</v>
      </c>
      <c r="K18" s="122">
        <f t="shared" si="1"/>
        <v>111100</v>
      </c>
    </row>
    <row r="19" spans="1:11">
      <c r="A19" s="167"/>
      <c r="B19" s="6"/>
      <c r="C19" s="122"/>
      <c r="D19" s="122"/>
      <c r="E19" s="122"/>
      <c r="F19" s="122"/>
      <c r="G19" s="122"/>
      <c r="H19" s="122"/>
      <c r="I19" s="165"/>
      <c r="J19" s="165"/>
      <c r="K19" s="165"/>
    </row>
    <row r="20" spans="1:11" s="166" customFormat="1">
      <c r="A20" s="15" t="s">
        <v>416</v>
      </c>
      <c r="B20" s="8" t="s">
        <v>417</v>
      </c>
      <c r="C20" s="165">
        <f>SUM(C21:C27)</f>
        <v>12316000</v>
      </c>
      <c r="D20" s="165">
        <f>SUM(D21:D27)</f>
        <v>12316000</v>
      </c>
      <c r="E20" s="165">
        <f>SUM(E21:E29)</f>
        <v>11257948</v>
      </c>
      <c r="F20" s="165">
        <f t="shared" ref="F20" si="2">SUM(F21:F25)</f>
        <v>0</v>
      </c>
      <c r="G20" s="165">
        <f>SUM(G21:G27)</f>
        <v>0</v>
      </c>
      <c r="H20" s="165">
        <f>SUM(H21:H27)</f>
        <v>0</v>
      </c>
      <c r="I20" s="165">
        <f t="shared" ref="I20:I27" si="3">SUM(C20+F20)</f>
        <v>12316000</v>
      </c>
      <c r="J20" s="165">
        <f t="shared" si="1"/>
        <v>12316000</v>
      </c>
      <c r="K20" s="165">
        <f t="shared" si="1"/>
        <v>11257948</v>
      </c>
    </row>
    <row r="21" spans="1:11">
      <c r="A21" s="13" t="s">
        <v>691</v>
      </c>
      <c r="B21" s="6"/>
      <c r="C21" s="122"/>
      <c r="D21" s="122"/>
      <c r="E21" s="122"/>
      <c r="F21" s="122"/>
      <c r="G21" s="122"/>
      <c r="H21" s="122"/>
      <c r="I21" s="122">
        <f t="shared" si="3"/>
        <v>0</v>
      </c>
      <c r="J21" s="122">
        <f t="shared" si="1"/>
        <v>0</v>
      </c>
      <c r="K21" s="122">
        <f t="shared" si="1"/>
        <v>0</v>
      </c>
    </row>
    <row r="22" spans="1:11">
      <c r="A22" s="13" t="s">
        <v>866</v>
      </c>
      <c r="B22" s="6"/>
      <c r="C22" s="122">
        <v>6700000</v>
      </c>
      <c r="D22" s="122">
        <v>6700000</v>
      </c>
      <c r="E22" s="122">
        <v>7526500</v>
      </c>
      <c r="F22" s="122"/>
      <c r="G22" s="122"/>
      <c r="H22" s="122"/>
      <c r="I22" s="122">
        <f t="shared" si="3"/>
        <v>6700000</v>
      </c>
      <c r="J22" s="122">
        <f t="shared" si="1"/>
        <v>6700000</v>
      </c>
      <c r="K22" s="122">
        <f t="shared" si="1"/>
        <v>7526500</v>
      </c>
    </row>
    <row r="23" spans="1:11">
      <c r="A23" s="13" t="s">
        <v>965</v>
      </c>
      <c r="B23" s="6"/>
      <c r="C23" s="122">
        <v>4000000</v>
      </c>
      <c r="D23" s="122">
        <v>4000000</v>
      </c>
      <c r="E23" s="122">
        <v>2884578</v>
      </c>
      <c r="F23" s="122"/>
      <c r="G23" s="122"/>
      <c r="H23" s="122"/>
      <c r="I23" s="122">
        <f t="shared" si="3"/>
        <v>4000000</v>
      </c>
      <c r="J23" s="122">
        <f t="shared" si="1"/>
        <v>4000000</v>
      </c>
      <c r="K23" s="122">
        <f t="shared" si="1"/>
        <v>2884578</v>
      </c>
    </row>
    <row r="24" spans="1:11">
      <c r="A24" s="13" t="s">
        <v>154</v>
      </c>
      <c r="B24" s="6"/>
      <c r="C24" s="122">
        <v>80000</v>
      </c>
      <c r="D24" s="122">
        <v>80000</v>
      </c>
      <c r="E24" s="122"/>
      <c r="F24" s="122"/>
      <c r="G24" s="122"/>
      <c r="H24" s="122"/>
      <c r="I24" s="122">
        <f t="shared" si="3"/>
        <v>80000</v>
      </c>
      <c r="J24" s="122">
        <f t="shared" si="1"/>
        <v>80000</v>
      </c>
      <c r="K24" s="122">
        <f>SUM(E24+H24)</f>
        <v>0</v>
      </c>
    </row>
    <row r="25" spans="1:11">
      <c r="A25" s="13" t="s">
        <v>967</v>
      </c>
      <c r="B25" s="6"/>
      <c r="C25" s="122">
        <v>1160000</v>
      </c>
      <c r="D25" s="122">
        <v>1160000</v>
      </c>
      <c r="E25" s="122"/>
      <c r="F25" s="122"/>
      <c r="G25" s="122"/>
      <c r="H25" s="122"/>
      <c r="I25" s="122">
        <f t="shared" si="3"/>
        <v>1160000</v>
      </c>
      <c r="J25" s="122">
        <f t="shared" si="1"/>
        <v>1160000</v>
      </c>
      <c r="K25" s="122">
        <f t="shared" ref="K25:K29" si="4">SUM(E25+H25)</f>
        <v>0</v>
      </c>
    </row>
    <row r="26" spans="1:11">
      <c r="A26" s="13" t="s">
        <v>968</v>
      </c>
      <c r="B26" s="6"/>
      <c r="C26" s="122">
        <v>230000</v>
      </c>
      <c r="D26" s="122">
        <v>230000</v>
      </c>
      <c r="E26" s="122">
        <v>236220</v>
      </c>
      <c r="F26" s="122"/>
      <c r="G26" s="122"/>
      <c r="H26" s="122"/>
      <c r="I26" s="122">
        <f t="shared" si="3"/>
        <v>230000</v>
      </c>
      <c r="J26" s="122">
        <f t="shared" si="1"/>
        <v>230000</v>
      </c>
      <c r="K26" s="122">
        <f t="shared" si="4"/>
        <v>236220</v>
      </c>
    </row>
    <row r="27" spans="1:11">
      <c r="A27" s="13" t="s">
        <v>971</v>
      </c>
      <c r="B27" s="6"/>
      <c r="C27" s="122">
        <v>146000</v>
      </c>
      <c r="D27" s="122">
        <v>146000</v>
      </c>
      <c r="E27" s="122">
        <v>278900</v>
      </c>
      <c r="F27" s="122"/>
      <c r="G27" s="122"/>
      <c r="H27" s="122"/>
      <c r="I27" s="122">
        <f t="shared" si="3"/>
        <v>146000</v>
      </c>
      <c r="J27" s="122">
        <f t="shared" si="1"/>
        <v>146000</v>
      </c>
      <c r="K27" s="122">
        <f t="shared" si="4"/>
        <v>278900</v>
      </c>
    </row>
    <row r="28" spans="1:11">
      <c r="A28" s="13" t="s">
        <v>972</v>
      </c>
      <c r="B28" s="6"/>
      <c r="C28" s="122"/>
      <c r="D28" s="122"/>
      <c r="E28" s="122">
        <v>113850</v>
      </c>
      <c r="F28" s="122"/>
      <c r="G28" s="122"/>
      <c r="H28" s="122"/>
      <c r="I28" s="122"/>
      <c r="J28" s="122"/>
      <c r="K28" s="122">
        <f t="shared" si="4"/>
        <v>113850</v>
      </c>
    </row>
    <row r="29" spans="1:11">
      <c r="A29" s="13" t="s">
        <v>970</v>
      </c>
      <c r="B29" s="6"/>
      <c r="C29" s="122"/>
      <c r="D29" s="122"/>
      <c r="E29" s="122">
        <v>217900</v>
      </c>
      <c r="F29" s="122"/>
      <c r="G29" s="122"/>
      <c r="H29" s="122"/>
      <c r="I29" s="122"/>
      <c r="J29" s="122"/>
      <c r="K29" s="122">
        <f t="shared" si="4"/>
        <v>217900</v>
      </c>
    </row>
    <row r="30" spans="1:11">
      <c r="A30" s="13"/>
      <c r="B30" s="6" t="s">
        <v>419</v>
      </c>
      <c r="C30" s="122"/>
      <c r="D30" s="122"/>
      <c r="E30" s="122"/>
      <c r="F30" s="122"/>
      <c r="G30" s="122"/>
      <c r="H30" s="122"/>
      <c r="I30" s="165"/>
      <c r="J30" s="122"/>
      <c r="K30" s="122"/>
    </row>
    <row r="31" spans="1:11">
      <c r="A31" s="13" t="s">
        <v>418</v>
      </c>
      <c r="B31" s="6"/>
      <c r="C31" s="122"/>
      <c r="D31" s="122"/>
      <c r="E31" s="122"/>
      <c r="F31" s="122"/>
      <c r="G31" s="122"/>
      <c r="H31" s="122"/>
      <c r="I31" s="165"/>
      <c r="J31" s="122"/>
      <c r="K31" s="122"/>
    </row>
    <row r="32" spans="1:11">
      <c r="A32" s="13"/>
      <c r="B32" s="6" t="s">
        <v>421</v>
      </c>
      <c r="C32" s="122"/>
      <c r="D32" s="122"/>
      <c r="E32" s="122"/>
      <c r="F32" s="122"/>
      <c r="G32" s="122"/>
      <c r="H32" s="122"/>
      <c r="I32" s="165"/>
      <c r="J32" s="122"/>
      <c r="K32" s="122"/>
    </row>
    <row r="33" spans="1:11" s="166" customFormat="1" ht="25.5">
      <c r="A33" s="7" t="s">
        <v>422</v>
      </c>
      <c r="B33" s="8" t="s">
        <v>423</v>
      </c>
      <c r="C33" s="165">
        <v>3070000</v>
      </c>
      <c r="D33" s="165">
        <v>3300000</v>
      </c>
      <c r="E33" s="165">
        <v>3267502</v>
      </c>
      <c r="F33" s="165"/>
      <c r="G33" s="165"/>
      <c r="H33" s="165"/>
      <c r="I33" s="165">
        <f>SUM(C33+F33)</f>
        <v>3070000</v>
      </c>
      <c r="J33" s="165">
        <f>SUM(D33+G33)</f>
        <v>3300000</v>
      </c>
      <c r="K33" s="165">
        <f>SUM(E33+H33)</f>
        <v>3267502</v>
      </c>
    </row>
    <row r="34" spans="1:11" ht="15.75">
      <c r="A34" s="19" t="s">
        <v>647</v>
      </c>
      <c r="B34" s="9" t="s">
        <v>424</v>
      </c>
      <c r="C34" s="168">
        <f t="shared" ref="C34:K34" si="5">SUM(C8+C11+C17+C20+C30+C32+C33)</f>
        <v>20586000</v>
      </c>
      <c r="D34" s="168">
        <f t="shared" si="5"/>
        <v>20936000</v>
      </c>
      <c r="E34" s="168">
        <f>SUM(E8+E11+E17+E20+E30+E32+E33)</f>
        <v>15369352</v>
      </c>
      <c r="F34" s="168">
        <f t="shared" si="5"/>
        <v>0</v>
      </c>
      <c r="G34" s="168">
        <f t="shared" si="5"/>
        <v>0</v>
      </c>
      <c r="H34" s="168">
        <f t="shared" si="5"/>
        <v>0</v>
      </c>
      <c r="I34" s="168">
        <f t="shared" si="5"/>
        <v>20586000</v>
      </c>
      <c r="J34" s="168">
        <f t="shared" si="5"/>
        <v>20936000</v>
      </c>
      <c r="K34" s="168">
        <f t="shared" si="5"/>
        <v>15369352</v>
      </c>
    </row>
    <row r="35" spans="1:11" ht="15.75">
      <c r="A35" s="201"/>
      <c r="B35" s="8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ht="15.75">
      <c r="A36" s="22"/>
      <c r="B36" s="8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1" s="166" customFormat="1" ht="15.75">
      <c r="A37" s="22"/>
      <c r="B37" s="8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1" s="219" customFormat="1">
      <c r="A38" s="15" t="s">
        <v>425</v>
      </c>
      <c r="B38" s="8" t="s">
        <v>426</v>
      </c>
      <c r="C38" s="165">
        <f>SUM(C39:C47)</f>
        <v>36600000</v>
      </c>
      <c r="D38" s="165">
        <f t="shared" ref="D38:E38" si="6">SUM(D39:D47)</f>
        <v>36600000</v>
      </c>
      <c r="E38" s="165">
        <f t="shared" si="6"/>
        <v>25363538</v>
      </c>
      <c r="F38" s="165"/>
      <c r="G38" s="165"/>
      <c r="H38" s="165"/>
      <c r="I38" s="165">
        <f t="shared" ref="I38:I54" si="7">SUM(C38+F38)</f>
        <v>36600000</v>
      </c>
      <c r="J38" s="165">
        <f t="shared" ref="J38:K54" si="8">SUM(D38+G38)</f>
        <v>36600000</v>
      </c>
      <c r="K38" s="165">
        <f t="shared" si="8"/>
        <v>25363538</v>
      </c>
    </row>
    <row r="39" spans="1:11">
      <c r="A39" s="13" t="s">
        <v>955</v>
      </c>
      <c r="B39" s="6"/>
      <c r="C39" s="122">
        <v>4000000</v>
      </c>
      <c r="D39" s="122">
        <v>4000000</v>
      </c>
      <c r="E39" s="122"/>
      <c r="F39" s="122"/>
      <c r="G39" s="122"/>
      <c r="H39" s="122"/>
      <c r="I39" s="122">
        <f t="shared" si="7"/>
        <v>4000000</v>
      </c>
      <c r="J39" s="122">
        <f t="shared" si="8"/>
        <v>4000000</v>
      </c>
      <c r="K39" s="122">
        <f t="shared" si="8"/>
        <v>0</v>
      </c>
    </row>
    <row r="40" spans="1:11">
      <c r="A40" s="13" t="s">
        <v>956</v>
      </c>
      <c r="B40" s="6"/>
      <c r="C40" s="122">
        <v>2500000</v>
      </c>
      <c r="D40" s="122">
        <v>2500000</v>
      </c>
      <c r="E40" s="122">
        <v>4577716</v>
      </c>
      <c r="F40" s="122"/>
      <c r="G40" s="122"/>
      <c r="H40" s="122"/>
      <c r="I40" s="122">
        <f t="shared" si="7"/>
        <v>2500000</v>
      </c>
      <c r="J40" s="122">
        <f t="shared" si="8"/>
        <v>2500000</v>
      </c>
      <c r="K40" s="122">
        <f t="shared" si="8"/>
        <v>4577716</v>
      </c>
    </row>
    <row r="41" spans="1:11">
      <c r="A41" s="13" t="s">
        <v>957</v>
      </c>
      <c r="B41" s="6"/>
      <c r="C41" s="122">
        <v>1400000</v>
      </c>
      <c r="D41" s="122">
        <v>1400000</v>
      </c>
      <c r="E41" s="122">
        <v>307000</v>
      </c>
      <c r="F41" s="122"/>
      <c r="G41" s="122"/>
      <c r="H41" s="122"/>
      <c r="I41" s="122">
        <f t="shared" si="7"/>
        <v>1400000</v>
      </c>
      <c r="J41" s="122">
        <f t="shared" si="8"/>
        <v>1400000</v>
      </c>
      <c r="K41" s="122">
        <f t="shared" si="8"/>
        <v>307000</v>
      </c>
    </row>
    <row r="42" spans="1:11">
      <c r="A42" s="13" t="s">
        <v>958</v>
      </c>
      <c r="B42" s="6"/>
      <c r="C42" s="122">
        <v>10500000</v>
      </c>
      <c r="D42" s="122">
        <v>10500000</v>
      </c>
      <c r="E42" s="122">
        <v>6437439</v>
      </c>
      <c r="F42" s="122"/>
      <c r="G42" s="122"/>
      <c r="H42" s="122"/>
      <c r="I42" s="122">
        <f t="shared" si="7"/>
        <v>10500000</v>
      </c>
      <c r="J42" s="122">
        <f t="shared" si="8"/>
        <v>10500000</v>
      </c>
      <c r="K42" s="122">
        <f t="shared" si="8"/>
        <v>6437439</v>
      </c>
    </row>
    <row r="43" spans="1:11">
      <c r="A43" s="13" t="s">
        <v>959</v>
      </c>
      <c r="B43" s="6"/>
      <c r="C43" s="122">
        <v>3200000</v>
      </c>
      <c r="D43" s="122">
        <v>3200000</v>
      </c>
      <c r="E43" s="122">
        <v>2275483</v>
      </c>
      <c r="F43" s="122"/>
      <c r="G43" s="122"/>
      <c r="H43" s="122"/>
      <c r="I43" s="122">
        <f t="shared" si="7"/>
        <v>3200000</v>
      </c>
      <c r="J43" s="122">
        <f t="shared" si="8"/>
        <v>3200000</v>
      </c>
      <c r="K43" s="122"/>
    </row>
    <row r="44" spans="1:11">
      <c r="A44" s="13" t="s">
        <v>960</v>
      </c>
      <c r="B44" s="6"/>
      <c r="C44" s="122">
        <v>4000000</v>
      </c>
      <c r="D44" s="122">
        <v>4000000</v>
      </c>
      <c r="E44" s="122"/>
      <c r="F44" s="122"/>
      <c r="G44" s="122"/>
      <c r="H44" s="122"/>
      <c r="I44" s="122">
        <f t="shared" si="7"/>
        <v>4000000</v>
      </c>
      <c r="J44" s="122">
        <f t="shared" si="8"/>
        <v>4000000</v>
      </c>
      <c r="K44" s="122"/>
    </row>
    <row r="45" spans="1:11">
      <c r="A45" s="13" t="s">
        <v>964</v>
      </c>
      <c r="B45" s="6"/>
      <c r="C45" s="122">
        <v>11000000</v>
      </c>
      <c r="D45" s="122">
        <v>11000000</v>
      </c>
      <c r="E45" s="122">
        <v>10968900</v>
      </c>
      <c r="F45" s="122"/>
      <c r="G45" s="122"/>
      <c r="H45" s="122"/>
      <c r="I45" s="122">
        <f t="shared" si="7"/>
        <v>11000000</v>
      </c>
      <c r="J45" s="122">
        <f t="shared" si="8"/>
        <v>11000000</v>
      </c>
      <c r="K45" s="122"/>
    </row>
    <row r="46" spans="1:11">
      <c r="A46" s="13" t="s">
        <v>973</v>
      </c>
      <c r="B46" s="6"/>
      <c r="C46" s="122"/>
      <c r="D46" s="122"/>
      <c r="E46" s="122">
        <v>797000</v>
      </c>
      <c r="F46" s="122"/>
      <c r="G46" s="122"/>
      <c r="H46" s="122"/>
      <c r="I46" s="122"/>
      <c r="J46" s="122"/>
      <c r="K46" s="122"/>
    </row>
    <row r="47" spans="1:11">
      <c r="A47" s="13"/>
      <c r="B47" s="6"/>
      <c r="C47" s="122"/>
      <c r="D47" s="122"/>
      <c r="E47" s="122"/>
      <c r="F47" s="122"/>
      <c r="G47" s="122"/>
      <c r="H47" s="122"/>
      <c r="I47" s="165"/>
      <c r="J47" s="165"/>
      <c r="K47" s="165"/>
    </row>
    <row r="48" spans="1:11">
      <c r="A48" s="13" t="s">
        <v>427</v>
      </c>
      <c r="B48" s="6"/>
      <c r="C48" s="122"/>
      <c r="D48" s="122"/>
      <c r="E48" s="122"/>
      <c r="F48" s="122"/>
      <c r="G48" s="122"/>
      <c r="H48" s="122"/>
      <c r="I48" s="165"/>
      <c r="J48" s="165"/>
      <c r="K48" s="165"/>
    </row>
    <row r="49" spans="1:11" s="166" customFormat="1">
      <c r="A49" s="13"/>
      <c r="B49" s="8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s="166" customFormat="1">
      <c r="A50" s="15" t="s">
        <v>429</v>
      </c>
      <c r="B50" s="8" t="s">
        <v>430</v>
      </c>
      <c r="C50" s="165">
        <v>9500000</v>
      </c>
      <c r="D50" s="165">
        <v>9500000</v>
      </c>
      <c r="E50" s="165">
        <v>6299950</v>
      </c>
      <c r="F50" s="165"/>
      <c r="G50" s="165"/>
      <c r="H50" s="165"/>
      <c r="I50" s="165">
        <f t="shared" si="7"/>
        <v>9500000</v>
      </c>
      <c r="J50" s="165">
        <f t="shared" si="8"/>
        <v>9500000</v>
      </c>
      <c r="K50" s="165">
        <f t="shared" si="8"/>
        <v>6299950</v>
      </c>
    </row>
    <row r="51" spans="1:11" s="166" customFormat="1">
      <c r="A51" s="13" t="s">
        <v>153</v>
      </c>
      <c r="B51" s="8"/>
      <c r="C51" s="122">
        <v>9500000</v>
      </c>
      <c r="D51" s="122">
        <v>9500000</v>
      </c>
      <c r="E51" s="122">
        <v>5749950</v>
      </c>
      <c r="F51" s="165"/>
      <c r="G51" s="165"/>
      <c r="H51" s="165"/>
      <c r="I51" s="122">
        <f t="shared" si="7"/>
        <v>9500000</v>
      </c>
      <c r="J51" s="122">
        <f t="shared" si="8"/>
        <v>9500000</v>
      </c>
      <c r="K51" s="122">
        <f t="shared" si="8"/>
        <v>5749950</v>
      </c>
    </row>
    <row r="52" spans="1:11" s="166" customFormat="1">
      <c r="A52" s="15" t="s">
        <v>867</v>
      </c>
      <c r="B52" s="8"/>
      <c r="C52" s="122"/>
      <c r="D52" s="122"/>
      <c r="E52" s="165">
        <v>550000</v>
      </c>
      <c r="F52" s="165"/>
      <c r="G52" s="165"/>
      <c r="H52" s="165"/>
      <c r="I52" s="122">
        <f t="shared" si="7"/>
        <v>0</v>
      </c>
      <c r="J52" s="122">
        <f t="shared" si="8"/>
        <v>0</v>
      </c>
      <c r="K52" s="122">
        <f t="shared" si="8"/>
        <v>550000</v>
      </c>
    </row>
    <row r="53" spans="1:11" s="166" customFormat="1">
      <c r="A53" s="13"/>
      <c r="B53" s="8"/>
      <c r="C53" s="165"/>
      <c r="D53" s="165"/>
      <c r="E53" s="165"/>
      <c r="F53" s="165"/>
      <c r="G53" s="165"/>
      <c r="H53" s="165"/>
      <c r="I53" s="122"/>
      <c r="J53" s="122"/>
      <c r="K53" s="122"/>
    </row>
    <row r="54" spans="1:11" s="166" customFormat="1">
      <c r="A54" s="15" t="s">
        <v>431</v>
      </c>
      <c r="B54" s="8" t="s">
        <v>432</v>
      </c>
      <c r="C54" s="165">
        <v>11860000</v>
      </c>
      <c r="D54" s="165">
        <v>11660000</v>
      </c>
      <c r="E54" s="165">
        <v>8105728</v>
      </c>
      <c r="F54" s="165"/>
      <c r="G54" s="165"/>
      <c r="H54" s="165"/>
      <c r="I54" s="165">
        <f t="shared" si="7"/>
        <v>11860000</v>
      </c>
      <c r="J54" s="165">
        <f t="shared" si="8"/>
        <v>11660000</v>
      </c>
      <c r="K54" s="165">
        <f t="shared" si="8"/>
        <v>8105728</v>
      </c>
    </row>
    <row r="55" spans="1:11" ht="15.75">
      <c r="A55" s="19" t="s">
        <v>648</v>
      </c>
      <c r="B55" s="9" t="s">
        <v>433</v>
      </c>
      <c r="C55" s="168">
        <f>SUM(C38+C47+C50+C54)</f>
        <v>57960000</v>
      </c>
      <c r="D55" s="168">
        <f>SUM(D38+D47+D50+D54)</f>
        <v>57760000</v>
      </c>
      <c r="E55" s="168">
        <f>SUM(E38+E47+E50+E54)</f>
        <v>39769216</v>
      </c>
      <c r="F55" s="168">
        <f t="shared" ref="F55:I55" si="9">SUM(F38+F47+F50+F54)</f>
        <v>0</v>
      </c>
      <c r="G55" s="168">
        <f t="shared" si="9"/>
        <v>0</v>
      </c>
      <c r="H55" s="168">
        <f t="shared" si="9"/>
        <v>0</v>
      </c>
      <c r="I55" s="168">
        <f t="shared" si="9"/>
        <v>57960000</v>
      </c>
      <c r="J55" s="168">
        <f>SUM(J38+J47+J50+J54)</f>
        <v>57760000</v>
      </c>
      <c r="K55" s="168">
        <f t="shared" ref="K55" si="10">SUM(K38+K47+K50+K54)</f>
        <v>39769216</v>
      </c>
    </row>
    <row r="56" spans="1:11" ht="15.75">
      <c r="A56" s="211"/>
    </row>
    <row r="57" spans="1:11"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1">
      <c r="A58" s="118"/>
    </row>
  </sheetData>
  <mergeCells count="7">
    <mergeCell ref="F5:H5"/>
    <mergeCell ref="I5:K5"/>
    <mergeCell ref="A1:K1"/>
    <mergeCell ref="A2:K2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Header>&amp;R5.sz.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23</vt:i4>
      </vt:variant>
    </vt:vector>
  </HeadingPairs>
  <TitlesOfParts>
    <vt:vector size="49" baseType="lpstr">
      <vt:lpstr>kiemelt ei</vt:lpstr>
      <vt:lpstr>kiadások Önkormányzat</vt:lpstr>
      <vt:lpstr>kiadások Óvoda</vt:lpstr>
      <vt:lpstr>kiadások összesen</vt:lpstr>
      <vt:lpstr>Bevételek Önkormányzat</vt:lpstr>
      <vt:lpstr>bevételek Óvoda</vt:lpstr>
      <vt:lpstr>bevételek összesen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pénzmaradvány kimutatás</vt:lpstr>
      <vt:lpstr>eredménykimutatás önkorm</vt:lpstr>
      <vt:lpstr>eredménykimutatás kv szerv</vt:lpstr>
      <vt:lpstr>mérleg önkorm.</vt:lpstr>
      <vt:lpstr>mérleg intézm.</vt:lpstr>
      <vt:lpstr>19.vagyonkimutatás-önk.</vt:lpstr>
      <vt:lpstr>19. vagyonkimutatás-ovi</vt:lpstr>
      <vt:lpstr>'stabilitási 2'!foot_4_place</vt:lpstr>
      <vt:lpstr>'stabilitási 2'!foot_53_place</vt:lpstr>
      <vt:lpstr>'19.vagyonkimutatás-önk.'!Nyomtatási_terület</vt:lpstr>
      <vt:lpstr>átvett!Nyomtatási_terület</vt:lpstr>
      <vt:lpstr>'bevételek Óvoda'!Nyomtatási_terület</vt:lpstr>
      <vt:lpstr>'Bevételek Önkormányzat'!Nyomtatási_terület</vt:lpstr>
      <vt:lpstr>'bevételek összesen'!Nyomtatási_terület</vt:lpstr>
      <vt:lpstr>'eredménykimutatás kv szerv'!Nyomtatási_terület</vt:lpstr>
      <vt:lpstr>'eredménykimutatás önkorm'!Nyomtatási_terület</vt:lpstr>
      <vt:lpstr>'EU projektek'!Nyomtatási_terület</vt:lpstr>
      <vt:lpstr>finanszírozás!Nyomtatási_terület</vt:lpstr>
      <vt:lpstr>'helyi adók'!Nyomtatási_terület</vt:lpstr>
      <vt:lpstr>hitelek!Nyomtatási_terület</vt:lpstr>
      <vt:lpstr>'kiadások Óvoda'!Nyomtatási_terület</vt:lpstr>
      <vt:lpstr>'kiadások Önkormányzat'!Nyomtatási_terület</vt:lpstr>
      <vt:lpstr>'kiadások összesen'!Nyomtatási_terület</vt:lpstr>
      <vt:lpstr>'kiemelt ei'!Nyomtatási_terület</vt:lpstr>
      <vt:lpstr>létszám!Nyomtatási_terület</vt:lpstr>
      <vt:lpstr>'mérleg önkorm.'!Nyomtatási_terület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Windows-felhasználó</cp:lastModifiedBy>
  <cp:lastPrinted>2019-05-30T14:26:04Z</cp:lastPrinted>
  <dcterms:created xsi:type="dcterms:W3CDTF">2014-01-03T21:48:14Z</dcterms:created>
  <dcterms:modified xsi:type="dcterms:W3CDTF">2019-05-30T14:26:30Z</dcterms:modified>
</cp:coreProperties>
</file>