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90" windowWidth="19440" windowHeight="11760" activeTab="2"/>
  </bookViews>
  <sheets>
    <sheet name="kiadások-bevételek mérlege" sheetId="1" r:id="rId1"/>
    <sheet name="Össz.bevételek rovatok szerint" sheetId="6" r:id="rId2"/>
    <sheet name="Össz.Kiadások rovatok szerint" sheetId="2" r:id="rId3"/>
    <sheet name="Lövő mérleg" sheetId="7" r:id="rId4"/>
    <sheet name="Lövő kiadások" sheetId="8" r:id="rId5"/>
    <sheet name="Lövő bevételek" sheetId="9" r:id="rId6"/>
    <sheet name="Lövő kiemelt" sheetId="10" r:id="rId7"/>
  </sheets>
  <definedNames>
    <definedName name="_xlnm.Print_Area" localSheetId="0">'kiadások-bevételek mérlege'!$A$1:$E$125</definedName>
    <definedName name="_xlnm.Print_Area" localSheetId="1">'Össz.bevételek rovatok szerint'!$A$1:$F$40</definedName>
    <definedName name="_xlnm.Print_Area" localSheetId="2">'Össz.Kiadások rovatok szerint'!$A$1:$F$90</definedName>
  </definedNames>
  <calcPr calcId="152511"/>
</workbook>
</file>

<file path=xl/calcChain.xml><?xml version="1.0" encoding="utf-8"?>
<calcChain xmlns="http://schemas.openxmlformats.org/spreadsheetml/2006/main">
  <c r="D25" i="10"/>
  <c r="C25"/>
  <c r="B25"/>
  <c r="D23"/>
  <c r="C23"/>
  <c r="B23"/>
  <c r="D15"/>
  <c r="C15"/>
  <c r="B15"/>
  <c r="D13"/>
  <c r="C13"/>
  <c r="B13"/>
  <c r="G55" i="9" l="1"/>
  <c r="D55"/>
  <c r="C55"/>
  <c r="C84" i="8" l="1"/>
  <c r="D84"/>
  <c r="I84"/>
  <c r="D124" i="1" l="1"/>
  <c r="D49"/>
  <c r="D42"/>
  <c r="D24"/>
  <c r="D15"/>
  <c r="D8"/>
  <c r="G77"/>
  <c r="J98"/>
  <c r="J78"/>
  <c r="E49"/>
  <c r="E46"/>
  <c r="E42"/>
  <c r="E36"/>
  <c r="E24"/>
  <c r="E15"/>
  <c r="E8"/>
  <c r="F87" i="2"/>
  <c r="F84"/>
  <c r="F83"/>
  <c r="F82"/>
  <c r="F81"/>
  <c r="F80"/>
  <c r="F78"/>
  <c r="F77"/>
  <c r="F76"/>
  <c r="F75"/>
  <c r="F79" s="1"/>
  <c r="F73"/>
  <c r="F72"/>
  <c r="F71"/>
  <c r="F70"/>
  <c r="F69"/>
  <c r="F68"/>
  <c r="F74" s="1"/>
  <c r="F66"/>
  <c r="F65"/>
  <c r="F64"/>
  <c r="F63"/>
  <c r="F67" s="1"/>
  <c r="F60"/>
  <c r="F56"/>
  <c r="F61" s="1"/>
  <c r="F55"/>
  <c r="F53"/>
  <c r="F52"/>
  <c r="F54" s="1"/>
  <c r="F50"/>
  <c r="F49"/>
  <c r="F48"/>
  <c r="F47"/>
  <c r="F46"/>
  <c r="F45"/>
  <c r="F44"/>
  <c r="F43"/>
  <c r="F42"/>
  <c r="F41"/>
  <c r="F40"/>
  <c r="F39"/>
  <c r="F38"/>
  <c r="F37"/>
  <c r="F36"/>
  <c r="F51" s="1"/>
  <c r="F35"/>
  <c r="F34"/>
  <c r="F33"/>
  <c r="F32"/>
  <c r="F31"/>
  <c r="F30"/>
  <c r="F28"/>
  <c r="F29" s="1"/>
  <c r="F27"/>
  <c r="F26"/>
  <c r="F24"/>
  <c r="F23"/>
  <c r="F22"/>
  <c r="F21"/>
  <c r="F25" s="1"/>
  <c r="F18"/>
  <c r="F17"/>
  <c r="F16"/>
  <c r="F19" s="1"/>
  <c r="F14"/>
  <c r="F13"/>
  <c r="F12"/>
  <c r="F11"/>
  <c r="F10"/>
  <c r="F9"/>
  <c r="F7"/>
  <c r="F15" s="1"/>
  <c r="E61"/>
  <c r="E54"/>
  <c r="E51"/>
  <c r="E32"/>
  <c r="E29"/>
  <c r="E62" s="1"/>
  <c r="E25"/>
  <c r="E19"/>
  <c r="E15"/>
  <c r="E20" s="1"/>
  <c r="E40" i="6"/>
  <c r="E39"/>
  <c r="E34"/>
  <c r="D61" i="2"/>
  <c r="D54"/>
  <c r="D51"/>
  <c r="F20" l="1"/>
  <c r="E90"/>
  <c r="F62"/>
  <c r="E52" i="1"/>
  <c r="D32" i="2"/>
  <c r="D29"/>
  <c r="D62" s="1"/>
  <c r="D25"/>
  <c r="D20"/>
  <c r="D90" s="1"/>
  <c r="D19"/>
  <c r="D15"/>
  <c r="D39" i="6"/>
  <c r="D34"/>
  <c r="D40" s="1"/>
  <c r="F38"/>
  <c r="F35"/>
  <c r="C39"/>
  <c r="C34"/>
  <c r="F31"/>
  <c r="C25"/>
  <c r="C17"/>
  <c r="C40" s="1"/>
  <c r="F16"/>
  <c r="C13"/>
  <c r="F17" l="1"/>
  <c r="F90" i="2"/>
  <c r="F40" i="6"/>
  <c r="C83" i="2"/>
  <c r="C79"/>
  <c r="C74"/>
  <c r="C67"/>
  <c r="C61"/>
  <c r="C54"/>
  <c r="C51"/>
  <c r="C32"/>
  <c r="C29"/>
  <c r="C25"/>
  <c r="C19"/>
  <c r="C15"/>
  <c r="C62" l="1"/>
  <c r="C20"/>
  <c r="G71" i="1"/>
  <c r="G66"/>
  <c r="G65"/>
  <c r="G61"/>
  <c r="G122"/>
  <c r="H78"/>
  <c r="H65"/>
  <c r="H61"/>
  <c r="G51"/>
  <c r="G48"/>
  <c r="G45"/>
  <c r="G44"/>
  <c r="D44" s="1"/>
  <c r="D46" s="1"/>
  <c r="G43"/>
  <c r="G41"/>
  <c r="G40"/>
  <c r="G39"/>
  <c r="G38"/>
  <c r="G35"/>
  <c r="D35" s="1"/>
  <c r="D36" s="1"/>
  <c r="G34"/>
  <c r="G29"/>
  <c r="G26"/>
  <c r="G24"/>
  <c r="G23"/>
  <c r="G12"/>
  <c r="G11"/>
  <c r="G10"/>
  <c r="G9"/>
  <c r="G7"/>
  <c r="G6"/>
  <c r="H49"/>
  <c r="G49" s="1"/>
  <c r="H46"/>
  <c r="G46" s="1"/>
  <c r="H42"/>
  <c r="G42" s="1"/>
  <c r="H36"/>
  <c r="G36" s="1"/>
  <c r="H24"/>
  <c r="H15"/>
  <c r="H8"/>
  <c r="J15"/>
  <c r="J8"/>
  <c r="J124"/>
  <c r="J125" s="1"/>
  <c r="I124"/>
  <c r="G124" s="1"/>
  <c r="I78"/>
  <c r="I15"/>
  <c r="I8"/>
  <c r="I125" l="1"/>
  <c r="C89" i="2"/>
  <c r="C90"/>
  <c r="J52" i="1"/>
  <c r="G78"/>
  <c r="D52"/>
  <c r="G15"/>
  <c r="H98"/>
  <c r="H125" s="1"/>
  <c r="H52"/>
  <c r="I52"/>
  <c r="G8"/>
  <c r="G52"/>
  <c r="G98"/>
  <c r="G125" s="1"/>
  <c r="D78"/>
  <c r="D65"/>
  <c r="D61"/>
  <c r="E121"/>
  <c r="E124" s="1"/>
  <c r="E78"/>
  <c r="E65"/>
  <c r="E61"/>
  <c r="E98" s="1"/>
  <c r="E125" s="1"/>
  <c r="F36" i="6"/>
  <c r="F12"/>
  <c r="C36" i="1"/>
  <c r="C124"/>
  <c r="C78"/>
  <c r="C65"/>
  <c r="C61"/>
  <c r="C49"/>
  <c r="C46"/>
  <c r="C42"/>
  <c r="C24"/>
  <c r="C15"/>
  <c r="C8"/>
  <c r="F33" i="6"/>
  <c r="F28"/>
  <c r="F11"/>
  <c r="F10"/>
  <c r="F9"/>
  <c r="F8"/>
  <c r="F37"/>
  <c r="F32"/>
  <c r="F30"/>
  <c r="F29"/>
  <c r="F27"/>
  <c r="F26"/>
  <c r="F23"/>
  <c r="F22"/>
  <c r="F21"/>
  <c r="F20"/>
  <c r="F18"/>
  <c r="F19" s="1"/>
  <c r="F15"/>
  <c r="F14"/>
  <c r="C98" i="1" l="1"/>
  <c r="D98"/>
  <c r="D125" s="1"/>
  <c r="F13" i="6"/>
  <c r="F34"/>
  <c r="F39"/>
  <c r="C125" i="1"/>
  <c r="C52"/>
  <c r="F24" i="6" l="1"/>
  <c r="F25" s="1"/>
  <c r="G36" s="1"/>
  <c r="G40" s="1"/>
</calcChain>
</file>

<file path=xl/sharedStrings.xml><?xml version="1.0" encoding="utf-8"?>
<sst xmlns="http://schemas.openxmlformats.org/spreadsheetml/2006/main" count="898" uniqueCount="771">
  <si>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</si>
  <si>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</si>
  <si>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</si>
  <si>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</si>
  <si>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</si>
  <si>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</si>
  <si>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</si>
  <si>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</si>
  <si>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</si>
  <si>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</si>
  <si>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</si>
  <si>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</si>
  <si>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</si>
  <si>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</si>
  <si>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</si>
  <si>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</si>
  <si>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</si>
  <si>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</si>
  <si>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</si>
  <si>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</si>
  <si>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</si>
  <si>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</si>
  <si>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</si>
  <si>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</si>
  <si>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</si>
  <si>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</si>
  <si>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</si>
  <si>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</si>
  <si>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</si>
  <si>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</si>
  <si>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</si>
  <si>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</si>
  <si>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</si>
  <si>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</si>
  <si>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</si>
  <si>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</si>
  <si>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</si>
  <si>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</si>
  <si>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</si>
  <si>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</si>
  <si>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</si>
  <si>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</si>
  <si>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</si>
  <si>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</si>
  <si>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</si>
  <si>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</si>
  <si>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</si>
  <si>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</si>
  <si>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</si>
  <si>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</si>
  <si>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</si>
  <si>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</si>
  <si>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</si>
  <si>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</si>
  <si>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</si>
  <si>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</si>
  <si>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</si>
  <si>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</si>
  <si>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</si>
  <si>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</si>
  <si>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</si>
  <si>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</si>
  <si>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</si>
  <si>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</si>
  <si>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</si>
  <si>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</si>
  <si>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</si>
  <si>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</si>
  <si>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</si>
  <si>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</si>
  <si>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</si>
  <si>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</si>
  <si>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</si>
  <si>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</si>
  <si>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</si>
  <si>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</si>
  <si>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</si>
  <si>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</si>
  <si>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</si>
  <si>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</si>
  <si>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</si>
  <si>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</si>
  <si>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</si>
  <si>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</si>
  <si>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</si>
  <si>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</si>
  <si>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</si>
  <si>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</si>
  <si>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</si>
  <si>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</si>
  <si>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</si>
  <si>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</si>
  <si>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</si>
  <si>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</si>
  <si>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</si>
  <si>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</si>
  <si>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</si>
  <si>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</si>
  <si>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</si>
  <si>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</si>
  <si>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</si>
  <si>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</si>
  <si>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</si>
  <si>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</si>
  <si>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</si>
  <si>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</si>
  <si>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</si>
  <si>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</si>
  <si>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</si>
  <si>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</si>
  <si>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</si>
  <si>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</si>
  <si>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</si>
  <si>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</si>
  <si>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</si>
  <si>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</si>
  <si>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</si>
  <si>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</si>
  <si>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</si>
  <si>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</si>
  <si>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</si>
  <si>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</si>
  <si>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</si>
  <si>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</si>
  <si>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</si>
  <si>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</si>
  <si>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</si>
  <si>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</si>
  <si>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</si>
  <si>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</si>
  <si>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</si>
  <si>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</si>
  <si>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</si>
  <si>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</si>
  <si>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</si>
  <si>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</si>
  <si>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</si>
  <si>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</si>
  <si>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</si>
  <si>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</si>
  <si>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</si>
  <si>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</si>
  <si>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</si>
  <si>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</si>
  <si>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</si>
  <si>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</si>
  <si>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</si>
  <si>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</si>
  <si>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</si>
  <si>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</si>
  <si>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</si>
  <si>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</si>
  <si>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</si>
  <si>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</si>
  <si>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</si>
  <si>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</si>
  <si>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</si>
  <si>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</si>
  <si>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</si>
  <si>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</si>
  <si>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</si>
  <si>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</si>
  <si>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</si>
  <si>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</si>
  <si>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</si>
  <si>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</si>
  <si>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</si>
  <si>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</si>
  <si>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</si>
  <si>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</si>
  <si>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</si>
  <si>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</si>
  <si>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</si>
  <si>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</si>
  <si>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</si>
  <si>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</si>
  <si>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</si>
  <si>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</si>
  <si>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</si>
  <si>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</si>
  <si>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</si>
  <si>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</si>
  <si>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</si>
  <si>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</si>
  <si>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</si>
  <si>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</si>
  <si>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</si>
  <si>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</si>
  <si>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</si>
  <si>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</si>
  <si>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</si>
  <si>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</si>
  <si>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</si>
  <si>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</si>
  <si>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</si>
  <si>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</si>
  <si>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</si>
  <si>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</si>
  <si>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</si>
  <si>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</si>
  <si>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</si>
  <si>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</si>
  <si>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</si>
  <si>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</si>
  <si>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</si>
  <si>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</si>
  <si>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</si>
  <si>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</si>
  <si>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</si>
  <si>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</si>
  <si>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</si>
  <si>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</si>
  <si>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</si>
  <si>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</si>
  <si>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</si>
  <si>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</si>
  <si>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</si>
  <si>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</si>
  <si>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</si>
  <si>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</si>
  <si>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</si>
  <si>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</si>
  <si>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</si>
  <si>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</si>
  <si>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</si>
  <si>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Kiadások összesen</t>
  </si>
  <si>
    <t>Egyéb külső személyi juttatások</t>
  </si>
  <si>
    <t>Települési önkormányzatok kulturális feladatainak támogatása</t>
  </si>
  <si>
    <t>B251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</si>
  <si>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</si>
  <si>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</si>
  <si>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</si>
  <si>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</si>
  <si>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</si>
  <si>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</si>
  <si>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</si>
  <si>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</si>
  <si>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</si>
  <si>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</si>
  <si>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Előző év kv.maradvány igénybevétel</t>
  </si>
  <si>
    <t>Felhalmozási c. támogatások államháztartáson kívülről</t>
  </si>
  <si>
    <t>B7</t>
  </si>
  <si>
    <t>B1-B6</t>
  </si>
  <si>
    <t>B7-B8</t>
  </si>
  <si>
    <t>ÁFA bevételek</t>
  </si>
  <si>
    <t>B1111</t>
  </si>
  <si>
    <t>B1131</t>
  </si>
  <si>
    <t>B1141</t>
  </si>
  <si>
    <t>B35411</t>
  </si>
  <si>
    <t>B406</t>
  </si>
  <si>
    <t>B405</t>
  </si>
  <si>
    <t>Ellátási díjak</t>
  </si>
  <si>
    <t>B4031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</si>
  <si>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</si>
  <si>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</si>
  <si>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</si>
  <si>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</si>
  <si>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</si>
  <si>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</si>
  <si>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</si>
  <si>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</si>
  <si>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</si>
  <si>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</si>
  <si>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</si>
  <si>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</si>
  <si>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</si>
  <si>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</si>
  <si>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</si>
  <si>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</si>
  <si>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</si>
  <si>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</si>
  <si>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</si>
  <si>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</si>
  <si>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Települési létfenntartási támogatás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</si>
  <si>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</si>
  <si>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</si>
  <si>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</si>
  <si>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</si>
  <si>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</si>
  <si>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</si>
  <si>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</si>
  <si>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</si>
  <si>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</si>
  <si>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</si>
  <si>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</si>
  <si>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</si>
  <si>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 xml:space="preserve"> Ft</t>
  </si>
  <si>
    <t>Egyéb szolgáltatások</t>
  </si>
  <si>
    <t>B16061</t>
  </si>
  <si>
    <t>Egyéb működési célú támogatások bev.ÁH -n belülről-elkül.pénza.</t>
  </si>
  <si>
    <t>Egyéb működési célú támogatások bev.ÁH -n belülről-társ.bizt.</t>
  </si>
  <si>
    <t>Bérleti díj</t>
  </si>
  <si>
    <t>Befizetendő ÁFA</t>
  </si>
  <si>
    <t>Intézményi ellátottak  pénzbeli juttatásai</t>
  </si>
  <si>
    <t>K4711</t>
  </si>
  <si>
    <t>Egyéb TE felújítása</t>
  </si>
  <si>
    <t>K89</t>
  </si>
  <si>
    <t>Egyéb felhalmozási célú támogatás ÁH-n kívülre</t>
  </si>
  <si>
    <t>K914</t>
  </si>
  <si>
    <t>K73</t>
  </si>
  <si>
    <t>Egyéb felhalmozási célú kiadások -ÁH-n kívülre</t>
  </si>
  <si>
    <t>B36</t>
  </si>
  <si>
    <t>Továbbszámlázott szolgáltatások</t>
  </si>
  <si>
    <t>Igazg.szolg.díjak</t>
  </si>
  <si>
    <t>K1107</t>
  </si>
  <si>
    <t>K121</t>
  </si>
  <si>
    <t>K122</t>
  </si>
  <si>
    <t>K123</t>
  </si>
  <si>
    <t>K241</t>
  </si>
  <si>
    <t>K271</t>
  </si>
  <si>
    <t>K33713</t>
  </si>
  <si>
    <t>K33721</t>
  </si>
  <si>
    <t>K33741</t>
  </si>
  <si>
    <t>K33761</t>
  </si>
  <si>
    <t>K33791</t>
  </si>
  <si>
    <t>K506071</t>
  </si>
  <si>
    <t>K5121</t>
  </si>
  <si>
    <t>K621</t>
  </si>
  <si>
    <t>K631</t>
  </si>
  <si>
    <t>K641</t>
  </si>
  <si>
    <t>K671</t>
  </si>
  <si>
    <t>K711</t>
  </si>
  <si>
    <t>K741</t>
  </si>
  <si>
    <t>K9151</t>
  </si>
  <si>
    <t>K110114</t>
  </si>
  <si>
    <t>K1106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</si>
  <si>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</si>
  <si>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</si>
  <si>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</si>
  <si>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</si>
  <si>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</si>
  <si>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</si>
  <si>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K721</t>
  </si>
  <si>
    <t>K110111</t>
  </si>
  <si>
    <t>K211</t>
  </si>
  <si>
    <t>2017. évi eredeti ei.</t>
  </si>
  <si>
    <t>B4041</t>
  </si>
  <si>
    <t>Tulajdonosi bevételek</t>
  </si>
  <si>
    <t>B411</t>
  </si>
  <si>
    <t>Közbeszerzési díj</t>
  </si>
  <si>
    <t>B404</t>
  </si>
  <si>
    <t>A helyi önk. Tv-i előíráson alapuló befizetései</t>
  </si>
  <si>
    <t>Módosított ei.</t>
  </si>
  <si>
    <t>Teljesítés</t>
  </si>
  <si>
    <t>B1151</t>
  </si>
  <si>
    <t>Működési célú költségvetési támogatások és kieg.támogatások</t>
  </si>
  <si>
    <t>B75</t>
  </si>
  <si>
    <t>K513</t>
  </si>
  <si>
    <t>KÖH</t>
  </si>
  <si>
    <t>Óvoda</t>
  </si>
  <si>
    <t>Lövő</t>
  </si>
  <si>
    <t>Lövő Község Önkormányzat és költségvetési szervei 2017. évi beszámoló</t>
  </si>
  <si>
    <t>Lövő Község Önkormányzat és költségvetési szervei 2017. évi bevételek teljesítése</t>
  </si>
  <si>
    <t>Lövő  Község Önkormányzat és költségvetési szervei 2017. évi kiadások teljesítése</t>
  </si>
  <si>
    <t>K1104</t>
  </si>
  <si>
    <t>Helyettesítés</t>
  </si>
  <si>
    <t>Jubileumi jutalom</t>
  </si>
  <si>
    <t>K311</t>
  </si>
  <si>
    <t>Szakmai anyagok beszerzése</t>
  </si>
  <si>
    <t>K312</t>
  </si>
  <si>
    <t>Üzemeltetési anyagok beszerzése</t>
  </si>
  <si>
    <t>K313</t>
  </si>
  <si>
    <t>Árubeszerzés</t>
  </si>
  <si>
    <t>Készletbeszerzés</t>
  </si>
  <si>
    <t>K321</t>
  </si>
  <si>
    <t>K322</t>
  </si>
  <si>
    <t>Kommunikációs szolgáltatások</t>
  </si>
  <si>
    <t>K3311</t>
  </si>
  <si>
    <t>K3312</t>
  </si>
  <si>
    <t>K3313</t>
  </si>
  <si>
    <t>K331</t>
  </si>
  <si>
    <t>Közüzemi díjak</t>
  </si>
  <si>
    <t>K332</t>
  </si>
  <si>
    <t>K333</t>
  </si>
  <si>
    <t>K334</t>
  </si>
  <si>
    <t>K3351</t>
  </si>
  <si>
    <t>K3352</t>
  </si>
  <si>
    <t>K335</t>
  </si>
  <si>
    <t>Közvetített szolgáltatások</t>
  </si>
  <si>
    <t>K336</t>
  </si>
  <si>
    <t>K3377</t>
  </si>
  <si>
    <t>Rágcsálóírtás</t>
  </si>
  <si>
    <t>K337</t>
  </si>
  <si>
    <t>K33</t>
  </si>
  <si>
    <t>Szolgáltatási kiadások</t>
  </si>
  <si>
    <t>K341</t>
  </si>
  <si>
    <t xml:space="preserve">Kiküldetések,reklám- és propagandakiadások </t>
  </si>
  <si>
    <t>K351</t>
  </si>
  <si>
    <t>K352</t>
  </si>
  <si>
    <t>K3555</t>
  </si>
  <si>
    <t>K3556</t>
  </si>
  <si>
    <t>K3557</t>
  </si>
  <si>
    <t>K355</t>
  </si>
  <si>
    <t>Egyéb dologi kiadások</t>
  </si>
  <si>
    <t xml:space="preserve">K35 </t>
  </si>
  <si>
    <t>Különféle befizetések  és egyéb dologi kiadások</t>
  </si>
  <si>
    <t>K48317</t>
  </si>
  <si>
    <t>Települési támogatás</t>
  </si>
  <si>
    <t>K48319</t>
  </si>
  <si>
    <t>K506081</t>
  </si>
  <si>
    <t>MUNKÁLTATÓI JÁRULÉK</t>
  </si>
  <si>
    <t>K251</t>
  </si>
  <si>
    <t>DOLOGI KIADÁSOK</t>
  </si>
  <si>
    <t>ELLÁTOTTAK PÉNZBELI ELLÁTÁSA</t>
  </si>
  <si>
    <t>K342</t>
  </si>
  <si>
    <t>Reklán és propaganda kiadások</t>
  </si>
  <si>
    <t>-</t>
  </si>
  <si>
    <t>Államháőztartáson belüli megelőlegezések visszafizetése</t>
  </si>
  <si>
    <t>MŰKÖDÉSI CÉLÚ TÁMOGATÁSOK ÁLLAMHÁZTARTÁSON BELÜLRŐL</t>
  </si>
  <si>
    <t>Egyéb közhatalmi bevételek</t>
  </si>
  <si>
    <t>Közvetített szolgáltatások ellenértéke</t>
  </si>
  <si>
    <t>Táppénz hozzájárulás</t>
  </si>
  <si>
    <t>Felhalmozási bevételek</t>
  </si>
  <si>
    <t xml:space="preserve"> Felhalmozási célú átvett pénzeszközök</t>
  </si>
  <si>
    <t>ÁFA visszatérítése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</si>
  <si>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</si>
  <si>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</si>
  <si>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</si>
  <si>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</si>
  <si>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</si>
  <si>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</si>
  <si>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</si>
  <si>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</si>
  <si>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</si>
  <si>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</si>
  <si>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</si>
  <si>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</si>
  <si>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</si>
  <si>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</si>
  <si>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</si>
  <si>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</si>
  <si>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</si>
  <si>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</si>
  <si>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</si>
  <si>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</si>
  <si>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</si>
  <si>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</si>
  <si>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</si>
  <si>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</si>
  <si>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</si>
  <si>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</si>
  <si>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</si>
  <si>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</si>
  <si>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</si>
  <si>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</si>
  <si>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</si>
  <si>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</si>
  <si>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</si>
  <si>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</si>
  <si>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</si>
  <si>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</si>
  <si>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</si>
  <si>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46</t>
  </si>
  <si>
    <t>C/I Lekötött bankbetétek (=C/I/1+…+C/I/2)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</si>
  <si>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</si>
  <si>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</si>
  <si>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</si>
  <si>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</si>
  <si>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</si>
  <si>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</si>
  <si>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</si>
  <si>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</si>
  <si>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</si>
  <si>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</si>
  <si>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</si>
  <si>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</si>
  <si>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</si>
  <si>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</si>
  <si>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</si>
  <si>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</si>
  <si>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</si>
  <si>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</si>
  <si>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</si>
  <si>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</si>
  <si>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</si>
  <si>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</si>
  <si>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</si>
  <si>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</si>
  <si>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</si>
  <si>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</si>
  <si>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</si>
  <si>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</si>
  <si>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</si>
  <si>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</si>
  <si>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</si>
  <si>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</si>
  <si>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</si>
  <si>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</si>
  <si>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</si>
  <si>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</si>
  <si>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</si>
  <si>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</si>
  <si>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</si>
  <si>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</si>
  <si>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</si>
  <si>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</si>
  <si>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</si>
  <si>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</si>
  <si>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</si>
  <si>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</si>
  <si>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</si>
  <si>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</si>
  <si>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</si>
  <si>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</si>
  <si>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</si>
  <si>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</si>
  <si>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</si>
  <si>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</si>
  <si>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</si>
  <si>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</si>
  <si>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</si>
  <si>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</si>
  <si>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</si>
  <si>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</si>
  <si>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</si>
  <si>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</si>
  <si>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</si>
  <si>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</si>
  <si>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217</t>
  </si>
  <si>
    <t>H/II/5 Költségvetési évet követően esedékes kötelezettségek egyéb működési célú kiadásokra (&gt;=H/II/5a+H/II/5b)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</si>
  <si>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</si>
  <si>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</si>
  <si>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</si>
  <si>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</si>
  <si>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</si>
  <si>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</si>
  <si>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</si>
  <si>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</si>
  <si>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</si>
  <si>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</si>
  <si>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</si>
  <si>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</si>
  <si>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</si>
  <si>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</si>
  <si>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</si>
  <si>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</si>
  <si>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</si>
  <si>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</si>
  <si>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</si>
  <si>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</si>
  <si>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</si>
  <si>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</si>
  <si>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</si>
  <si>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</si>
  <si>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4.sz. melléklet</t>
  </si>
  <si>
    <t>Lövő Község Önkormányzat  2017. évi mérleg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</si>
  <si>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</si>
  <si>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</si>
  <si>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</si>
  <si>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</si>
  <si>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</si>
  <si>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</si>
  <si>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01</t>
  </si>
  <si>
    <t>Törvény szerinti illetmények, munkabérek (K1101)</t>
  </si>
  <si>
    <t>07</t>
  </si>
  <si>
    <t>Béren kívüli juttatások (K1107)</t>
  </si>
  <si>
    <t>Foglalkoztatottak egyéb személyi juttatásai (&gt;=14) (K1113)</t>
  </si>
  <si>
    <t>15</t>
  </si>
  <si>
    <t>Foglalkoztatottak személyi juttatásai (=01+…+13) (K11)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</si>
  <si>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</si>
  <si>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</si>
  <si>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</si>
  <si>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</si>
  <si>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</si>
  <si>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</si>
  <si>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</si>
  <si>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</si>
  <si>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</si>
  <si>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</si>
  <si>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</si>
  <si>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</si>
  <si>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</si>
  <si>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</si>
  <si>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</si>
  <si>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</si>
  <si>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</si>
  <si>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</si>
  <si>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</si>
  <si>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</si>
  <si>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</si>
  <si>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</si>
  <si>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</si>
  <si>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</si>
  <si>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</si>
  <si>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</si>
  <si>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</si>
  <si>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</si>
  <si>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</si>
  <si>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</si>
  <si>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</si>
  <si>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</si>
  <si>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</si>
  <si>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</si>
  <si>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</si>
  <si>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</si>
  <si>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</si>
  <si>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</si>
  <si>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45</t>
  </si>
  <si>
    <t>ebből: biztosítási díjak (K337)</t>
  </si>
  <si>
    <t>Szolgáltatási kiadások (=36+37+38+40+41+43+44) (K33)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</si>
  <si>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</si>
  <si>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</si>
  <si>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</si>
  <si>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</si>
  <si>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</si>
  <si>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</si>
  <si>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</si>
  <si>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</si>
  <si>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</si>
  <si>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</si>
  <si>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</si>
  <si>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</si>
  <si>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</si>
  <si>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</si>
  <si>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</si>
  <si>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</si>
  <si>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</si>
  <si>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98</t>
  </si>
  <si>
    <t>Intézményi ellátottak pénzbeli juttatásai (&gt;=99+100) (K47)</t>
  </si>
  <si>
    <t>Egyéb nem intézményi ellátások (&gt;=102+…+120)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</si>
  <si>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</si>
  <si>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</si>
  <si>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</si>
  <si>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</si>
  <si>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</si>
  <si>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</si>
  <si>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</si>
  <si>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</si>
  <si>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</si>
  <si>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</si>
  <si>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</si>
  <si>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</si>
  <si>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</si>
  <si>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</si>
  <si>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</si>
  <si>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</si>
  <si>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</si>
  <si>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</si>
  <si>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</si>
  <si>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179</t>
  </si>
  <si>
    <t>Egyéb működési célú támogatások államháztartáson kívülre (=180+…+189) (K512)</t>
  </si>
  <si>
    <t>180</t>
  </si>
  <si>
    <t>ebből: egyházi jogi személyek (K512)</t>
  </si>
  <si>
    <t>ebből: nonprofit gazdasági társaságok (K512)</t>
  </si>
  <si>
    <t>ebből: egyéb civil szervezetek (K512)</t>
  </si>
  <si>
    <t>ebből:önkormányzati többségi tulajdonú nem pénzügyi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</si>
  <si>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</si>
  <si>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</si>
  <si>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</si>
  <si>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</si>
  <si>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</si>
  <si>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</si>
  <si>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</si>
  <si>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</si>
  <si>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</si>
  <si>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</si>
  <si>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</si>
  <si>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</si>
  <si>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</si>
  <si>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</si>
  <si>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</si>
  <si>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</si>
  <si>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</si>
  <si>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</si>
  <si>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</si>
  <si>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</si>
  <si>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</si>
  <si>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</si>
  <si>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256</t>
  </si>
  <si>
    <t>Egyéb felhalmozási célú támogatások államháztartáson kívülre (=257+…+266) (K89)</t>
  </si>
  <si>
    <t>260</t>
  </si>
  <si>
    <t>ebből: háztartások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</si>
  <si>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</si>
  <si>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</si>
  <si>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</si>
  <si>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</si>
  <si>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</si>
  <si>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</si>
  <si>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</si>
  <si>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</si>
  <si>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Kiadások  összesen (K1-K9)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</si>
  <si>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</si>
  <si>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</si>
  <si>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</si>
  <si>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</si>
  <si>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</si>
  <si>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</si>
  <si>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</si>
  <si>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</si>
  <si>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</si>
  <si>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</si>
  <si>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</si>
  <si>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</si>
  <si>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</si>
  <si>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</si>
  <si>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Vagyoni tipusú adók (=110+…+116) (B34)</t>
  </si>
  <si>
    <t>ebből: építményadó 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</si>
  <si>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</si>
  <si>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</si>
  <si>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</si>
  <si>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</si>
  <si>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</si>
  <si>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Termékek és szolgáltatások adói (=117+140+144+145+150)  (B35)</t>
  </si>
  <si>
    <t>Egyéb közhatalmi bevételek (&gt;=170+…+184) (B36)</t>
  </si>
  <si>
    <t>ebből: igazgatási szolgáltatási díjak (B36)</t>
  </si>
  <si>
    <t>Közhatalmi bevételek (=93+94+104+109+168+169) (B3)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</si>
  <si>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</si>
  <si>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</si>
  <si>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</si>
  <si>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</si>
  <si>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</si>
  <si>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</si>
  <si>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</si>
  <si>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</si>
  <si>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</si>
  <si>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</si>
  <si>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</si>
  <si>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</si>
  <si>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Ingatlanok értékesítése (&gt;=225) (B52)</t>
  </si>
  <si>
    <t>ebből: termőföld-eladás bevételei (B52)</t>
  </si>
  <si>
    <t>Felhalmozási bevételek (=222+224+226+227+229) (B5)</t>
  </si>
  <si>
    <t>Egyéb felhalmozási célú átvett pénzeszközök (=271+…+281) (B75)</t>
  </si>
  <si>
    <t>ebből: egyéb civil szervezetek (B75)</t>
  </si>
  <si>
    <t>Felhalmozási célú átvett pénzeszközök (=257+…+260+270) (B7)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</si>
  <si>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</si>
  <si>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</si>
  <si>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</si>
  <si>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</si>
  <si>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</si>
  <si>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</si>
  <si>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Bevételek összesen (B1-B8)</t>
  </si>
  <si>
    <t xml:space="preserve"> K1-K8. Költségvetési kiadások</t>
  </si>
  <si>
    <t xml:space="preserve"> B1. - B7.  költségvetési bevételek előirányzatának teljesítéséről</t>
  </si>
  <si>
    <t>B111</t>
  </si>
  <si>
    <t>B112</t>
  </si>
  <si>
    <t>B113</t>
  </si>
  <si>
    <t>B114</t>
  </si>
  <si>
    <t>B115</t>
  </si>
  <si>
    <t>B351</t>
  </si>
  <si>
    <t>B354</t>
  </si>
  <si>
    <t>B355</t>
  </si>
  <si>
    <t>B4082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</si>
  <si>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</si>
  <si>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</si>
  <si>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</si>
  <si>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</si>
  <si>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</si>
  <si>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</si>
  <si>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</si>
  <si>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</si>
  <si>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</si>
  <si>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</si>
  <si>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</si>
  <si>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</si>
  <si>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</si>
  <si>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</si>
  <si>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</si>
  <si>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</si>
  <si>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</si>
  <si>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</si>
  <si>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</si>
  <si>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</si>
  <si>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Lövő Község Önkormányzat  2017. évi kiemelt előirányzatok</t>
  </si>
  <si>
    <t>1.sz. melléklet</t>
  </si>
  <si>
    <t>2.sz.melléklet</t>
  </si>
  <si>
    <t>Lövő Község Önkormányzat  2017.évi kiadások</t>
  </si>
  <si>
    <t>Lövő Község Önkormányzat  2017.évi bevételek</t>
  </si>
  <si>
    <t>3.sz.melléklet</t>
  </si>
  <si>
    <t>13. sz. melléklet</t>
  </si>
  <si>
    <t>14.sz. melléklet</t>
  </si>
  <si>
    <t>15.sz. melléklet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</si>
</sst>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4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2" fillId="0" borderId="0" applyFont="0" applyFill="0" applyBorder="0" applyAlignment="0" applyProtection="0"/>
    <xf numFmtId="0" fontId="37" fillId="0" borderId="0"/>
    <xf numFmtId="0" fontId="38" fillId="0" borderId="0"/>
  </cellStyleXfs>
  <cellXfs count="310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0" fontId="5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24" fillId="3" borderId="1" xfId="0" applyNumberFormat="1" applyFont="1" applyFill="1" applyBorder="1"/>
    <xf numFmtId="0" fontId="25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4" fillId="2" borderId="1" xfId="0" applyNumberFormat="1" applyFont="1" applyFill="1" applyBorder="1"/>
    <xf numFmtId="3" fontId="24" fillId="4" borderId="1" xfId="0" applyNumberFormat="1" applyFont="1" applyFill="1" applyBorder="1"/>
    <xf numFmtId="0" fontId="3" fillId="0" borderId="0" xfId="0" applyFont="1" applyAlignment="1">
      <alignment horizontal="right"/>
    </xf>
    <xf numFmtId="168" fontId="28" fillId="0" borderId="1" xfId="1" applyNumberFormat="1" applyFont="1" applyBorder="1" applyAlignment="1">
      <alignment horizontal="right"/>
    </xf>
    <xf numFmtId="3" fontId="26" fillId="4" borderId="1" xfId="0" applyNumberFormat="1" applyFont="1" applyFill="1" applyBorder="1"/>
    <xf numFmtId="3" fontId="26" fillId="3" borderId="1" xfId="0" applyNumberFormat="1" applyFont="1" applyFill="1" applyBorder="1" applyAlignment="1">
      <alignment vertical="center"/>
    </xf>
    <xf numFmtId="168" fontId="28" fillId="0" borderId="3" xfId="1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8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31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3" fontId="24" fillId="0" borderId="1" xfId="0" applyNumberFormat="1" applyFont="1" applyBorder="1"/>
    <xf numFmtId="0" fontId="22" fillId="5" borderId="1" xfId="0" applyFont="1" applyFill="1" applyBorder="1"/>
    <xf numFmtId="3" fontId="8" fillId="2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3" fillId="0" borderId="0" xfId="1" applyNumberFormat="1" applyFont="1"/>
    <xf numFmtId="168" fontId="0" fillId="0" borderId="0" xfId="0" applyNumberFormat="1"/>
    <xf numFmtId="168" fontId="0" fillId="0" borderId="0" xfId="0" applyNumberFormat="1" applyFont="1"/>
    <xf numFmtId="168" fontId="22" fillId="0" borderId="0" xfId="1" applyNumberFormat="1" applyFont="1"/>
    <xf numFmtId="3" fontId="5" fillId="2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168" fontId="0" fillId="0" borderId="0" xfId="0" applyNumberFormat="1" applyBorder="1"/>
    <xf numFmtId="0" fontId="22" fillId="5" borderId="1" xfId="0" applyFont="1" applyFill="1" applyBorder="1" applyAlignment="1"/>
    <xf numFmtId="0" fontId="32" fillId="6" borderId="1" xfId="0" applyFont="1" applyFill="1" applyBorder="1"/>
    <xf numFmtId="0" fontId="32" fillId="7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3" fillId="7" borderId="1" xfId="0" applyFont="1" applyFill="1" applyBorder="1"/>
    <xf numFmtId="0" fontId="0" fillId="7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3" fontId="28" fillId="0" borderId="1" xfId="0" applyNumberFormat="1" applyFont="1" applyBorder="1"/>
    <xf numFmtId="0" fontId="0" fillId="5" borderId="1" xfId="0" applyFill="1" applyBorder="1"/>
    <xf numFmtId="0" fontId="32" fillId="5" borderId="1" xfId="0" applyFont="1" applyFill="1" applyBorder="1"/>
    <xf numFmtId="3" fontId="26" fillId="5" borderId="1" xfId="0" applyNumberFormat="1" applyFont="1" applyFill="1" applyBorder="1"/>
    <xf numFmtId="0" fontId="3" fillId="10" borderId="1" xfId="0" applyFont="1" applyFill="1" applyBorder="1"/>
    <xf numFmtId="3" fontId="26" fillId="10" borderId="1" xfId="0" applyNumberFormat="1" applyFont="1" applyFill="1" applyBorder="1"/>
    <xf numFmtId="0" fontId="22" fillId="7" borderId="1" xfId="0" applyFont="1" applyFill="1" applyBorder="1"/>
    <xf numFmtId="165" fontId="30" fillId="7" borderId="1" xfId="0" applyNumberFormat="1" applyFont="1" applyFill="1" applyBorder="1" applyAlignment="1">
      <alignment vertical="center"/>
    </xf>
    <xf numFmtId="0" fontId="29" fillId="7" borderId="1" xfId="0" applyFont="1" applyFill="1" applyBorder="1" applyAlignment="1">
      <alignment horizontal="left" vertical="center"/>
    </xf>
    <xf numFmtId="3" fontId="26" fillId="7" borderId="1" xfId="0" applyNumberFormat="1" applyFont="1" applyFill="1" applyBorder="1"/>
    <xf numFmtId="0" fontId="0" fillId="6" borderId="1" xfId="0" applyFill="1" applyBorder="1"/>
    <xf numFmtId="3" fontId="0" fillId="6" borderId="1" xfId="0" applyNumberFormat="1" applyFill="1" applyBorder="1"/>
    <xf numFmtId="3" fontId="24" fillId="6" borderId="1" xfId="0" applyNumberFormat="1" applyFont="1" applyFill="1" applyBorder="1"/>
    <xf numFmtId="3" fontId="0" fillId="0" borderId="0" xfId="0" applyNumberFormat="1" applyFont="1"/>
    <xf numFmtId="168" fontId="26" fillId="0" borderId="1" xfId="0" applyNumberFormat="1" applyFont="1" applyBorder="1" applyAlignment="1">
      <alignment horizontal="right"/>
    </xf>
    <xf numFmtId="3" fontId="28" fillId="0" borderId="3" xfId="0" applyNumberFormat="1" applyFont="1" applyBorder="1"/>
    <xf numFmtId="3" fontId="26" fillId="0" borderId="1" xfId="0" applyNumberFormat="1" applyFont="1" applyBorder="1" applyAlignment="1">
      <alignment horizontal="right"/>
    </xf>
    <xf numFmtId="168" fontId="28" fillId="0" borderId="1" xfId="1" applyNumberFormat="1" applyFont="1" applyBorder="1"/>
    <xf numFmtId="3" fontId="28" fillId="5" borderId="1" xfId="0" applyNumberFormat="1" applyFont="1" applyFill="1" applyBorder="1"/>
    <xf numFmtId="3" fontId="26" fillId="6" borderId="1" xfId="0" applyNumberFormat="1" applyFont="1" applyFill="1" applyBorder="1"/>
    <xf numFmtId="3" fontId="26" fillId="6" borderId="3" xfId="0" applyNumberFormat="1" applyFont="1" applyFill="1" applyBorder="1"/>
    <xf numFmtId="3" fontId="26" fillId="0" borderId="1" xfId="0" applyNumberFormat="1" applyFont="1" applyBorder="1"/>
    <xf numFmtId="3" fontId="28" fillId="5" borderId="1" xfId="0" applyNumberFormat="1" applyFont="1" applyFill="1" applyBorder="1" applyAlignment="1"/>
    <xf numFmtId="3" fontId="26" fillId="5" borderId="1" xfId="0" applyNumberFormat="1" applyFont="1" applyFill="1" applyBorder="1" applyAlignment="1"/>
    <xf numFmtId="3" fontId="26" fillId="7" borderId="3" xfId="0" applyNumberFormat="1" applyFont="1" applyFill="1" applyBorder="1"/>
    <xf numFmtId="3" fontId="28" fillId="7" borderId="1" xfId="0" applyNumberFormat="1" applyFont="1" applyFill="1" applyBorder="1"/>
    <xf numFmtId="3" fontId="28" fillId="7" borderId="3" xfId="0" applyNumberFormat="1" applyFont="1" applyFill="1" applyBorder="1"/>
    <xf numFmtId="3" fontId="28" fillId="8" borderId="1" xfId="0" applyNumberFormat="1" applyFont="1" applyFill="1" applyBorder="1"/>
    <xf numFmtId="3" fontId="28" fillId="8" borderId="3" xfId="0" applyNumberFormat="1" applyFont="1" applyFill="1" applyBorder="1"/>
    <xf numFmtId="3" fontId="26" fillId="8" borderId="1" xfId="0" applyNumberFormat="1" applyFont="1" applyFill="1" applyBorder="1"/>
    <xf numFmtId="3" fontId="28" fillId="9" borderId="1" xfId="0" applyNumberFormat="1" applyFont="1" applyFill="1" applyBorder="1"/>
    <xf numFmtId="3" fontId="28" fillId="9" borderId="3" xfId="0" applyNumberFormat="1" applyFont="1" applyFill="1" applyBorder="1"/>
    <xf numFmtId="3" fontId="26" fillId="9" borderId="1" xfId="0" applyNumberFormat="1" applyFont="1" applyFill="1" applyBorder="1"/>
    <xf numFmtId="3" fontId="28" fillId="2" borderId="1" xfId="0" applyNumberFormat="1" applyFont="1" applyFill="1" applyBorder="1"/>
    <xf numFmtId="3" fontId="28" fillId="2" borderId="3" xfId="0" applyNumberFormat="1" applyFont="1" applyFill="1" applyBorder="1"/>
    <xf numFmtId="3" fontId="26" fillId="2" borderId="1" xfId="0" applyNumberFormat="1" applyFont="1" applyFill="1" applyBorder="1"/>
    <xf numFmtId="3" fontId="28" fillId="5" borderId="1" xfId="0" applyNumberFormat="1" applyFont="1" applyFill="1" applyBorder="1" applyAlignment="1">
      <alignment horizontal="center"/>
    </xf>
    <xf numFmtId="3" fontId="26" fillId="3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168" fontId="0" fillId="0" borderId="1" xfId="0" applyNumberFormat="1" applyBorder="1"/>
    <xf numFmtId="168" fontId="32" fillId="0" borderId="1" xfId="0" applyNumberFormat="1" applyFont="1" applyBorder="1"/>
    <xf numFmtId="168" fontId="33" fillId="0" borderId="1" xfId="0" applyNumberFormat="1" applyFont="1" applyBorder="1"/>
    <xf numFmtId="3" fontId="34" fillId="2" borderId="1" xfId="0" applyNumberFormat="1" applyFont="1" applyFill="1" applyBorder="1" applyAlignment="1">
      <alignment horizontal="right" vertical="center"/>
    </xf>
    <xf numFmtId="168" fontId="33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/>
    <xf numFmtId="168" fontId="35" fillId="0" borderId="1" xfId="0" applyNumberFormat="1" applyFont="1" applyBorder="1"/>
    <xf numFmtId="0" fontId="36" fillId="2" borderId="1" xfId="0" applyFont="1" applyFill="1" applyBorder="1"/>
    <xf numFmtId="3" fontId="32" fillId="6" borderId="1" xfId="0" applyNumberFormat="1" applyFont="1" applyFill="1" applyBorder="1"/>
    <xf numFmtId="0" fontId="39" fillId="0" borderId="13" xfId="2" applyFont="1" applyBorder="1" applyAlignment="1">
      <alignment horizontal="center" vertical="top" wrapText="1"/>
    </xf>
    <xf numFmtId="0" fontId="41" fillId="0" borderId="13" xfId="2" applyFont="1" applyBorder="1" applyAlignment="1">
      <alignment horizontal="center" vertical="top" wrapText="1"/>
    </xf>
    <xf numFmtId="0" fontId="39" fillId="0" borderId="13" xfId="2" applyFont="1" applyBorder="1" applyAlignment="1">
      <alignment horizontal="left" vertical="top" wrapText="1"/>
    </xf>
    <xf numFmtId="0" fontId="41" fillId="0" borderId="13" xfId="2" applyFont="1" applyBorder="1" applyAlignment="1">
      <alignment horizontal="left" vertical="top" wrapText="1"/>
    </xf>
    <xf numFmtId="3" fontId="39" fillId="0" borderId="13" xfId="2" applyNumberFormat="1" applyFont="1" applyBorder="1" applyAlignment="1">
      <alignment horizontal="right" vertical="top" wrapText="1"/>
    </xf>
    <xf numFmtId="3" fontId="41" fillId="0" borderId="13" xfId="2" applyNumberFormat="1" applyFont="1" applyBorder="1" applyAlignment="1">
      <alignment horizontal="right" vertical="top" wrapText="1"/>
    </xf>
    <xf numFmtId="0" fontId="40" fillId="5" borderId="15" xfId="2" applyFont="1" applyFill="1" applyBorder="1" applyAlignment="1">
      <alignment horizontal="center" vertical="top" wrapText="1"/>
    </xf>
    <xf numFmtId="0" fontId="40" fillId="5" borderId="9" xfId="2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0" fillId="0" borderId="0" xfId="0" applyFont="1" applyAlignment="1"/>
    <xf numFmtId="3" fontId="39" fillId="5" borderId="1" xfId="0" applyNumberFormat="1" applyFont="1" applyFill="1" applyBorder="1" applyAlignment="1">
      <alignment horizontal="right" vertical="top" wrapText="1"/>
    </xf>
    <xf numFmtId="3" fontId="39" fillId="0" borderId="1" xfId="0" applyNumberFormat="1" applyFont="1" applyBorder="1" applyAlignment="1">
      <alignment horizontal="right" vertical="top" wrapText="1"/>
    </xf>
    <xf numFmtId="3" fontId="41" fillId="0" borderId="0" xfId="2" applyNumberFormat="1" applyFont="1" applyAlignment="1">
      <alignment horizontal="right" vertical="top" wrapText="1"/>
    </xf>
    <xf numFmtId="3" fontId="39" fillId="0" borderId="1" xfId="2" applyNumberFormat="1" applyFont="1" applyBorder="1" applyAlignment="1">
      <alignment horizontal="right" vertical="top" wrapText="1"/>
    </xf>
    <xf numFmtId="3" fontId="39" fillId="0" borderId="17" xfId="0" applyNumberFormat="1" applyFont="1" applyBorder="1" applyAlignment="1">
      <alignment horizontal="right" vertical="top" wrapText="1"/>
    </xf>
    <xf numFmtId="168" fontId="39" fillId="5" borderId="17" xfId="1" applyNumberFormat="1" applyFont="1" applyFill="1" applyBorder="1" applyAlignment="1">
      <alignment horizontal="center" vertical="top" wrapText="1"/>
    </xf>
    <xf numFmtId="3" fontId="39" fillId="0" borderId="17" xfId="2" applyNumberFormat="1" applyFont="1" applyBorder="1" applyAlignment="1">
      <alignment horizontal="right" vertical="top" wrapText="1"/>
    </xf>
    <xf numFmtId="0" fontId="39" fillId="0" borderId="13" xfId="0" applyFont="1" applyBorder="1" applyAlignment="1">
      <alignment horizontal="center" vertical="top" wrapText="1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18" xfId="2" applyNumberFormat="1" applyFont="1" applyBorder="1" applyAlignment="1">
      <alignment horizontal="right" vertical="top" wrapText="1"/>
    </xf>
    <xf numFmtId="0" fontId="39" fillId="0" borderId="13" xfId="0" applyFont="1" applyBorder="1" applyAlignment="1">
      <alignment horizontal="left" vertical="top" wrapText="1"/>
    </xf>
    <xf numFmtId="3" fontId="39" fillId="0" borderId="13" xfId="0" applyNumberFormat="1" applyFont="1" applyBorder="1" applyAlignment="1">
      <alignment horizontal="right" vertical="top" wrapText="1"/>
    </xf>
    <xf numFmtId="0" fontId="40" fillId="5" borderId="15" xfId="0" applyFont="1" applyFill="1" applyBorder="1" applyAlignment="1">
      <alignment horizontal="center" vertical="top" wrapText="1"/>
    </xf>
    <xf numFmtId="0" fontId="40" fillId="5" borderId="16" xfId="0" applyFont="1" applyFill="1" applyBorder="1" applyAlignment="1">
      <alignment horizontal="center" vertical="top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22" xfId="0" applyFont="1" applyFill="1" applyBorder="1" applyAlignment="1">
      <alignment horizontal="center" vertical="top" wrapText="1"/>
    </xf>
    <xf numFmtId="0" fontId="40" fillId="5" borderId="9" xfId="0" applyFont="1" applyFill="1" applyBorder="1" applyAlignment="1">
      <alignment horizontal="center" vertical="top" wrapText="1"/>
    </xf>
    <xf numFmtId="0" fontId="40" fillId="5" borderId="23" xfId="0" applyFont="1" applyFill="1" applyBorder="1" applyAlignment="1">
      <alignment horizontal="center" vertical="top" wrapText="1"/>
    </xf>
    <xf numFmtId="0" fontId="40" fillId="5" borderId="11" xfId="0" applyFont="1" applyFill="1" applyBorder="1" applyAlignment="1">
      <alignment horizontal="center" vertical="top" wrapText="1"/>
    </xf>
    <xf numFmtId="0" fontId="40" fillId="5" borderId="12" xfId="0" applyFont="1" applyFill="1" applyBorder="1" applyAlignment="1">
      <alignment horizontal="center" vertical="top" wrapText="1"/>
    </xf>
    <xf numFmtId="3" fontId="39" fillId="5" borderId="17" xfId="0" applyNumberFormat="1" applyFont="1" applyFill="1" applyBorder="1" applyAlignment="1">
      <alignment horizontal="right" vertical="top" wrapText="1"/>
    </xf>
    <xf numFmtId="0" fontId="39" fillId="5" borderId="13" xfId="0" applyFont="1" applyFill="1" applyBorder="1" applyAlignment="1">
      <alignment horizontal="center" vertical="top" wrapText="1"/>
    </xf>
    <xf numFmtId="3" fontId="39" fillId="5" borderId="18" xfId="0" applyNumberFormat="1" applyFont="1" applyFill="1" applyBorder="1" applyAlignment="1">
      <alignment horizontal="right" vertical="top" wrapText="1"/>
    </xf>
    <xf numFmtId="0" fontId="39" fillId="5" borderId="13" xfId="0" applyFont="1" applyFill="1" applyBorder="1" applyAlignment="1">
      <alignment horizontal="left" vertical="top" wrapText="1"/>
    </xf>
    <xf numFmtId="3" fontId="39" fillId="5" borderId="13" xfId="0" applyNumberFormat="1" applyFont="1" applyFill="1" applyBorder="1" applyAlignment="1">
      <alignment horizontal="right" vertical="top" wrapText="1"/>
    </xf>
    <xf numFmtId="0" fontId="41" fillId="8" borderId="13" xfId="2" applyFont="1" applyFill="1" applyBorder="1" applyAlignment="1">
      <alignment horizontal="center" vertical="top" wrapText="1"/>
    </xf>
    <xf numFmtId="0" fontId="41" fillId="8" borderId="13" xfId="2" applyFont="1" applyFill="1" applyBorder="1" applyAlignment="1">
      <alignment horizontal="left" vertical="top" wrapText="1"/>
    </xf>
    <xf numFmtId="3" fontId="41" fillId="8" borderId="13" xfId="2" applyNumberFormat="1" applyFont="1" applyFill="1" applyBorder="1" applyAlignment="1">
      <alignment horizontal="right" vertical="top" wrapText="1"/>
    </xf>
    <xf numFmtId="0" fontId="41" fillId="8" borderId="14" xfId="2" applyFont="1" applyFill="1" applyBorder="1" applyAlignment="1">
      <alignment horizontal="center" vertical="top" wrapText="1"/>
    </xf>
    <xf numFmtId="0" fontId="41" fillId="8" borderId="14" xfId="2" applyFont="1" applyFill="1" applyBorder="1" applyAlignment="1">
      <alignment horizontal="left" vertical="top" wrapText="1"/>
    </xf>
    <xf numFmtId="3" fontId="41" fillId="8" borderId="14" xfId="2" applyNumberFormat="1" applyFont="1" applyFill="1" applyBorder="1" applyAlignment="1">
      <alignment horizontal="right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left" vertical="top" wrapText="1"/>
    </xf>
    <xf numFmtId="3" fontId="39" fillId="0" borderId="24" xfId="0" applyNumberFormat="1" applyFont="1" applyBorder="1" applyAlignment="1">
      <alignment horizontal="right" vertical="top" wrapText="1"/>
    </xf>
    <xf numFmtId="3" fontId="39" fillId="0" borderId="25" xfId="0" applyNumberFormat="1" applyFont="1" applyBorder="1" applyAlignment="1">
      <alignment horizontal="right" vertical="top" wrapText="1"/>
    </xf>
    <xf numFmtId="3" fontId="39" fillId="0" borderId="5" xfId="0" applyNumberFormat="1" applyFont="1" applyBorder="1" applyAlignment="1">
      <alignment horizontal="right" vertical="top" wrapText="1"/>
    </xf>
    <xf numFmtId="3" fontId="39" fillId="0" borderId="26" xfId="0" applyNumberFormat="1" applyFont="1" applyBorder="1" applyAlignment="1">
      <alignment horizontal="right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9" xfId="0" applyFont="1" applyBorder="1" applyAlignment="1">
      <alignment horizontal="left" vertical="top" wrapText="1"/>
    </xf>
    <xf numFmtId="3" fontId="41" fillId="0" borderId="9" xfId="0" applyNumberFormat="1" applyFont="1" applyBorder="1" applyAlignment="1">
      <alignment horizontal="right" vertical="top" wrapText="1"/>
    </xf>
    <xf numFmtId="3" fontId="41" fillId="0" borderId="23" xfId="0" applyNumberFormat="1" applyFont="1" applyBorder="1" applyAlignment="1">
      <alignment horizontal="right" vertical="top" wrapText="1"/>
    </xf>
    <xf numFmtId="3" fontId="41" fillId="0" borderId="11" xfId="0" applyNumberFormat="1" applyFont="1" applyBorder="1" applyAlignment="1">
      <alignment horizontal="right" vertical="top" wrapText="1"/>
    </xf>
    <xf numFmtId="3" fontId="41" fillId="0" borderId="12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3" fontId="39" fillId="0" borderId="15" xfId="0" applyNumberFormat="1" applyFont="1" applyBorder="1" applyAlignment="1">
      <alignment horizontal="right" vertical="top" wrapText="1"/>
    </xf>
    <xf numFmtId="3" fontId="39" fillId="0" borderId="16" xfId="0" applyNumberFormat="1" applyFont="1" applyBorder="1" applyAlignment="1">
      <alignment horizontal="right" vertical="top" wrapText="1"/>
    </xf>
    <xf numFmtId="3" fontId="39" fillId="0" borderId="2" xfId="0" applyNumberFormat="1" applyFont="1" applyBorder="1" applyAlignment="1">
      <alignment horizontal="right" vertical="top" wrapText="1"/>
    </xf>
    <xf numFmtId="3" fontId="39" fillId="0" borderId="22" xfId="0" applyNumberFormat="1" applyFont="1" applyBorder="1" applyAlignment="1">
      <alignment horizontal="right" vertical="top" wrapText="1"/>
    </xf>
    <xf numFmtId="0" fontId="43" fillId="0" borderId="9" xfId="0" applyFont="1" applyBorder="1" applyAlignment="1">
      <alignment horizontal="left" vertical="top" wrapText="1"/>
    </xf>
    <xf numFmtId="0" fontId="41" fillId="8" borderId="15" xfId="0" applyFont="1" applyFill="1" applyBorder="1" applyAlignment="1">
      <alignment horizontal="center" vertical="top" wrapText="1"/>
    </xf>
    <xf numFmtId="0" fontId="41" fillId="8" borderId="15" xfId="0" applyFont="1" applyFill="1" applyBorder="1" applyAlignment="1">
      <alignment horizontal="left" vertical="top" wrapText="1"/>
    </xf>
    <xf numFmtId="3" fontId="41" fillId="8" borderId="15" xfId="0" applyNumberFormat="1" applyFont="1" applyFill="1" applyBorder="1" applyAlignment="1">
      <alignment horizontal="right" vertical="top" wrapText="1"/>
    </xf>
    <xf numFmtId="3" fontId="41" fillId="8" borderId="16" xfId="0" applyNumberFormat="1" applyFont="1" applyFill="1" applyBorder="1" applyAlignment="1">
      <alignment horizontal="right" vertical="top" wrapText="1"/>
    </xf>
    <xf numFmtId="3" fontId="41" fillId="8" borderId="2" xfId="0" applyNumberFormat="1" applyFont="1" applyFill="1" applyBorder="1" applyAlignment="1">
      <alignment horizontal="right" vertical="top" wrapText="1"/>
    </xf>
    <xf numFmtId="3" fontId="41" fillId="8" borderId="22" xfId="0" applyNumberFormat="1" applyFont="1" applyFill="1" applyBorder="1" applyAlignment="1">
      <alignment horizontal="right" vertical="top" wrapText="1"/>
    </xf>
    <xf numFmtId="0" fontId="41" fillId="8" borderId="9" xfId="0" applyFont="1" applyFill="1" applyBorder="1" applyAlignment="1">
      <alignment horizontal="center" vertical="top" wrapText="1"/>
    </xf>
    <xf numFmtId="0" fontId="41" fillId="8" borderId="9" xfId="0" applyFont="1" applyFill="1" applyBorder="1" applyAlignment="1">
      <alignment horizontal="left" vertical="top" wrapText="1"/>
    </xf>
    <xf numFmtId="3" fontId="41" fillId="8" borderId="9" xfId="0" applyNumberFormat="1" applyFont="1" applyFill="1" applyBorder="1" applyAlignment="1">
      <alignment horizontal="right" vertical="top" wrapText="1"/>
    </xf>
    <xf numFmtId="3" fontId="41" fillId="8" borderId="23" xfId="0" applyNumberFormat="1" applyFont="1" applyFill="1" applyBorder="1" applyAlignment="1">
      <alignment horizontal="right" vertical="top" wrapText="1"/>
    </xf>
    <xf numFmtId="3" fontId="41" fillId="8" borderId="11" xfId="0" applyNumberFormat="1" applyFont="1" applyFill="1" applyBorder="1" applyAlignment="1">
      <alignment horizontal="right" vertical="top" wrapText="1"/>
    </xf>
    <xf numFmtId="3" fontId="41" fillId="8" borderId="12" xfId="0" applyNumberFormat="1" applyFont="1" applyFill="1" applyBorder="1" applyAlignment="1">
      <alignment horizontal="right" vertical="top" wrapText="1"/>
    </xf>
    <xf numFmtId="0" fontId="0" fillId="11" borderId="27" xfId="0" applyFill="1" applyBorder="1"/>
    <xf numFmtId="0" fontId="42" fillId="11" borderId="27" xfId="0" applyFont="1" applyFill="1" applyBorder="1" applyAlignment="1">
      <alignment horizontal="left" vertical="top" wrapText="1"/>
    </xf>
    <xf numFmtId="3" fontId="32" fillId="11" borderId="27" xfId="0" applyNumberFormat="1" applyFont="1" applyFill="1" applyBorder="1"/>
    <xf numFmtId="0" fontId="32" fillId="11" borderId="28" xfId="0" applyFont="1" applyFill="1" applyBorder="1"/>
    <xf numFmtId="0" fontId="32" fillId="11" borderId="29" xfId="0" applyFont="1" applyFill="1" applyBorder="1"/>
    <xf numFmtId="3" fontId="32" fillId="11" borderId="30" xfId="0" applyNumberFormat="1" applyFont="1" applyFill="1" applyBorder="1"/>
    <xf numFmtId="0" fontId="44" fillId="0" borderId="9" xfId="0" applyFont="1" applyBorder="1" applyAlignment="1">
      <alignment horizontal="left" vertical="top" wrapText="1"/>
    </xf>
    <xf numFmtId="0" fontId="39" fillId="0" borderId="15" xfId="2" applyFont="1" applyBorder="1" applyAlignment="1">
      <alignment horizontal="center" vertical="top" wrapText="1"/>
    </xf>
    <xf numFmtId="0" fontId="39" fillId="0" borderId="15" xfId="2" applyFont="1" applyBorder="1" applyAlignment="1">
      <alignment horizontal="left" vertical="top" wrapText="1"/>
    </xf>
    <xf numFmtId="3" fontId="39" fillId="0" borderId="15" xfId="2" applyNumberFormat="1" applyFont="1" applyBorder="1" applyAlignment="1">
      <alignment horizontal="right" vertical="top" wrapText="1"/>
    </xf>
    <xf numFmtId="3" fontId="39" fillId="0" borderId="16" xfId="2" applyNumberFormat="1" applyFont="1" applyBorder="1" applyAlignment="1">
      <alignment horizontal="right" vertical="top" wrapText="1"/>
    </xf>
    <xf numFmtId="3" fontId="39" fillId="0" borderId="2" xfId="2" applyNumberFormat="1" applyFont="1" applyBorder="1" applyAlignment="1">
      <alignment horizontal="right" vertical="top" wrapText="1"/>
    </xf>
    <xf numFmtId="168" fontId="39" fillId="5" borderId="22" xfId="1" applyNumberFormat="1" applyFont="1" applyFill="1" applyBorder="1" applyAlignment="1">
      <alignment horizontal="center" vertical="top" wrapText="1"/>
    </xf>
    <xf numFmtId="0" fontId="39" fillId="0" borderId="24" xfId="2" applyFont="1" applyBorder="1" applyAlignment="1">
      <alignment horizontal="center" vertical="top" wrapText="1"/>
    </xf>
    <xf numFmtId="0" fontId="39" fillId="0" borderId="24" xfId="2" applyFont="1" applyBorder="1" applyAlignment="1">
      <alignment horizontal="left" vertical="top" wrapText="1"/>
    </xf>
    <xf numFmtId="3" fontId="39" fillId="0" borderId="24" xfId="2" applyNumberFormat="1" applyFont="1" applyBorder="1" applyAlignment="1">
      <alignment horizontal="right" vertical="top" wrapText="1"/>
    </xf>
    <xf numFmtId="3" fontId="39" fillId="0" borderId="25" xfId="2" applyNumberFormat="1" applyFont="1" applyBorder="1" applyAlignment="1">
      <alignment horizontal="right" vertical="top" wrapText="1"/>
    </xf>
    <xf numFmtId="3" fontId="39" fillId="0" borderId="5" xfId="2" applyNumberFormat="1" applyFont="1" applyBorder="1" applyAlignment="1">
      <alignment horizontal="right" vertical="top" wrapText="1"/>
    </xf>
    <xf numFmtId="3" fontId="39" fillId="0" borderId="26" xfId="2" applyNumberFormat="1" applyFont="1" applyBorder="1" applyAlignment="1">
      <alignment horizontal="right" vertical="top" wrapText="1"/>
    </xf>
    <xf numFmtId="0" fontId="41" fillId="11" borderId="27" xfId="2" applyFont="1" applyFill="1" applyBorder="1" applyAlignment="1">
      <alignment horizontal="left" vertical="top" wrapText="1"/>
    </xf>
    <xf numFmtId="3" fontId="41" fillId="11" borderId="30" xfId="2" applyNumberFormat="1" applyFont="1" applyFill="1" applyBorder="1" applyAlignment="1">
      <alignment horizontal="right" vertical="top" wrapText="1"/>
    </xf>
    <xf numFmtId="0" fontId="41" fillId="8" borderId="9" xfId="2" applyFont="1" applyFill="1" applyBorder="1" applyAlignment="1">
      <alignment horizontal="center" vertical="top" wrapText="1"/>
    </xf>
    <xf numFmtId="0" fontId="41" fillId="8" borderId="9" xfId="2" applyFont="1" applyFill="1" applyBorder="1" applyAlignment="1">
      <alignment horizontal="left" vertical="top" wrapText="1"/>
    </xf>
    <xf numFmtId="3" fontId="41" fillId="8" borderId="9" xfId="2" applyNumberFormat="1" applyFont="1" applyFill="1" applyBorder="1" applyAlignment="1">
      <alignment horizontal="right" vertical="top" wrapText="1"/>
    </xf>
    <xf numFmtId="3" fontId="41" fillId="8" borderId="23" xfId="2" applyNumberFormat="1" applyFont="1" applyFill="1" applyBorder="1" applyAlignment="1">
      <alignment horizontal="right" vertical="top" wrapText="1"/>
    </xf>
    <xf numFmtId="3" fontId="41" fillId="8" borderId="11" xfId="2" applyNumberFormat="1" applyFont="1" applyFill="1" applyBorder="1" applyAlignment="1">
      <alignment horizontal="right" vertical="top" wrapText="1"/>
    </xf>
    <xf numFmtId="3" fontId="41" fillId="8" borderId="12" xfId="2" applyNumberFormat="1" applyFont="1" applyFill="1" applyBorder="1" applyAlignment="1">
      <alignment horizontal="right" vertical="top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3" fontId="0" fillId="0" borderId="13" xfId="0" applyNumberFormat="1" applyBorder="1"/>
    <xf numFmtId="0" fontId="0" fillId="0" borderId="38" xfId="0" applyBorder="1"/>
    <xf numFmtId="3" fontId="0" fillId="0" borderId="24" xfId="0" applyNumberFormat="1" applyBorder="1"/>
    <xf numFmtId="3" fontId="0" fillId="0" borderId="39" xfId="0" applyNumberFormat="1" applyBorder="1"/>
    <xf numFmtId="0" fontId="0" fillId="0" borderId="34" xfId="0" applyFont="1" applyBorder="1"/>
    <xf numFmtId="0" fontId="0" fillId="0" borderId="40" xfId="0" applyFont="1" applyBorder="1"/>
    <xf numFmtId="3" fontId="41" fillId="0" borderId="0" xfId="0" applyNumberFormat="1" applyFont="1" applyBorder="1" applyAlignment="1">
      <alignment horizontal="right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39" fillId="0" borderId="31" xfId="0" applyNumberFormat="1" applyFont="1" applyBorder="1" applyAlignment="1">
      <alignment horizontal="right" vertical="top" wrapText="1"/>
    </xf>
    <xf numFmtId="168" fontId="0" fillId="0" borderId="13" xfId="1" applyNumberFormat="1" applyFont="1" applyBorder="1" applyAlignment="1">
      <alignment horizontal="center" vertical="center"/>
    </xf>
    <xf numFmtId="168" fontId="0" fillId="0" borderId="13" xfId="1" applyNumberFormat="1" applyFont="1" applyBorder="1"/>
    <xf numFmtId="168" fontId="0" fillId="0" borderId="14" xfId="1" applyNumberFormat="1" applyFont="1" applyBorder="1" applyAlignment="1">
      <alignment horizontal="center"/>
    </xf>
    <xf numFmtId="168" fontId="0" fillId="0" borderId="14" xfId="1" applyNumberFormat="1" applyFont="1" applyBorder="1"/>
    <xf numFmtId="168" fontId="45" fillId="0" borderId="15" xfId="1" applyNumberFormat="1" applyFont="1" applyBorder="1" applyAlignment="1">
      <alignment horizontal="center"/>
    </xf>
    <xf numFmtId="168" fontId="0" fillId="0" borderId="15" xfId="1" applyNumberFormat="1" applyFont="1" applyBorder="1" applyAlignment="1">
      <alignment horizontal="center"/>
    </xf>
    <xf numFmtId="168" fontId="0" fillId="0" borderId="36" xfId="1" applyNumberFormat="1" applyFont="1" applyBorder="1" applyAlignment="1">
      <alignment horizontal="center"/>
    </xf>
    <xf numFmtId="168" fontId="45" fillId="0" borderId="13" xfId="1" applyNumberFormat="1" applyFont="1" applyBorder="1" applyAlignment="1">
      <alignment horizontal="center"/>
    </xf>
    <xf numFmtId="168" fontId="0" fillId="0" borderId="13" xfId="1" applyNumberFormat="1" applyFont="1" applyBorder="1" applyAlignment="1">
      <alignment horizontal="center"/>
    </xf>
    <xf numFmtId="168" fontId="0" fillId="0" borderId="37" xfId="1" applyNumberFormat="1" applyFont="1" applyBorder="1" applyAlignment="1">
      <alignment horizontal="center"/>
    </xf>
    <xf numFmtId="168" fontId="0" fillId="0" borderId="37" xfId="1" applyNumberFormat="1" applyFont="1" applyBorder="1"/>
    <xf numFmtId="0" fontId="32" fillId="0" borderId="32" xfId="0" applyFont="1" applyBorder="1"/>
    <xf numFmtId="168" fontId="32" fillId="0" borderId="9" xfId="1" applyNumberFormat="1" applyFont="1" applyBorder="1"/>
    <xf numFmtId="168" fontId="32" fillId="0" borderId="35" xfId="1" applyNumberFormat="1" applyFont="1" applyBorder="1"/>
    <xf numFmtId="0" fontId="32" fillId="0" borderId="34" xfId="0" applyFont="1" applyBorder="1"/>
    <xf numFmtId="168" fontId="32" fillId="0" borderId="13" xfId="1" applyNumberFormat="1" applyFont="1" applyBorder="1"/>
    <xf numFmtId="168" fontId="32" fillId="0" borderId="37" xfId="1" applyNumberFormat="1" applyFont="1" applyBorder="1"/>
    <xf numFmtId="3" fontId="32" fillId="0" borderId="9" xfId="0" applyNumberFormat="1" applyFont="1" applyBorder="1"/>
    <xf numFmtId="3" fontId="32" fillId="0" borderId="35" xfId="0" applyNumberFormat="1" applyFont="1" applyBorder="1"/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40" fillId="5" borderId="10" xfId="2" applyFont="1" applyFill="1" applyBorder="1" applyAlignment="1">
      <alignment horizontal="center" vertical="top" wrapText="1"/>
    </xf>
    <xf numFmtId="0" fontId="37" fillId="5" borderId="11" xfId="2" applyFill="1" applyBorder="1"/>
    <xf numFmtId="0" fontId="37" fillId="5" borderId="12" xfId="2" applyFill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0" fillId="5" borderId="19" xfId="0" applyFont="1" applyFill="1" applyBorder="1" applyAlignment="1">
      <alignment horizontal="center" vertical="top" wrapText="1"/>
    </xf>
    <xf numFmtId="0" fontId="0" fillId="5" borderId="20" xfId="0" applyFill="1" applyBorder="1"/>
    <xf numFmtId="0" fontId="0" fillId="5" borderId="21" xfId="0" applyFill="1" applyBorder="1"/>
    <xf numFmtId="0" fontId="40" fillId="5" borderId="20" xfId="0" applyFont="1" applyFill="1" applyBorder="1" applyAlignment="1">
      <alignment horizontal="center" vertical="top" wrapText="1"/>
    </xf>
    <xf numFmtId="0" fontId="40" fillId="5" borderId="21" xfId="0" applyFont="1" applyFill="1" applyBorder="1" applyAlignment="1">
      <alignment horizontal="center" vertical="top" wrapText="1"/>
    </xf>
  </cellXfs>
  <cellStyles count="4">
    <cellStyle name="Ezres" xfId="1" builtinId="3"/>
    <cellStyle name="Normál" xfId="0" builtinId="0"/>
    <cellStyle name="Normál 2" xfId="3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J127"/>
  <sheetViews>
    <sheetView workbookViewId="0">
      <selection activeCell="E4" sqref="E4"/>
    </sheetView>
  </sheetViews>
  <sheetFormatPr defaultRowHeight="15"/>
  <cols>
    <col min="1" max="1" width="49.42578125" customWidth="1"/>
    <col min="2" max="2" width="15.28515625" customWidth="1"/>
    <col min="3" max="3" width="18.5703125" customWidth="1"/>
    <col min="4" max="4" width="17.140625" customWidth="1"/>
    <col min="5" max="5" width="17.85546875" customWidth="1"/>
    <col min="6" max="6" width="12.28515625" bestFit="1" customWidth="1"/>
    <col min="7" max="7" width="15.28515625" customWidth="1"/>
    <col min="8" max="8" width="13" customWidth="1"/>
    <col min="9" max="9" width="11.5703125" customWidth="1"/>
    <col min="10" max="10" width="12.85546875" customWidth="1"/>
  </cols>
  <sheetData>
    <row r="1" spans="1:10" ht="15.75" customHeight="1">
      <c r="A1" s="284" t="s">
        <v>351</v>
      </c>
      <c r="B1" s="284"/>
      <c r="C1" s="284"/>
      <c r="D1" s="284"/>
      <c r="E1" s="284"/>
    </row>
    <row r="2" spans="1:10" ht="16.5" customHeight="1">
      <c r="A2" s="285" t="s">
        <v>274</v>
      </c>
      <c r="B2" s="285"/>
      <c r="C2" s="285"/>
      <c r="D2" s="285"/>
      <c r="E2" s="285"/>
    </row>
    <row r="3" spans="1:10">
      <c r="A3" s="1"/>
      <c r="B3" s="1"/>
      <c r="C3" s="1"/>
      <c r="D3" s="1"/>
      <c r="E3" s="2"/>
    </row>
    <row r="4" spans="1:10">
      <c r="A4" s="3"/>
      <c r="B4" s="1"/>
      <c r="C4" s="32"/>
      <c r="D4" s="1"/>
      <c r="E4" s="32" t="s">
        <v>768</v>
      </c>
    </row>
    <row r="5" spans="1:10" ht="24" customHeight="1">
      <c r="A5" s="4" t="s">
        <v>0</v>
      </c>
      <c r="B5" s="5" t="s">
        <v>1</v>
      </c>
      <c r="C5" s="33" t="s">
        <v>335</v>
      </c>
      <c r="D5" s="33" t="s">
        <v>342</v>
      </c>
      <c r="E5" s="33" t="s">
        <v>343</v>
      </c>
      <c r="H5" s="85" t="s">
        <v>350</v>
      </c>
      <c r="I5" s="85" t="s">
        <v>348</v>
      </c>
      <c r="J5" s="85" t="s">
        <v>349</v>
      </c>
    </row>
    <row r="6" spans="1:10" ht="15" customHeight="1">
      <c r="A6" s="6" t="s">
        <v>2</v>
      </c>
      <c r="B6" s="7" t="s">
        <v>3</v>
      </c>
      <c r="C6" s="80">
        <v>75358052</v>
      </c>
      <c r="D6" s="143">
        <v>81888666</v>
      </c>
      <c r="E6" s="80">
        <v>79034717</v>
      </c>
      <c r="G6" s="88">
        <f t="shared" ref="G6:G12" si="0">SUM(H6:J6)</f>
        <v>81888666</v>
      </c>
      <c r="H6" s="86">
        <v>15658730</v>
      </c>
      <c r="I6" s="86">
        <v>27264261</v>
      </c>
      <c r="J6" s="86">
        <v>38965675</v>
      </c>
    </row>
    <row r="7" spans="1:10" ht="21.75" customHeight="1">
      <c r="A7" s="8" t="s">
        <v>4</v>
      </c>
      <c r="B7" s="7" t="s">
        <v>5</v>
      </c>
      <c r="C7" s="34">
        <v>7334720</v>
      </c>
      <c r="D7" s="143">
        <v>9118776</v>
      </c>
      <c r="E7" s="34">
        <v>7603000</v>
      </c>
      <c r="G7" s="88">
        <f t="shared" si="0"/>
        <v>9118776</v>
      </c>
      <c r="H7" s="86">
        <v>8517776</v>
      </c>
      <c r="I7" s="86">
        <v>121000</v>
      </c>
      <c r="J7" s="86">
        <v>480000</v>
      </c>
    </row>
    <row r="8" spans="1:10" ht="18.75" customHeight="1">
      <c r="A8" s="9" t="s">
        <v>6</v>
      </c>
      <c r="B8" s="10" t="s">
        <v>7</v>
      </c>
      <c r="C8" s="11">
        <f>SUM(C6:C7)</f>
        <v>82692772</v>
      </c>
      <c r="D8" s="145">
        <f>SUM(D6:D7)</f>
        <v>91007442</v>
      </c>
      <c r="E8" s="11">
        <f>SUM(E6:E7)</f>
        <v>86637717</v>
      </c>
      <c r="G8" s="88">
        <f t="shared" si="0"/>
        <v>91007442</v>
      </c>
      <c r="H8" s="86">
        <f>SUM(H6:H7)</f>
        <v>24176506</v>
      </c>
      <c r="I8" s="86">
        <f>SUM(I6:I7)</f>
        <v>27385261</v>
      </c>
      <c r="J8" s="86">
        <f>SUM(J6:J7)</f>
        <v>39445675</v>
      </c>
    </row>
    <row r="9" spans="1:10" ht="28.5">
      <c r="A9" s="12" t="s">
        <v>8</v>
      </c>
      <c r="B9" s="10" t="s">
        <v>9</v>
      </c>
      <c r="C9" s="83">
        <v>19209042</v>
      </c>
      <c r="D9" s="145">
        <v>20492857</v>
      </c>
      <c r="E9" s="83">
        <v>18573758</v>
      </c>
      <c r="G9" s="88">
        <f t="shared" si="0"/>
        <v>20492857</v>
      </c>
      <c r="H9" s="86">
        <v>5914967</v>
      </c>
      <c r="I9" s="86">
        <v>5506285</v>
      </c>
      <c r="J9" s="86">
        <v>9071605</v>
      </c>
    </row>
    <row r="10" spans="1:10" ht="19.5" customHeight="1">
      <c r="A10" s="8" t="s">
        <v>10</v>
      </c>
      <c r="B10" s="7" t="s">
        <v>11</v>
      </c>
      <c r="C10" s="44">
        <v>10834000</v>
      </c>
      <c r="D10" s="143">
        <v>9624000</v>
      </c>
      <c r="E10" s="44">
        <v>6987192</v>
      </c>
      <c r="G10" s="88">
        <f t="shared" si="0"/>
        <v>9624000</v>
      </c>
      <c r="H10" s="86">
        <v>7550000</v>
      </c>
      <c r="I10" s="86">
        <v>1115000</v>
      </c>
      <c r="J10" s="86">
        <v>959000</v>
      </c>
    </row>
    <row r="11" spans="1:10" ht="20.25" customHeight="1">
      <c r="A11" s="8" t="s">
        <v>12</v>
      </c>
      <c r="B11" s="7" t="s">
        <v>13</v>
      </c>
      <c r="C11" s="34">
        <v>1718927</v>
      </c>
      <c r="D11" s="143">
        <v>1448927</v>
      </c>
      <c r="E11" s="34">
        <v>1056195</v>
      </c>
      <c r="G11" s="88">
        <f t="shared" si="0"/>
        <v>1448927</v>
      </c>
      <c r="H11" s="86">
        <v>863100</v>
      </c>
      <c r="I11" s="86">
        <v>345827</v>
      </c>
      <c r="J11" s="86">
        <v>240000</v>
      </c>
    </row>
    <row r="12" spans="1:10" ht="18.75" customHeight="1">
      <c r="A12" s="8" t="s">
        <v>14</v>
      </c>
      <c r="B12" s="7" t="s">
        <v>275</v>
      </c>
      <c r="C12" s="34">
        <v>61283026</v>
      </c>
      <c r="D12" s="143">
        <v>75033359</v>
      </c>
      <c r="E12" s="34">
        <v>67293085</v>
      </c>
      <c r="G12" s="88">
        <f t="shared" si="0"/>
        <v>75033359</v>
      </c>
      <c r="H12" s="86">
        <v>63474268</v>
      </c>
      <c r="I12" s="86">
        <v>3687681</v>
      </c>
      <c r="J12" s="86">
        <v>7871410</v>
      </c>
    </row>
    <row r="13" spans="1:10" hidden="1">
      <c r="A13" s="8" t="s">
        <v>15</v>
      </c>
      <c r="B13" s="7" t="s">
        <v>16</v>
      </c>
      <c r="C13" s="34"/>
      <c r="D13" s="43"/>
      <c r="E13" s="34"/>
      <c r="H13" s="86"/>
      <c r="I13" s="86"/>
      <c r="J13" s="86"/>
    </row>
    <row r="14" spans="1:10" hidden="1">
      <c r="A14" s="8" t="s">
        <v>17</v>
      </c>
      <c r="B14" s="7" t="s">
        <v>18</v>
      </c>
      <c r="C14" s="34"/>
      <c r="D14" s="43"/>
      <c r="E14" s="34"/>
      <c r="H14" s="86"/>
      <c r="I14" s="86"/>
      <c r="J14" s="86"/>
    </row>
    <row r="15" spans="1:10" ht="23.25" customHeight="1">
      <c r="A15" s="12" t="s">
        <v>19</v>
      </c>
      <c r="B15" s="10" t="s">
        <v>20</v>
      </c>
      <c r="C15" s="11">
        <f>SUM(C10:C12)</f>
        <v>73835953</v>
      </c>
      <c r="D15" s="145">
        <f>SUM(D10:D12)</f>
        <v>86106286</v>
      </c>
      <c r="E15" s="11">
        <f>SUM(E10:E12)</f>
        <v>75336472</v>
      </c>
      <c r="G15" s="88">
        <f>SUM(H15:J15)</f>
        <v>86106286</v>
      </c>
      <c r="H15" s="86">
        <f>SUM(H10:H12)</f>
        <v>71887368</v>
      </c>
      <c r="I15" s="86">
        <f>SUM(I10:I12)</f>
        <v>5148508</v>
      </c>
      <c r="J15" s="86">
        <f>SUM(J10:J12)</f>
        <v>9070410</v>
      </c>
    </row>
    <row r="16" spans="1:10" hidden="1">
      <c r="A16" s="13" t="s">
        <v>21</v>
      </c>
      <c r="B16" s="7" t="s">
        <v>22</v>
      </c>
      <c r="C16" s="34"/>
      <c r="D16" s="43"/>
      <c r="E16" s="34"/>
      <c r="H16" s="86"/>
      <c r="I16" s="86"/>
      <c r="J16" s="86"/>
    </row>
    <row r="17" spans="1:10" hidden="1">
      <c r="A17" s="13" t="s">
        <v>23</v>
      </c>
      <c r="B17" s="7" t="s">
        <v>24</v>
      </c>
      <c r="C17" s="34"/>
      <c r="D17" s="43"/>
      <c r="E17" s="34"/>
      <c r="H17" s="86"/>
      <c r="I17" s="86"/>
      <c r="J17" s="86"/>
    </row>
    <row r="18" spans="1:10" hidden="1">
      <c r="A18" s="13" t="s">
        <v>25</v>
      </c>
      <c r="B18" s="7" t="s">
        <v>26</v>
      </c>
      <c r="C18" s="34"/>
      <c r="D18" s="43"/>
      <c r="E18" s="34"/>
      <c r="H18" s="86"/>
      <c r="I18" s="86"/>
      <c r="J18" s="86"/>
    </row>
    <row r="19" spans="1:10" ht="25.5" hidden="1">
      <c r="A19" s="13" t="s">
        <v>27</v>
      </c>
      <c r="B19" s="7" t="s">
        <v>28</v>
      </c>
      <c r="C19" s="34"/>
      <c r="D19" s="43"/>
      <c r="E19" s="34"/>
      <c r="H19" s="86"/>
      <c r="I19" s="86"/>
      <c r="J19" s="86"/>
    </row>
    <row r="20" spans="1:10" hidden="1">
      <c r="A20" s="13" t="s">
        <v>29</v>
      </c>
      <c r="B20" s="7" t="s">
        <v>30</v>
      </c>
      <c r="C20" s="34"/>
      <c r="D20" s="43"/>
      <c r="E20" s="34"/>
      <c r="H20" s="86"/>
      <c r="I20" s="86"/>
      <c r="J20" s="86"/>
    </row>
    <row r="21" spans="1:10" hidden="1">
      <c r="A21" s="13" t="s">
        <v>31</v>
      </c>
      <c r="B21" s="7" t="s">
        <v>32</v>
      </c>
      <c r="C21" s="34"/>
      <c r="D21" s="43"/>
      <c r="E21" s="34"/>
      <c r="H21" s="86"/>
      <c r="I21" s="86"/>
      <c r="J21" s="86"/>
    </row>
    <row r="22" spans="1:10" hidden="1">
      <c r="A22" s="13" t="s">
        <v>33</v>
      </c>
      <c r="B22" s="7" t="s">
        <v>34</v>
      </c>
      <c r="C22" s="34"/>
      <c r="D22" s="43"/>
      <c r="E22" s="34"/>
      <c r="H22" s="86"/>
      <c r="I22" s="86"/>
      <c r="J22" s="86"/>
    </row>
    <row r="23" spans="1:10" ht="22.5" customHeight="1">
      <c r="A23" s="13" t="s">
        <v>35</v>
      </c>
      <c r="B23" s="7" t="s">
        <v>276</v>
      </c>
      <c r="C23" s="34">
        <v>4740800</v>
      </c>
      <c r="D23" s="143">
        <v>4746800</v>
      </c>
      <c r="E23" s="34">
        <v>3841430</v>
      </c>
      <c r="G23" s="88">
        <f>SUM(H23:J23)</f>
        <v>4746800</v>
      </c>
      <c r="H23" s="86">
        <v>4746800</v>
      </c>
      <c r="I23" s="86"/>
      <c r="J23" s="86"/>
    </row>
    <row r="24" spans="1:10" ht="21" customHeight="1">
      <c r="A24" s="14" t="s">
        <v>36</v>
      </c>
      <c r="B24" s="10" t="s">
        <v>37</v>
      </c>
      <c r="C24" s="11">
        <f>SUM(C23)</f>
        <v>4740800</v>
      </c>
      <c r="D24" s="145">
        <f>SUM(D23)</f>
        <v>4746800</v>
      </c>
      <c r="E24" s="11">
        <f>SUM(E23)</f>
        <v>3841430</v>
      </c>
      <c r="G24" s="88">
        <f>SUM(H23:J23)</f>
        <v>4746800</v>
      </c>
      <c r="H24" s="86">
        <f>SUM(H23)</f>
        <v>4746800</v>
      </c>
      <c r="I24" s="86"/>
      <c r="J24" s="86"/>
    </row>
    <row r="25" spans="1:10" hidden="1">
      <c r="A25" s="15" t="s">
        <v>38</v>
      </c>
      <c r="B25" s="7" t="s">
        <v>39</v>
      </c>
      <c r="C25" s="34"/>
      <c r="D25" s="43"/>
      <c r="E25" s="34"/>
      <c r="H25" s="86"/>
      <c r="I25" s="86"/>
      <c r="J25" s="86"/>
    </row>
    <row r="26" spans="1:10">
      <c r="A26" s="15" t="s">
        <v>40</v>
      </c>
      <c r="B26" s="7" t="s">
        <v>41</v>
      </c>
      <c r="C26" s="34">
        <v>39717633</v>
      </c>
      <c r="D26" s="143">
        <v>45972902</v>
      </c>
      <c r="E26" s="34">
        <v>45922966</v>
      </c>
      <c r="G26" s="88">
        <f>SUM(H26:J26)</f>
        <v>45972902</v>
      </c>
      <c r="H26" s="86">
        <v>45972902</v>
      </c>
      <c r="I26" s="86"/>
      <c r="J26" s="86"/>
    </row>
    <row r="27" spans="1:10" ht="25.5" hidden="1">
      <c r="A27" s="15" t="s">
        <v>42</v>
      </c>
      <c r="B27" s="7" t="s">
        <v>43</v>
      </c>
      <c r="C27" s="34"/>
      <c r="D27" s="43"/>
      <c r="E27" s="34"/>
      <c r="H27" s="86"/>
      <c r="I27" s="86"/>
      <c r="J27" s="86"/>
    </row>
    <row r="28" spans="1:10" ht="25.5" hidden="1">
      <c r="A28" s="15" t="s">
        <v>44</v>
      </c>
      <c r="B28" s="7" t="s">
        <v>45</v>
      </c>
      <c r="C28" s="34"/>
      <c r="D28" s="43"/>
      <c r="E28" s="34"/>
      <c r="H28" s="86"/>
      <c r="I28" s="86"/>
      <c r="J28" s="86"/>
    </row>
    <row r="29" spans="1:10">
      <c r="A29" s="15" t="s">
        <v>46</v>
      </c>
      <c r="B29" s="7" t="s">
        <v>47</v>
      </c>
      <c r="C29" s="34">
        <v>23901339</v>
      </c>
      <c r="D29" s="143">
        <v>35428808</v>
      </c>
      <c r="E29" s="34">
        <v>35428808</v>
      </c>
      <c r="G29" s="88">
        <f>SUM(H29:J29)</f>
        <v>35428808</v>
      </c>
      <c r="H29" s="86">
        <v>35428808</v>
      </c>
      <c r="I29" s="86"/>
      <c r="J29" s="86"/>
    </row>
    <row r="30" spans="1:10" ht="25.5" hidden="1">
      <c r="A30" s="15" t="s">
        <v>48</v>
      </c>
      <c r="B30" s="7" t="s">
        <v>49</v>
      </c>
      <c r="C30" s="34"/>
      <c r="D30" s="43"/>
      <c r="E30" s="34"/>
      <c r="H30" s="86"/>
      <c r="I30" s="86"/>
      <c r="J30" s="86"/>
    </row>
    <row r="31" spans="1:10" ht="25.5" hidden="1">
      <c r="A31" s="15" t="s">
        <v>50</v>
      </c>
      <c r="B31" s="7" t="s">
        <v>51</v>
      </c>
      <c r="C31" s="34"/>
      <c r="D31" s="43"/>
      <c r="E31" s="34"/>
      <c r="H31" s="86"/>
      <c r="I31" s="86"/>
      <c r="J31" s="86"/>
    </row>
    <row r="32" spans="1:10" hidden="1">
      <c r="A32" s="15" t="s">
        <v>52</v>
      </c>
      <c r="B32" s="7" t="s">
        <v>53</v>
      </c>
      <c r="C32" s="34"/>
      <c r="D32" s="43"/>
      <c r="E32" s="34"/>
      <c r="H32" s="86"/>
      <c r="I32" s="86"/>
      <c r="J32" s="86"/>
    </row>
    <row r="33" spans="1:10" hidden="1">
      <c r="A33" s="16" t="s">
        <v>54</v>
      </c>
      <c r="B33" s="7" t="s">
        <v>55</v>
      </c>
      <c r="C33" s="34"/>
      <c r="D33" s="43"/>
      <c r="E33" s="34"/>
      <c r="H33" s="86"/>
      <c r="I33" s="86"/>
      <c r="J33" s="86"/>
    </row>
    <row r="34" spans="1:10">
      <c r="A34" s="15" t="s">
        <v>56</v>
      </c>
      <c r="B34" s="7" t="s">
        <v>58</v>
      </c>
      <c r="C34" s="34">
        <v>33154837</v>
      </c>
      <c r="D34" s="143">
        <v>38431475</v>
      </c>
      <c r="E34" s="34">
        <v>38312199</v>
      </c>
      <c r="G34" s="88">
        <f>SUM(H34:J34)</f>
        <v>38431475</v>
      </c>
      <c r="H34" s="86">
        <v>38431475</v>
      </c>
      <c r="I34" s="86"/>
      <c r="J34" s="86"/>
    </row>
    <row r="35" spans="1:10" ht="21" customHeight="1">
      <c r="A35" s="16" t="s">
        <v>57</v>
      </c>
      <c r="B35" s="7" t="s">
        <v>347</v>
      </c>
      <c r="C35" s="34">
        <v>13558038</v>
      </c>
      <c r="D35" s="143">
        <f>SUM(E35:G35)</f>
        <v>5768470</v>
      </c>
      <c r="E35" s="142" t="s">
        <v>406</v>
      </c>
      <c r="G35" s="88">
        <f>SUM(H35:J35)</f>
        <v>5768470</v>
      </c>
      <c r="H35" s="86">
        <v>5768470</v>
      </c>
      <c r="I35" s="86"/>
      <c r="J35" s="86"/>
    </row>
    <row r="36" spans="1:10" ht="24" customHeight="1">
      <c r="A36" s="14" t="s">
        <v>59</v>
      </c>
      <c r="B36" s="10" t="s">
        <v>60</v>
      </c>
      <c r="C36" s="11">
        <f>SUM(C26:C35)</f>
        <v>110331847</v>
      </c>
      <c r="D36" s="145">
        <f>SUM(D26:D35)</f>
        <v>125601655</v>
      </c>
      <c r="E36" s="11">
        <f>SUM(E26:E35)</f>
        <v>119663973</v>
      </c>
      <c r="G36" s="88">
        <f>SUM(H36:J36)</f>
        <v>125601655</v>
      </c>
      <c r="H36" s="86">
        <f>SUM(H26:H35)</f>
        <v>125601655</v>
      </c>
      <c r="I36" s="86"/>
      <c r="J36" s="86"/>
    </row>
    <row r="37" spans="1:10" ht="21" customHeight="1">
      <c r="A37" s="17" t="s">
        <v>61</v>
      </c>
      <c r="B37" s="18"/>
      <c r="C37" s="19"/>
      <c r="D37" s="43"/>
      <c r="E37" s="19"/>
      <c r="H37" s="86"/>
      <c r="I37" s="86"/>
      <c r="J37" s="86"/>
    </row>
    <row r="38" spans="1:10" ht="23.25" customHeight="1">
      <c r="A38" s="20" t="s">
        <v>62</v>
      </c>
      <c r="B38" s="7" t="s">
        <v>63</v>
      </c>
      <c r="C38" s="34">
        <v>255230000</v>
      </c>
      <c r="D38" s="143">
        <v>237820327</v>
      </c>
      <c r="E38" s="34">
        <v>70172784</v>
      </c>
      <c r="G38" s="88">
        <f t="shared" ref="G38:G46" si="1">SUM(H38:J38)</f>
        <v>237820327</v>
      </c>
      <c r="H38" s="86">
        <v>237820327</v>
      </c>
      <c r="I38" s="86"/>
      <c r="J38" s="86"/>
    </row>
    <row r="39" spans="1:10" ht="23.25" customHeight="1">
      <c r="A39" s="20" t="s">
        <v>64</v>
      </c>
      <c r="B39" s="7" t="s">
        <v>65</v>
      </c>
      <c r="C39" s="34"/>
      <c r="D39" s="143">
        <v>2953767</v>
      </c>
      <c r="E39" s="34">
        <v>2953767</v>
      </c>
      <c r="G39" s="88">
        <f t="shared" si="1"/>
        <v>2953767</v>
      </c>
      <c r="H39" s="86">
        <v>2953767</v>
      </c>
      <c r="I39" s="86"/>
      <c r="J39" s="86"/>
    </row>
    <row r="40" spans="1:10" ht="23.25" customHeight="1">
      <c r="A40" s="20" t="s">
        <v>66</v>
      </c>
      <c r="B40" s="7" t="s">
        <v>67</v>
      </c>
      <c r="C40" s="34">
        <v>4958408</v>
      </c>
      <c r="D40" s="143">
        <v>7958408</v>
      </c>
      <c r="E40" s="34">
        <v>4706888</v>
      </c>
      <c r="G40" s="88">
        <f t="shared" si="1"/>
        <v>7958408</v>
      </c>
      <c r="H40" s="86">
        <v>7958408</v>
      </c>
      <c r="I40" s="86"/>
      <c r="J40" s="86"/>
    </row>
    <row r="41" spans="1:10" ht="27" customHeight="1">
      <c r="A41" s="21" t="s">
        <v>68</v>
      </c>
      <c r="B41" s="7" t="s">
        <v>69</v>
      </c>
      <c r="C41" s="34">
        <v>56111530</v>
      </c>
      <c r="D41" s="143">
        <v>53210530</v>
      </c>
      <c r="E41" s="34">
        <v>6543678</v>
      </c>
      <c r="G41" s="88">
        <f t="shared" si="1"/>
        <v>53210530</v>
      </c>
      <c r="H41" s="86">
        <v>53210530</v>
      </c>
      <c r="I41" s="86"/>
      <c r="J41" s="86"/>
    </row>
    <row r="42" spans="1:10" ht="21.75" customHeight="1">
      <c r="A42" s="22" t="s">
        <v>70</v>
      </c>
      <c r="B42" s="10" t="s">
        <v>71</v>
      </c>
      <c r="C42" s="11">
        <f>SUM(C38:C41)</f>
        <v>316299938</v>
      </c>
      <c r="D42" s="145">
        <f>SUM(D38:D41)</f>
        <v>301943032</v>
      </c>
      <c r="E42" s="11">
        <f>SUM(E38:E41)</f>
        <v>84377117</v>
      </c>
      <c r="G42" s="88">
        <f t="shared" si="1"/>
        <v>301943032</v>
      </c>
      <c r="H42" s="86">
        <f>SUM(H38:H41)</f>
        <v>301943032</v>
      </c>
      <c r="I42" s="86"/>
      <c r="J42" s="86"/>
    </row>
    <row r="43" spans="1:10" ht="26.25" customHeight="1">
      <c r="A43" s="13" t="s">
        <v>72</v>
      </c>
      <c r="B43" s="7" t="s">
        <v>73</v>
      </c>
      <c r="C43" s="34">
        <v>22100000</v>
      </c>
      <c r="D43" s="143">
        <v>22100000</v>
      </c>
      <c r="E43" s="34">
        <v>20586840</v>
      </c>
      <c r="G43" s="88">
        <f t="shared" si="1"/>
        <v>22100000</v>
      </c>
      <c r="H43" s="86">
        <v>22100000</v>
      </c>
      <c r="I43" s="86"/>
      <c r="J43" s="86"/>
    </row>
    <row r="44" spans="1:10" ht="26.25" customHeight="1">
      <c r="A44" s="13" t="s">
        <v>295</v>
      </c>
      <c r="B44" s="7" t="s">
        <v>299</v>
      </c>
      <c r="C44" s="34">
        <v>12106100</v>
      </c>
      <c r="D44" s="143">
        <f t="shared" ref="D44" si="2">SUM(E44:G44)</f>
        <v>3656100</v>
      </c>
      <c r="E44" s="34"/>
      <c r="G44" s="88">
        <f t="shared" si="1"/>
        <v>3656100</v>
      </c>
      <c r="H44" s="86">
        <v>3656100</v>
      </c>
      <c r="I44" s="86"/>
      <c r="J44" s="86"/>
    </row>
    <row r="45" spans="1:10">
      <c r="A45" s="13" t="s">
        <v>74</v>
      </c>
      <c r="B45" s="7" t="s">
        <v>75</v>
      </c>
      <c r="C45" s="34">
        <v>9168862</v>
      </c>
      <c r="D45" s="143">
        <v>9168862</v>
      </c>
      <c r="E45" s="34">
        <v>5558447</v>
      </c>
      <c r="G45" s="88">
        <f t="shared" si="1"/>
        <v>9168862</v>
      </c>
      <c r="H45" s="86">
        <v>9168862</v>
      </c>
      <c r="I45" s="86"/>
      <c r="J45" s="86"/>
    </row>
    <row r="46" spans="1:10" ht="21.75" customHeight="1">
      <c r="A46" s="14" t="s">
        <v>76</v>
      </c>
      <c r="B46" s="10" t="s">
        <v>77</v>
      </c>
      <c r="C46" s="11">
        <f>SUM(C43:C45)</f>
        <v>43374962</v>
      </c>
      <c r="D46" s="145">
        <f>SUM(D43:D45)</f>
        <v>34924962</v>
      </c>
      <c r="E46" s="11">
        <f>SUM(E43:E45)</f>
        <v>26145287</v>
      </c>
      <c r="G46" s="88">
        <f t="shared" si="1"/>
        <v>34924962</v>
      </c>
      <c r="H46" s="86">
        <f>SUM(H43:H45)</f>
        <v>34924962</v>
      </c>
      <c r="I46" s="86"/>
      <c r="J46" s="86"/>
    </row>
    <row r="47" spans="1:10" ht="25.5" customHeight="1">
      <c r="A47" s="13" t="s">
        <v>78</v>
      </c>
      <c r="B47" s="7" t="s">
        <v>79</v>
      </c>
      <c r="C47" s="34">
        <v>2000000</v>
      </c>
      <c r="D47" s="43"/>
      <c r="E47" s="34"/>
      <c r="H47" s="86"/>
      <c r="I47" s="86"/>
      <c r="J47" s="86"/>
    </row>
    <row r="48" spans="1:10" ht="25.5" customHeight="1">
      <c r="A48" s="13" t="s">
        <v>300</v>
      </c>
      <c r="B48" s="7" t="s">
        <v>296</v>
      </c>
      <c r="C48" s="34">
        <v>21040100</v>
      </c>
      <c r="D48" s="143">
        <v>23040100</v>
      </c>
      <c r="E48" s="34">
        <v>600000</v>
      </c>
      <c r="G48" s="88">
        <f>SUM(H48:J48)</f>
        <v>23040100</v>
      </c>
      <c r="H48" s="86">
        <v>23040100</v>
      </c>
      <c r="I48" s="86"/>
      <c r="J48" s="86"/>
    </row>
    <row r="49" spans="1:10" ht="21.75" customHeight="1">
      <c r="A49" s="14" t="s">
        <v>80</v>
      </c>
      <c r="B49" s="10" t="s">
        <v>81</v>
      </c>
      <c r="C49" s="11">
        <f>SUM(C47:C48)</f>
        <v>23040100</v>
      </c>
      <c r="D49" s="144">
        <f>SUM(D47:D48)</f>
        <v>23040100</v>
      </c>
      <c r="E49" s="11">
        <f>SUM(E47:E48)</f>
        <v>600000</v>
      </c>
      <c r="G49" s="88">
        <f>SUM(H49:J49)</f>
        <v>23040100</v>
      </c>
      <c r="H49" s="86">
        <f>SUM(H47:H48)</f>
        <v>23040100</v>
      </c>
      <c r="I49" s="86"/>
      <c r="J49" s="86"/>
    </row>
    <row r="50" spans="1:10" ht="22.5" customHeight="1">
      <c r="A50" s="17" t="s">
        <v>82</v>
      </c>
      <c r="B50" s="18"/>
      <c r="C50" s="19"/>
      <c r="D50" s="43"/>
      <c r="E50" s="19"/>
      <c r="H50" s="86"/>
      <c r="I50" s="86"/>
      <c r="J50" s="86"/>
    </row>
    <row r="51" spans="1:10" ht="24" customHeight="1">
      <c r="A51" s="28" t="s">
        <v>84</v>
      </c>
      <c r="B51" s="29" t="s">
        <v>85</v>
      </c>
      <c r="C51" s="146">
        <v>2396013</v>
      </c>
      <c r="D51" s="147">
        <v>2396013</v>
      </c>
      <c r="E51" s="146">
        <v>2396013</v>
      </c>
      <c r="G51" s="88">
        <f>SUM(H51:J51)</f>
        <v>2396013</v>
      </c>
      <c r="H51" s="86">
        <v>2396013</v>
      </c>
      <c r="I51" s="86"/>
      <c r="J51" s="86"/>
    </row>
    <row r="52" spans="1:10" ht="30" customHeight="1">
      <c r="A52" s="30" t="s">
        <v>86</v>
      </c>
      <c r="B52" s="150"/>
      <c r="C52" s="148">
        <f>SUM(C8+C9+C15+C24+C36+C42+C46+C49+C51)</f>
        <v>675921427</v>
      </c>
      <c r="D52" s="149">
        <f>SUM(D8+D9+D15+D24+D36+D42+D46+D49+D51)</f>
        <v>690259147</v>
      </c>
      <c r="E52" s="148">
        <f>SUM(E8+E9+E15+E24+E36+E42+E46+E49+E51)</f>
        <v>417571767</v>
      </c>
      <c r="G52" s="88">
        <f>SUM(G8+G9+G15+G24+G36+G42+G46+G49+G51)</f>
        <v>690259147</v>
      </c>
      <c r="H52" s="86">
        <f>SUM(H8+H9+H15+H24+H36+H42+H46+H49+H51)</f>
        <v>594631403</v>
      </c>
      <c r="I52" s="86">
        <f>SUM(I8+I9+I15)</f>
        <v>38040054</v>
      </c>
      <c r="J52" s="86">
        <f>SUM(J8+J9+J15)</f>
        <v>57587690</v>
      </c>
    </row>
    <row r="53" spans="1:10" ht="165.75" customHeight="1">
      <c r="A53" s="39"/>
      <c r="B53" s="39"/>
      <c r="C53" s="40"/>
      <c r="G53" s="88"/>
    </row>
    <row r="54" spans="1:10" ht="30" customHeight="1">
      <c r="A54" s="286">
        <v>0.5</v>
      </c>
      <c r="B54" s="286"/>
      <c r="C54" s="286"/>
      <c r="D54" s="286"/>
      <c r="E54" s="286"/>
    </row>
    <row r="55" spans="1:10" ht="25.5">
      <c r="A55" s="4" t="s">
        <v>0</v>
      </c>
      <c r="B55" s="5" t="s">
        <v>87</v>
      </c>
      <c r="C55" s="59" t="s">
        <v>335</v>
      </c>
      <c r="D55" s="59" t="s">
        <v>342</v>
      </c>
      <c r="E55" s="59" t="s">
        <v>343</v>
      </c>
      <c r="H55" s="86"/>
      <c r="I55" s="86"/>
      <c r="J55" s="86"/>
    </row>
    <row r="56" spans="1:10" ht="26.25" customHeight="1">
      <c r="A56" s="8" t="s">
        <v>88</v>
      </c>
      <c r="B56" s="21" t="s">
        <v>89</v>
      </c>
      <c r="C56" s="34">
        <v>73461862</v>
      </c>
      <c r="D56" s="34">
        <v>86296885</v>
      </c>
      <c r="E56" s="34">
        <v>86296885</v>
      </c>
      <c r="G56" s="91">
        <v>86296885</v>
      </c>
      <c r="H56" s="86">
        <v>86296885</v>
      </c>
      <c r="I56" s="86"/>
      <c r="J56" s="86"/>
    </row>
    <row r="57" spans="1:10" hidden="1">
      <c r="A57" s="8" t="s">
        <v>90</v>
      </c>
      <c r="B57" s="21" t="s">
        <v>91</v>
      </c>
      <c r="C57" s="34"/>
      <c r="D57" s="34"/>
      <c r="E57" s="34"/>
      <c r="G57" s="92"/>
      <c r="H57" s="86"/>
      <c r="I57" s="86"/>
      <c r="J57" s="86"/>
    </row>
    <row r="58" spans="1:10" ht="25.5" hidden="1">
      <c r="A58" s="8" t="s">
        <v>92</v>
      </c>
      <c r="B58" s="21" t="s">
        <v>93</v>
      </c>
      <c r="C58" s="34"/>
      <c r="D58" s="34"/>
      <c r="E58" s="34"/>
      <c r="G58" s="92"/>
      <c r="H58" s="86"/>
      <c r="I58" s="86"/>
      <c r="J58" s="86"/>
    </row>
    <row r="59" spans="1:10" ht="25.5" hidden="1">
      <c r="A59" s="8" t="s">
        <v>94</v>
      </c>
      <c r="B59" s="21" t="s">
        <v>95</v>
      </c>
      <c r="C59" s="34"/>
      <c r="D59" s="34"/>
      <c r="E59" s="34"/>
      <c r="G59" s="92"/>
      <c r="H59" s="86"/>
      <c r="I59" s="86"/>
      <c r="J59" s="86"/>
    </row>
    <row r="60" spans="1:10">
      <c r="A60" s="8" t="s">
        <v>285</v>
      </c>
      <c r="B60" s="21" t="s">
        <v>96</v>
      </c>
      <c r="C60" s="34">
        <v>4040000</v>
      </c>
      <c r="D60" s="34">
        <v>5413067</v>
      </c>
      <c r="E60" s="34">
        <v>8650780</v>
      </c>
      <c r="G60" s="91">
        <v>5413067</v>
      </c>
      <c r="H60" s="86">
        <v>5413067</v>
      </c>
      <c r="I60" s="86"/>
      <c r="J60" s="86"/>
    </row>
    <row r="61" spans="1:10" ht="28.5">
      <c r="A61" s="12" t="s">
        <v>97</v>
      </c>
      <c r="B61" s="22" t="s">
        <v>98</v>
      </c>
      <c r="C61" s="35">
        <f>SUM(C56:C60)</f>
        <v>77501862</v>
      </c>
      <c r="D61" s="35">
        <f>SUM(D56:D60)</f>
        <v>91709952</v>
      </c>
      <c r="E61" s="35">
        <f>SUM(E56:E60)</f>
        <v>94947665</v>
      </c>
      <c r="G61" s="93">
        <f>SUM(G56:G60)</f>
        <v>91709952</v>
      </c>
      <c r="H61" s="86">
        <f>SUM(H56:H60)</f>
        <v>91709952</v>
      </c>
      <c r="I61" s="86"/>
      <c r="J61" s="86"/>
    </row>
    <row r="62" spans="1:10">
      <c r="A62" s="8" t="s">
        <v>99</v>
      </c>
      <c r="B62" s="21" t="s">
        <v>100</v>
      </c>
      <c r="C62" s="34">
        <v>2900000</v>
      </c>
      <c r="D62" s="34">
        <v>2900000</v>
      </c>
      <c r="E62" s="34">
        <v>3054020</v>
      </c>
      <c r="G62" s="91">
        <v>2900000</v>
      </c>
      <c r="H62" s="86">
        <v>2900000</v>
      </c>
      <c r="I62" s="86"/>
      <c r="J62" s="86"/>
    </row>
    <row r="63" spans="1:10">
      <c r="A63" s="8" t="s">
        <v>101</v>
      </c>
      <c r="B63" s="21" t="s">
        <v>102</v>
      </c>
      <c r="C63" s="34">
        <v>236450000</v>
      </c>
      <c r="D63" s="34">
        <v>236450000</v>
      </c>
      <c r="E63" s="34">
        <v>284213000</v>
      </c>
      <c r="G63" s="91">
        <v>236450000</v>
      </c>
      <c r="H63" s="86">
        <v>236450000</v>
      </c>
      <c r="I63" s="86"/>
      <c r="J63" s="86"/>
    </row>
    <row r="64" spans="1:10">
      <c r="A64" s="8" t="s">
        <v>303</v>
      </c>
      <c r="B64" s="21" t="s">
        <v>301</v>
      </c>
      <c r="C64" s="34"/>
      <c r="D64" s="34"/>
      <c r="E64" s="34">
        <v>348597</v>
      </c>
      <c r="G64" s="92"/>
      <c r="H64" s="86"/>
      <c r="I64" s="86"/>
      <c r="J64" s="86"/>
    </row>
    <row r="65" spans="1:10">
      <c r="A65" s="12" t="s">
        <v>103</v>
      </c>
      <c r="B65" s="22" t="s">
        <v>104</v>
      </c>
      <c r="C65" s="35">
        <f>SUM(C62:C64)</f>
        <v>239350000</v>
      </c>
      <c r="D65" s="35">
        <f>SUM(D62:D64)</f>
        <v>239350000</v>
      </c>
      <c r="E65" s="35">
        <f>SUM(E62:E64)</f>
        <v>287615617</v>
      </c>
      <c r="G65" s="93">
        <f>SUM(G62:G64)</f>
        <v>239350000</v>
      </c>
      <c r="H65" s="86">
        <f>SUM(H62:H64)</f>
        <v>239350000</v>
      </c>
      <c r="I65" s="86"/>
      <c r="J65" s="86"/>
    </row>
    <row r="66" spans="1:10">
      <c r="A66" s="13" t="s">
        <v>105</v>
      </c>
      <c r="B66" s="21" t="s">
        <v>106</v>
      </c>
      <c r="C66" s="34">
        <v>13168453</v>
      </c>
      <c r="D66" s="34">
        <v>15394784</v>
      </c>
      <c r="E66" s="34">
        <v>16775784</v>
      </c>
      <c r="G66" s="94">
        <f>SUM(H66:J66)</f>
        <v>15394784</v>
      </c>
      <c r="H66" s="86">
        <v>15394784</v>
      </c>
      <c r="I66" s="86"/>
      <c r="J66" s="86"/>
    </row>
    <row r="67" spans="1:10" hidden="1">
      <c r="A67" s="13" t="s">
        <v>107</v>
      </c>
      <c r="B67" s="21" t="s">
        <v>108</v>
      </c>
      <c r="C67" s="34"/>
      <c r="D67" s="34"/>
      <c r="E67" s="34"/>
      <c r="G67" s="92"/>
      <c r="H67" s="86"/>
      <c r="I67" s="86"/>
      <c r="J67" s="86"/>
    </row>
    <row r="68" spans="1:10" hidden="1">
      <c r="A68" s="13" t="s">
        <v>109</v>
      </c>
      <c r="B68" s="21" t="s">
        <v>110</v>
      </c>
      <c r="C68" s="34"/>
      <c r="D68" s="34"/>
      <c r="E68" s="34"/>
      <c r="G68" s="92"/>
      <c r="H68" s="86"/>
      <c r="I68" s="86"/>
      <c r="J68" s="86"/>
    </row>
    <row r="69" spans="1:10" hidden="1">
      <c r="A69" s="13" t="s">
        <v>111</v>
      </c>
      <c r="B69" s="21" t="s">
        <v>112</v>
      </c>
      <c r="C69" s="34"/>
      <c r="D69" s="34"/>
      <c r="E69" s="34"/>
      <c r="G69" s="92"/>
      <c r="H69" s="86"/>
      <c r="I69" s="86"/>
      <c r="J69" s="86"/>
    </row>
    <row r="70" spans="1:10" hidden="1">
      <c r="A70" s="13" t="s">
        <v>113</v>
      </c>
      <c r="B70" s="21" t="s">
        <v>114</v>
      </c>
      <c r="C70" s="34"/>
      <c r="D70" s="34"/>
      <c r="E70" s="34"/>
      <c r="G70" s="92"/>
      <c r="H70" s="86"/>
      <c r="I70" s="86"/>
      <c r="J70" s="86"/>
    </row>
    <row r="71" spans="1:10">
      <c r="A71" s="13" t="s">
        <v>302</v>
      </c>
      <c r="B71" s="21" t="s">
        <v>262</v>
      </c>
      <c r="C71" s="34">
        <v>2220000</v>
      </c>
      <c r="D71" s="34">
        <v>2344200</v>
      </c>
      <c r="E71" s="34">
        <v>1811017</v>
      </c>
      <c r="G71" s="94">
        <f>SUM(H71:J71)</f>
        <v>2344200</v>
      </c>
      <c r="H71" s="86">
        <v>2220000</v>
      </c>
      <c r="I71" s="86">
        <v>124200</v>
      </c>
      <c r="J71" s="86"/>
    </row>
    <row r="72" spans="1:10">
      <c r="A72" s="13" t="s">
        <v>337</v>
      </c>
      <c r="B72" s="21" t="s">
        <v>340</v>
      </c>
      <c r="C72" s="34">
        <v>20000</v>
      </c>
      <c r="D72" s="34"/>
      <c r="E72" s="34"/>
      <c r="G72" s="92"/>
      <c r="H72" s="86"/>
      <c r="I72" s="86"/>
      <c r="J72" s="86"/>
    </row>
    <row r="73" spans="1:10">
      <c r="A73" s="13" t="s">
        <v>251</v>
      </c>
      <c r="B73" s="21" t="s">
        <v>250</v>
      </c>
      <c r="C73" s="34">
        <v>5180885</v>
      </c>
      <c r="D73" s="34">
        <v>5180885</v>
      </c>
      <c r="E73" s="34">
        <v>4342186</v>
      </c>
      <c r="G73" s="91">
        <v>5180885</v>
      </c>
      <c r="H73" s="86">
        <v>5180885</v>
      </c>
      <c r="I73" s="86"/>
      <c r="J73" s="86"/>
    </row>
    <row r="74" spans="1:10">
      <c r="A74" s="13" t="s">
        <v>244</v>
      </c>
      <c r="B74" s="21" t="s">
        <v>249</v>
      </c>
      <c r="C74" s="34">
        <v>5270376</v>
      </c>
      <c r="D74" s="34">
        <v>5270376</v>
      </c>
      <c r="E74" s="34">
        <v>6023634</v>
      </c>
      <c r="G74" s="91">
        <v>5270376</v>
      </c>
      <c r="H74" s="86">
        <v>5270376</v>
      </c>
      <c r="I74" s="86"/>
      <c r="J74" s="86"/>
    </row>
    <row r="75" spans="1:10">
      <c r="A75" s="13" t="s">
        <v>414</v>
      </c>
      <c r="B75" s="21" t="s">
        <v>108</v>
      </c>
      <c r="C75" s="34"/>
      <c r="D75" s="34"/>
      <c r="E75" s="34">
        <v>1871814</v>
      </c>
      <c r="G75" s="91"/>
      <c r="H75" s="86"/>
      <c r="I75" s="86"/>
      <c r="J75" s="86"/>
    </row>
    <row r="76" spans="1:10">
      <c r="A76" s="13" t="s">
        <v>109</v>
      </c>
      <c r="B76" s="21" t="s">
        <v>110</v>
      </c>
      <c r="C76" s="34">
        <v>1500000</v>
      </c>
      <c r="D76" s="34">
        <v>1500000</v>
      </c>
      <c r="E76" s="34">
        <v>1875614</v>
      </c>
      <c r="G76" s="91">
        <v>1500000</v>
      </c>
      <c r="H76" s="86">
        <v>1500000</v>
      </c>
      <c r="I76" s="86"/>
      <c r="J76" s="86"/>
    </row>
    <row r="77" spans="1:10">
      <c r="A77" s="13" t="s">
        <v>113</v>
      </c>
      <c r="B77" s="21" t="s">
        <v>338</v>
      </c>
      <c r="C77" s="34">
        <v>200000</v>
      </c>
      <c r="D77" s="34">
        <v>205997</v>
      </c>
      <c r="E77" s="34">
        <v>4478769</v>
      </c>
      <c r="G77" s="91">
        <f>SUM(H77:J77)</f>
        <v>205997</v>
      </c>
      <c r="H77" s="86">
        <v>200000</v>
      </c>
      <c r="I77" s="86">
        <v>321</v>
      </c>
      <c r="J77" s="86">
        <v>5676</v>
      </c>
    </row>
    <row r="78" spans="1:10">
      <c r="A78" s="14" t="s">
        <v>115</v>
      </c>
      <c r="B78" s="22" t="s">
        <v>116</v>
      </c>
      <c r="C78" s="35">
        <f>SUM(C66:C77)</f>
        <v>27559714</v>
      </c>
      <c r="D78" s="35">
        <f>SUM(D66:D77)</f>
        <v>29896242</v>
      </c>
      <c r="E78" s="35">
        <f>SUM(E66:E77)</f>
        <v>37178818</v>
      </c>
      <c r="G78" s="88">
        <f>SUM(G66:G77)</f>
        <v>29896242</v>
      </c>
      <c r="H78" s="86">
        <f>SUM(H66:H77)</f>
        <v>29766045</v>
      </c>
      <c r="I78" s="86">
        <f>SUM(I66:I77)</f>
        <v>124521</v>
      </c>
      <c r="J78" s="86">
        <f>SUM(J66:J77)</f>
        <v>5676</v>
      </c>
    </row>
    <row r="79" spans="1:10" hidden="1">
      <c r="A79" s="12" t="s">
        <v>117</v>
      </c>
      <c r="B79" s="22" t="s">
        <v>118</v>
      </c>
      <c r="C79" s="35"/>
      <c r="D79" s="35"/>
      <c r="E79" s="35"/>
      <c r="H79" s="86"/>
      <c r="I79" s="86"/>
      <c r="J79" s="86"/>
    </row>
    <row r="80" spans="1:10" ht="15.75">
      <c r="A80" s="17" t="s">
        <v>61</v>
      </c>
      <c r="B80" s="36"/>
      <c r="C80" s="37"/>
      <c r="D80" s="37"/>
      <c r="E80" s="37"/>
      <c r="H80" s="86"/>
      <c r="I80" s="86"/>
      <c r="J80" s="86"/>
    </row>
    <row r="81" spans="1:10" hidden="1">
      <c r="A81" s="8" t="s">
        <v>119</v>
      </c>
      <c r="B81" s="21" t="s">
        <v>120</v>
      </c>
      <c r="C81" s="34"/>
      <c r="D81" s="34"/>
      <c r="E81" s="34"/>
      <c r="H81" s="86"/>
      <c r="I81" s="86"/>
      <c r="J81" s="86"/>
    </row>
    <row r="82" spans="1:10" ht="25.5" hidden="1">
      <c r="A82" s="8" t="s">
        <v>121</v>
      </c>
      <c r="B82" s="21" t="s">
        <v>122</v>
      </c>
      <c r="C82" s="34"/>
      <c r="D82" s="34"/>
      <c r="E82" s="34"/>
      <c r="H82" s="86"/>
      <c r="I82" s="86"/>
      <c r="J82" s="86"/>
    </row>
    <row r="83" spans="1:10" ht="25.5" hidden="1">
      <c r="A83" s="8" t="s">
        <v>123</v>
      </c>
      <c r="B83" s="21" t="s">
        <v>124</v>
      </c>
      <c r="C83" s="34"/>
      <c r="D83" s="34"/>
      <c r="E83" s="34"/>
      <c r="H83" s="86"/>
      <c r="I83" s="86"/>
      <c r="J83" s="86"/>
    </row>
    <row r="84" spans="1:10" ht="25.5" hidden="1">
      <c r="A84" s="8" t="s">
        <v>125</v>
      </c>
      <c r="B84" s="21" t="s">
        <v>126</v>
      </c>
      <c r="C84" s="34"/>
      <c r="D84" s="34"/>
      <c r="E84" s="34"/>
      <c r="H84" s="86"/>
      <c r="I84" s="86"/>
      <c r="J84" s="86"/>
    </row>
    <row r="85" spans="1:10" ht="25.5">
      <c r="A85" s="8" t="s">
        <v>127</v>
      </c>
      <c r="B85" s="21" t="s">
        <v>128</v>
      </c>
      <c r="C85" s="34">
        <v>0</v>
      </c>
      <c r="D85" s="34"/>
      <c r="E85" s="34"/>
      <c r="H85" s="86"/>
      <c r="I85" s="86"/>
      <c r="J85" s="86"/>
    </row>
    <row r="86" spans="1:10" ht="28.5">
      <c r="A86" s="12" t="s">
        <v>129</v>
      </c>
      <c r="B86" s="22" t="s">
        <v>130</v>
      </c>
      <c r="C86" s="35">
        <v>0</v>
      </c>
      <c r="D86" s="35"/>
      <c r="E86" s="35"/>
      <c r="H86" s="86"/>
      <c r="I86" s="86"/>
      <c r="J86" s="86"/>
    </row>
    <row r="87" spans="1:10" hidden="1">
      <c r="A87" s="13" t="s">
        <v>131</v>
      </c>
      <c r="B87" s="21" t="s">
        <v>132</v>
      </c>
      <c r="C87" s="34"/>
      <c r="D87" s="34"/>
      <c r="E87" s="34"/>
      <c r="H87" s="86"/>
      <c r="I87" s="86"/>
      <c r="J87" s="86"/>
    </row>
    <row r="88" spans="1:10" hidden="1">
      <c r="A88" s="13" t="s">
        <v>133</v>
      </c>
      <c r="B88" s="21" t="s">
        <v>134</v>
      </c>
      <c r="C88" s="34"/>
      <c r="D88" s="34"/>
      <c r="E88" s="34"/>
      <c r="H88" s="86"/>
      <c r="I88" s="86"/>
      <c r="J88" s="86"/>
    </row>
    <row r="89" spans="1:10" hidden="1">
      <c r="A89" s="13" t="s">
        <v>135</v>
      </c>
      <c r="B89" s="21" t="s">
        <v>136</v>
      </c>
      <c r="C89" s="34"/>
      <c r="D89" s="34"/>
      <c r="E89" s="34"/>
      <c r="H89" s="86"/>
      <c r="I89" s="86"/>
      <c r="J89" s="86"/>
    </row>
    <row r="90" spans="1:10" hidden="1">
      <c r="A90" s="13" t="s">
        <v>137</v>
      </c>
      <c r="B90" s="21" t="s">
        <v>138</v>
      </c>
      <c r="C90" s="34"/>
      <c r="D90" s="34"/>
      <c r="E90" s="34"/>
      <c r="H90" s="86"/>
      <c r="I90" s="86"/>
      <c r="J90" s="86"/>
    </row>
    <row r="91" spans="1:10" hidden="1">
      <c r="A91" s="13" t="s">
        <v>139</v>
      </c>
      <c r="B91" s="21" t="s">
        <v>140</v>
      </c>
      <c r="C91" s="34"/>
      <c r="D91" s="34"/>
      <c r="E91" s="34"/>
      <c r="H91" s="86"/>
      <c r="I91" s="86"/>
      <c r="J91" s="86"/>
    </row>
    <row r="92" spans="1:10" hidden="1">
      <c r="A92" s="12" t="s">
        <v>141</v>
      </c>
      <c r="B92" s="22" t="s">
        <v>142</v>
      </c>
      <c r="C92" s="34"/>
      <c r="D92" s="34"/>
      <c r="E92" s="34"/>
      <c r="H92" s="86"/>
      <c r="I92" s="86"/>
      <c r="J92" s="86"/>
    </row>
    <row r="93" spans="1:10" ht="25.5" hidden="1">
      <c r="A93" s="13" t="s">
        <v>143</v>
      </c>
      <c r="B93" s="21" t="s">
        <v>144</v>
      </c>
      <c r="C93" s="34"/>
      <c r="D93" s="34"/>
      <c r="E93" s="34"/>
      <c r="H93" s="86"/>
      <c r="I93" s="86"/>
      <c r="J93" s="86"/>
    </row>
    <row r="94" spans="1:10" ht="25.5" hidden="1">
      <c r="A94" s="8" t="s">
        <v>145</v>
      </c>
      <c r="B94" s="21" t="s">
        <v>146</v>
      </c>
      <c r="C94" s="34"/>
      <c r="D94" s="34"/>
      <c r="E94" s="34"/>
      <c r="H94" s="86"/>
      <c r="I94" s="86"/>
      <c r="J94" s="86"/>
    </row>
    <row r="95" spans="1:10" hidden="1">
      <c r="A95" s="13" t="s">
        <v>147</v>
      </c>
      <c r="B95" s="21" t="s">
        <v>148</v>
      </c>
      <c r="C95" s="34"/>
      <c r="D95" s="34"/>
      <c r="E95" s="34"/>
      <c r="H95" s="86"/>
      <c r="I95" s="86"/>
      <c r="J95" s="86"/>
    </row>
    <row r="96" spans="1:10" ht="15.75">
      <c r="A96" s="17" t="s">
        <v>82</v>
      </c>
      <c r="B96" s="36"/>
      <c r="C96" s="61"/>
      <c r="D96" s="61"/>
      <c r="E96" s="61"/>
      <c r="H96" s="86"/>
      <c r="I96" s="86"/>
      <c r="J96" s="86"/>
    </row>
    <row r="97" spans="1:10">
      <c r="A97" s="24" t="s">
        <v>141</v>
      </c>
      <c r="B97" s="25" t="s">
        <v>142</v>
      </c>
      <c r="C97" s="34"/>
      <c r="D97" s="34"/>
      <c r="E97" s="11">
        <v>576000</v>
      </c>
      <c r="H97" s="86"/>
      <c r="I97" s="86"/>
      <c r="J97" s="86"/>
    </row>
    <row r="98" spans="1:10" ht="25.5" customHeight="1">
      <c r="A98" s="38" t="s">
        <v>149</v>
      </c>
      <c r="B98" s="23" t="s">
        <v>242</v>
      </c>
      <c r="C98" s="35">
        <f>SUM(C61+C65+C78+C86)</f>
        <v>344411576</v>
      </c>
      <c r="D98" s="35">
        <f>SUM(D61+D65+D78+D86)</f>
        <v>360956194</v>
      </c>
      <c r="E98" s="35">
        <f>SUM(E61+E65+E78+E86+E97)</f>
        <v>420318100</v>
      </c>
      <c r="F98" s="88"/>
      <c r="G98" s="88">
        <f>SUM(G61+G65+G78+G86)</f>
        <v>360956194</v>
      </c>
      <c r="H98" s="90">
        <f>SUM(H61+H65+H78+H86)</f>
        <v>360825997</v>
      </c>
      <c r="I98" s="86">
        <v>124521</v>
      </c>
      <c r="J98" s="86">
        <f>SUM(J61+J65+J78+J86)</f>
        <v>5676</v>
      </c>
    </row>
    <row r="99" spans="1:10" ht="18" customHeight="1">
      <c r="A99" s="30" t="s">
        <v>150</v>
      </c>
      <c r="B99" s="23"/>
      <c r="C99" s="60"/>
      <c r="D99" s="60"/>
      <c r="E99" s="60"/>
      <c r="H99" s="86"/>
      <c r="I99" s="86"/>
      <c r="J99" s="86"/>
    </row>
    <row r="100" spans="1:10" ht="21" customHeight="1">
      <c r="A100" s="30" t="s">
        <v>151</v>
      </c>
      <c r="B100" s="23"/>
      <c r="C100" s="35"/>
      <c r="D100" s="35"/>
      <c r="E100" s="35"/>
      <c r="H100" s="86"/>
      <c r="I100" s="86"/>
      <c r="J100" s="86"/>
    </row>
    <row r="101" spans="1:10" hidden="1">
      <c r="A101" s="24" t="s">
        <v>152</v>
      </c>
      <c r="B101" s="25" t="s">
        <v>153</v>
      </c>
      <c r="C101" s="35"/>
      <c r="D101" s="35"/>
      <c r="E101" s="35"/>
      <c r="H101" s="86"/>
      <c r="I101" s="86"/>
      <c r="J101" s="86"/>
    </row>
    <row r="102" spans="1:10" hidden="1">
      <c r="A102" s="26" t="s">
        <v>154</v>
      </c>
      <c r="B102" s="25" t="s">
        <v>155</v>
      </c>
      <c r="C102" s="34"/>
      <c r="D102" s="34"/>
      <c r="E102" s="34"/>
      <c r="H102" s="86"/>
      <c r="I102" s="86"/>
      <c r="J102" s="86"/>
    </row>
    <row r="103" spans="1:10" ht="25.5" hidden="1">
      <c r="A103" s="8" t="s">
        <v>156</v>
      </c>
      <c r="B103" s="8" t="s">
        <v>157</v>
      </c>
      <c r="C103" s="34"/>
      <c r="D103" s="34"/>
      <c r="E103" s="34"/>
      <c r="H103" s="86"/>
      <c r="I103" s="86"/>
      <c r="J103" s="86"/>
    </row>
    <row r="104" spans="1:10" ht="25.5" hidden="1">
      <c r="A104" s="8" t="s">
        <v>158</v>
      </c>
      <c r="B104" s="8" t="s">
        <v>157</v>
      </c>
      <c r="C104" s="34"/>
      <c r="D104" s="34"/>
      <c r="E104" s="34"/>
      <c r="H104" s="86"/>
      <c r="I104" s="86"/>
      <c r="J104" s="86"/>
    </row>
    <row r="105" spans="1:10" ht="25.5" hidden="1">
      <c r="A105" s="8" t="s">
        <v>159</v>
      </c>
      <c r="B105" s="8" t="s">
        <v>160</v>
      </c>
      <c r="C105" s="34"/>
      <c r="D105" s="34"/>
      <c r="E105" s="34"/>
      <c r="H105" s="86"/>
      <c r="I105" s="86"/>
      <c r="J105" s="86"/>
    </row>
    <row r="106" spans="1:10" ht="25.5" hidden="1">
      <c r="A106" s="8" t="s">
        <v>161</v>
      </c>
      <c r="B106" s="8" t="s">
        <v>160</v>
      </c>
      <c r="C106" s="34"/>
      <c r="D106" s="34"/>
      <c r="E106" s="34"/>
      <c r="H106" s="86"/>
      <c r="I106" s="86"/>
      <c r="J106" s="86"/>
    </row>
    <row r="107" spans="1:10" hidden="1">
      <c r="A107" s="25" t="s">
        <v>162</v>
      </c>
      <c r="B107" s="25" t="s">
        <v>163</v>
      </c>
      <c r="C107" s="35"/>
      <c r="D107" s="35"/>
      <c r="E107" s="35"/>
      <c r="H107" s="86"/>
      <c r="I107" s="86"/>
      <c r="J107" s="86"/>
    </row>
    <row r="108" spans="1:10" hidden="1">
      <c r="A108" s="27" t="s">
        <v>164</v>
      </c>
      <c r="B108" s="8" t="s">
        <v>165</v>
      </c>
      <c r="C108" s="34"/>
      <c r="D108" s="34"/>
      <c r="E108" s="34"/>
      <c r="H108" s="86"/>
      <c r="I108" s="86"/>
      <c r="J108" s="86"/>
    </row>
    <row r="109" spans="1:10" hidden="1">
      <c r="A109" s="27" t="s">
        <v>166</v>
      </c>
      <c r="B109" s="8" t="s">
        <v>167</v>
      </c>
      <c r="C109" s="34"/>
      <c r="D109" s="34"/>
      <c r="E109" s="34"/>
      <c r="H109" s="86"/>
      <c r="I109" s="86"/>
      <c r="J109" s="86"/>
    </row>
    <row r="110" spans="1:10" hidden="1">
      <c r="A110" s="27" t="s">
        <v>168</v>
      </c>
      <c r="B110" s="8" t="s">
        <v>169</v>
      </c>
      <c r="C110" s="34"/>
      <c r="D110" s="34"/>
      <c r="E110" s="34"/>
      <c r="H110" s="86"/>
      <c r="I110" s="86"/>
      <c r="J110" s="86"/>
    </row>
    <row r="111" spans="1:10" hidden="1">
      <c r="A111" s="27" t="s">
        <v>170</v>
      </c>
      <c r="B111" s="8" t="s">
        <v>171</v>
      </c>
      <c r="C111" s="34"/>
      <c r="D111" s="34"/>
      <c r="E111" s="34"/>
      <c r="H111" s="86"/>
      <c r="I111" s="86"/>
      <c r="J111" s="86"/>
    </row>
    <row r="112" spans="1:10" hidden="1">
      <c r="A112" s="13" t="s">
        <v>172</v>
      </c>
      <c r="B112" s="8" t="s">
        <v>173</v>
      </c>
      <c r="C112" s="34"/>
      <c r="D112" s="34"/>
      <c r="E112" s="34"/>
      <c r="H112" s="86"/>
      <c r="I112" s="86"/>
      <c r="J112" s="86"/>
    </row>
    <row r="113" spans="1:10" hidden="1">
      <c r="A113" s="24" t="s">
        <v>174</v>
      </c>
      <c r="B113" s="25" t="s">
        <v>175</v>
      </c>
      <c r="C113" s="35"/>
      <c r="D113" s="35"/>
      <c r="E113" s="35"/>
      <c r="H113" s="86"/>
      <c r="I113" s="86"/>
      <c r="J113" s="86"/>
    </row>
    <row r="114" spans="1:10" hidden="1">
      <c r="A114" s="13" t="s">
        <v>176</v>
      </c>
      <c r="B114" s="8" t="s">
        <v>177</v>
      </c>
      <c r="C114" s="34"/>
      <c r="D114" s="34"/>
      <c r="E114" s="34"/>
      <c r="H114" s="86"/>
      <c r="I114" s="86"/>
      <c r="J114" s="86"/>
    </row>
    <row r="115" spans="1:10" hidden="1">
      <c r="A115" s="13" t="s">
        <v>178</v>
      </c>
      <c r="B115" s="8" t="s">
        <v>179</v>
      </c>
      <c r="C115" s="34"/>
      <c r="D115" s="34"/>
      <c r="E115" s="34"/>
      <c r="H115" s="86"/>
      <c r="I115" s="86"/>
      <c r="J115" s="86"/>
    </row>
    <row r="116" spans="1:10" hidden="1">
      <c r="A116" s="27" t="s">
        <v>180</v>
      </c>
      <c r="B116" s="8" t="s">
        <v>181</v>
      </c>
      <c r="C116" s="34"/>
      <c r="D116" s="34"/>
      <c r="E116" s="34"/>
      <c r="H116" s="86"/>
      <c r="I116" s="86"/>
      <c r="J116" s="86"/>
    </row>
    <row r="117" spans="1:10" hidden="1">
      <c r="A117" s="27" t="s">
        <v>182</v>
      </c>
      <c r="B117" s="8" t="s">
        <v>183</v>
      </c>
      <c r="C117" s="34"/>
      <c r="D117" s="34"/>
      <c r="E117" s="34"/>
      <c r="H117" s="86"/>
      <c r="I117" s="86"/>
      <c r="J117" s="86"/>
    </row>
    <row r="118" spans="1:10" hidden="1">
      <c r="A118" s="26" t="s">
        <v>184</v>
      </c>
      <c r="B118" s="25" t="s">
        <v>185</v>
      </c>
      <c r="C118" s="34"/>
      <c r="D118" s="34"/>
      <c r="E118" s="34"/>
      <c r="H118" s="86"/>
      <c r="I118" s="86"/>
      <c r="J118" s="86"/>
    </row>
    <row r="119" spans="1:10" hidden="1">
      <c r="A119" s="24" t="s">
        <v>186</v>
      </c>
      <c r="B119" s="25" t="s">
        <v>187</v>
      </c>
      <c r="C119" s="34"/>
      <c r="D119" s="34"/>
      <c r="E119" s="34"/>
      <c r="H119" s="86"/>
      <c r="I119" s="86"/>
      <c r="J119" s="86"/>
    </row>
    <row r="120" spans="1:10">
      <c r="A120" s="13" t="s">
        <v>237</v>
      </c>
      <c r="B120" s="21" t="s">
        <v>346</v>
      </c>
      <c r="C120" s="34">
        <v>0</v>
      </c>
      <c r="D120" s="34"/>
      <c r="E120" s="34">
        <v>1500000</v>
      </c>
      <c r="H120" s="86"/>
      <c r="I120" s="86"/>
      <c r="J120" s="86"/>
    </row>
    <row r="121" spans="1:10" s="42" customFormat="1" ht="27.75" customHeight="1">
      <c r="A121" s="14" t="s">
        <v>240</v>
      </c>
      <c r="B121" s="22" t="s">
        <v>241</v>
      </c>
      <c r="C121" s="35">
        <v>0</v>
      </c>
      <c r="D121" s="35"/>
      <c r="E121" s="35">
        <f>SUM(E120)</f>
        <v>1500000</v>
      </c>
      <c r="H121" s="87"/>
      <c r="I121" s="87"/>
      <c r="J121" s="87"/>
    </row>
    <row r="122" spans="1:10" s="51" customFormat="1">
      <c r="A122" s="13" t="s">
        <v>239</v>
      </c>
      <c r="B122" s="8" t="s">
        <v>163</v>
      </c>
      <c r="C122" s="34">
        <v>331509851</v>
      </c>
      <c r="D122" s="34">
        <v>329302953</v>
      </c>
      <c r="E122" s="34">
        <v>329302953</v>
      </c>
      <c r="G122" s="89">
        <f>SUM(H122:J122)</f>
        <v>329302953</v>
      </c>
      <c r="H122" s="86">
        <v>321095536</v>
      </c>
      <c r="I122" s="86">
        <v>6518747</v>
      </c>
      <c r="J122" s="86">
        <v>1688670</v>
      </c>
    </row>
    <row r="123" spans="1:10" s="51" customFormat="1">
      <c r="A123" s="13" t="s">
        <v>164</v>
      </c>
      <c r="B123" s="8" t="s">
        <v>165</v>
      </c>
      <c r="C123" s="34"/>
      <c r="D123" s="34"/>
      <c r="E123" s="34">
        <v>2363781</v>
      </c>
      <c r="G123" s="89"/>
      <c r="H123" s="86"/>
      <c r="I123" s="86"/>
      <c r="J123" s="86"/>
    </row>
    <row r="124" spans="1:10" ht="19.5" customHeight="1">
      <c r="A124" s="28" t="s">
        <v>188</v>
      </c>
      <c r="B124" s="29" t="s">
        <v>243</v>
      </c>
      <c r="C124" s="35">
        <f>SUM(C122)</f>
        <v>331509851</v>
      </c>
      <c r="D124" s="35">
        <f>SUM(D121:D123)</f>
        <v>329302953</v>
      </c>
      <c r="E124" s="35">
        <f>SUM(E121+E122+E123)</f>
        <v>333166734</v>
      </c>
      <c r="G124" s="88">
        <f>SUM(H124:J124)</f>
        <v>329302953</v>
      </c>
      <c r="H124" s="86">
        <v>321095536</v>
      </c>
      <c r="I124" s="86">
        <f>SUM(I122)</f>
        <v>6518747</v>
      </c>
      <c r="J124" s="86">
        <f>SUM(J122)</f>
        <v>1688670</v>
      </c>
    </row>
    <row r="125" spans="1:10" ht="22.5" customHeight="1">
      <c r="A125" s="30" t="s">
        <v>189</v>
      </c>
      <c r="B125" s="30"/>
      <c r="C125" s="35">
        <f>SUM(C98+C121+C124)</f>
        <v>675921427</v>
      </c>
      <c r="D125" s="35">
        <f>SUM(D98+D124)</f>
        <v>690259147</v>
      </c>
      <c r="E125" s="35">
        <f>SUM(E98+E124)</f>
        <v>753484834</v>
      </c>
      <c r="G125" s="88">
        <f>SUM(G98+G124)</f>
        <v>690259147</v>
      </c>
      <c r="H125" s="86">
        <f>SUM(H98+H124)</f>
        <v>681921533</v>
      </c>
      <c r="I125" s="86">
        <f>SUM(I98+I124)</f>
        <v>6643268</v>
      </c>
      <c r="J125" s="86">
        <f>SUM(J98+J124)</f>
        <v>1694346</v>
      </c>
    </row>
    <row r="127" spans="1:10">
      <c r="G127" s="88"/>
    </row>
  </sheetData>
  <mergeCells count="3">
    <mergeCell ref="A1:E1"/>
    <mergeCell ref="A2:E2"/>
    <mergeCell ref="A54:E54"/>
  </mergeCells>
  <phoneticPr fontId="23" type="noConversion"/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G43"/>
  <sheetViews>
    <sheetView topLeftCell="A22" workbookViewId="0">
      <selection activeCell="D16" sqref="D16"/>
    </sheetView>
  </sheetViews>
  <sheetFormatPr defaultRowHeight="15"/>
  <cols>
    <col min="2" max="2" width="59.7109375" customWidth="1"/>
    <col min="3" max="3" width="25.42578125" customWidth="1"/>
    <col min="4" max="4" width="24.42578125" customWidth="1"/>
    <col min="5" max="5" width="25.7109375" customWidth="1"/>
    <col min="6" max="6" width="21.42578125" customWidth="1"/>
    <col min="7" max="7" width="12.140625" customWidth="1"/>
  </cols>
  <sheetData>
    <row r="1" spans="1:6" ht="18.75">
      <c r="A1" s="287" t="s">
        <v>352</v>
      </c>
      <c r="B1" s="287"/>
      <c r="C1" s="287"/>
      <c r="D1" s="287"/>
      <c r="E1" s="287"/>
      <c r="F1" s="287"/>
    </row>
    <row r="2" spans="1:6" ht="21">
      <c r="F2" s="65" t="s">
        <v>286</v>
      </c>
    </row>
    <row r="3" spans="1:6">
      <c r="F3" s="42"/>
    </row>
    <row r="4" spans="1:6">
      <c r="F4" s="70" t="s">
        <v>769</v>
      </c>
    </row>
    <row r="5" spans="1:6">
      <c r="A5" s="288" t="s">
        <v>190</v>
      </c>
      <c r="B5" s="288" t="s">
        <v>191</v>
      </c>
      <c r="C5" s="291"/>
      <c r="D5" s="292"/>
      <c r="E5" s="293"/>
      <c r="F5" s="294" t="s">
        <v>192</v>
      </c>
    </row>
    <row r="6" spans="1:6">
      <c r="A6" s="289"/>
      <c r="B6" s="289"/>
      <c r="C6" s="295" t="s">
        <v>280</v>
      </c>
      <c r="D6" s="297" t="s">
        <v>278</v>
      </c>
      <c r="E6" s="297" t="s">
        <v>279</v>
      </c>
      <c r="F6" s="294"/>
    </row>
    <row r="7" spans="1:6">
      <c r="A7" s="290"/>
      <c r="B7" s="290"/>
      <c r="C7" s="296"/>
      <c r="D7" s="298"/>
      <c r="E7" s="298"/>
      <c r="F7" s="294"/>
    </row>
    <row r="8" spans="1:6">
      <c r="A8" s="43" t="s">
        <v>245</v>
      </c>
      <c r="B8" s="43" t="s">
        <v>193</v>
      </c>
      <c r="C8" s="44">
        <v>92456</v>
      </c>
      <c r="D8" s="44"/>
      <c r="E8" s="44"/>
      <c r="F8" s="44">
        <f>SUM(C8:E8)</f>
        <v>92456</v>
      </c>
    </row>
    <row r="9" spans="1:6">
      <c r="A9" s="43" t="s">
        <v>253</v>
      </c>
      <c r="B9" s="43" t="s">
        <v>254</v>
      </c>
      <c r="C9" s="44">
        <v>43573528</v>
      </c>
      <c r="D9" s="44"/>
      <c r="E9" s="44"/>
      <c r="F9" s="44">
        <f>SUM(C9:E9)</f>
        <v>43573528</v>
      </c>
    </row>
    <row r="10" spans="1:6">
      <c r="A10" s="43" t="s">
        <v>246</v>
      </c>
      <c r="B10" s="43" t="s">
        <v>194</v>
      </c>
      <c r="C10" s="44">
        <v>38812164</v>
      </c>
      <c r="D10" s="44"/>
      <c r="E10" s="44"/>
      <c r="F10" s="44">
        <f>SUM(C10:E10)</f>
        <v>38812164</v>
      </c>
    </row>
    <row r="11" spans="1:6">
      <c r="A11" s="43" t="s">
        <v>247</v>
      </c>
      <c r="B11" s="43" t="s">
        <v>227</v>
      </c>
      <c r="C11" s="44">
        <v>1615380</v>
      </c>
      <c r="D11" s="44"/>
      <c r="E11" s="44"/>
      <c r="F11" s="44">
        <f>SUM(C11:E11)</f>
        <v>1615380</v>
      </c>
    </row>
    <row r="12" spans="1:6">
      <c r="A12" s="43" t="s">
        <v>344</v>
      </c>
      <c r="B12" s="43" t="s">
        <v>345</v>
      </c>
      <c r="C12" s="44">
        <v>2203357</v>
      </c>
      <c r="D12" s="44"/>
      <c r="E12" s="44"/>
      <c r="F12" s="44">
        <f>SUM(C12:E12)</f>
        <v>2203357</v>
      </c>
    </row>
    <row r="13" spans="1:6" ht="15.75">
      <c r="A13" s="57"/>
      <c r="B13" s="57" t="s">
        <v>97</v>
      </c>
      <c r="C13" s="58">
        <f>SUM(C8:C12)</f>
        <v>86296885</v>
      </c>
      <c r="D13" s="58"/>
      <c r="E13" s="58"/>
      <c r="F13" s="69">
        <f>SUM(F8:F12)</f>
        <v>86296885</v>
      </c>
    </row>
    <row r="14" spans="1:6" ht="15.75">
      <c r="A14" s="76" t="s">
        <v>288</v>
      </c>
      <c r="B14" s="76" t="s">
        <v>289</v>
      </c>
      <c r="C14" s="77">
        <v>4930580</v>
      </c>
      <c r="D14" s="77"/>
      <c r="E14" s="77"/>
      <c r="F14" s="68">
        <f>SUM(C14:E14)</f>
        <v>4930580</v>
      </c>
    </row>
    <row r="15" spans="1:6" ht="15.75">
      <c r="A15" s="76" t="s">
        <v>261</v>
      </c>
      <c r="B15" s="76" t="s">
        <v>290</v>
      </c>
      <c r="C15" s="77">
        <v>3720200</v>
      </c>
      <c r="D15" s="77"/>
      <c r="E15" s="77"/>
      <c r="F15" s="68">
        <f>SUM(C15:E15)</f>
        <v>3720200</v>
      </c>
    </row>
    <row r="16" spans="1:6" ht="15.75">
      <c r="A16" s="57"/>
      <c r="B16" s="57" t="s">
        <v>255</v>
      </c>
      <c r="C16" s="58">
        <v>8650780</v>
      </c>
      <c r="D16" s="58"/>
      <c r="E16" s="58"/>
      <c r="F16" s="69">
        <f>SUM(C16:E16)</f>
        <v>8650780</v>
      </c>
    </row>
    <row r="17" spans="1:6" ht="15.75">
      <c r="A17" s="57"/>
      <c r="B17" s="57" t="s">
        <v>408</v>
      </c>
      <c r="C17" s="58">
        <f>SUM(C13+C16)</f>
        <v>94947665</v>
      </c>
      <c r="D17" s="58"/>
      <c r="E17" s="58"/>
      <c r="F17" s="69">
        <f>SUM(C17:E17)</f>
        <v>94947665</v>
      </c>
    </row>
    <row r="18" spans="1:6" ht="15.75">
      <c r="A18" s="43" t="s">
        <v>228</v>
      </c>
      <c r="B18" s="43" t="s">
        <v>195</v>
      </c>
      <c r="C18" s="44"/>
      <c r="D18" s="44"/>
      <c r="E18" s="44"/>
      <c r="F18" s="68">
        <f>SUM(C18:E18)</f>
        <v>0</v>
      </c>
    </row>
    <row r="19" spans="1:6" ht="15.75">
      <c r="A19" s="57"/>
      <c r="B19" s="57" t="s">
        <v>196</v>
      </c>
      <c r="C19" s="58"/>
      <c r="D19" s="58"/>
      <c r="E19" s="58"/>
      <c r="F19" s="69">
        <f>SUM(F18)</f>
        <v>0</v>
      </c>
    </row>
    <row r="20" spans="1:6" ht="15.75">
      <c r="A20" s="43" t="s">
        <v>256</v>
      </c>
      <c r="B20" s="43" t="s">
        <v>197</v>
      </c>
      <c r="C20" s="44">
        <v>3054020</v>
      </c>
      <c r="D20" s="44"/>
      <c r="E20" s="44"/>
      <c r="F20" s="68">
        <f>SUM(C20:E20)</f>
        <v>3054020</v>
      </c>
    </row>
    <row r="21" spans="1:6" ht="15.75">
      <c r="A21" s="43" t="s">
        <v>257</v>
      </c>
      <c r="B21" s="43" t="s">
        <v>258</v>
      </c>
      <c r="C21" s="44">
        <v>277638815</v>
      </c>
      <c r="D21" s="44"/>
      <c r="E21" s="44"/>
      <c r="F21" s="68">
        <f>SUM(C21:E21)</f>
        <v>277638815</v>
      </c>
    </row>
    <row r="22" spans="1:6" ht="15.75">
      <c r="A22" s="43" t="s">
        <v>248</v>
      </c>
      <c r="B22" s="43" t="s">
        <v>198</v>
      </c>
      <c r="C22" s="44">
        <v>6574185</v>
      </c>
      <c r="D22" s="44"/>
      <c r="E22" s="44"/>
      <c r="F22" s="68">
        <f>SUM(C22:E22)</f>
        <v>6574185</v>
      </c>
    </row>
    <row r="23" spans="1:6" ht="15.75">
      <c r="A23" s="43" t="s">
        <v>259</v>
      </c>
      <c r="B23" s="43" t="s">
        <v>260</v>
      </c>
      <c r="C23" s="44"/>
      <c r="D23" s="44"/>
      <c r="E23" s="44"/>
      <c r="F23" s="68">
        <f>SUM(C23:E23)</f>
        <v>0</v>
      </c>
    </row>
    <row r="24" spans="1:6" ht="15.75">
      <c r="A24" s="43" t="s">
        <v>301</v>
      </c>
      <c r="B24" s="43" t="s">
        <v>409</v>
      </c>
      <c r="C24" s="44">
        <v>348597</v>
      </c>
      <c r="D24" s="44"/>
      <c r="E24" s="44"/>
      <c r="F24" s="68">
        <f>SUM(C24:E24)</f>
        <v>348597</v>
      </c>
    </row>
    <row r="25" spans="1:6" ht="15.75">
      <c r="A25" s="57"/>
      <c r="B25" s="57" t="s">
        <v>199</v>
      </c>
      <c r="C25" s="58">
        <f>SUM(C20:C24)</f>
        <v>287615617</v>
      </c>
      <c r="D25" s="58"/>
      <c r="E25" s="58"/>
      <c r="F25" s="69">
        <f>SUM(F20:F24)</f>
        <v>287615617</v>
      </c>
    </row>
    <row r="26" spans="1:6" ht="15.75">
      <c r="A26" s="43" t="s">
        <v>106</v>
      </c>
      <c r="B26" s="43" t="s">
        <v>105</v>
      </c>
      <c r="C26" s="44">
        <v>16775784</v>
      </c>
      <c r="D26" s="44"/>
      <c r="E26" s="44"/>
      <c r="F26" s="68">
        <f t="shared" ref="F26:F33" si="0">SUM(C26:E26)</f>
        <v>16775784</v>
      </c>
    </row>
    <row r="27" spans="1:6" ht="15.75">
      <c r="A27" s="43" t="s">
        <v>252</v>
      </c>
      <c r="B27" s="43" t="s">
        <v>410</v>
      </c>
      <c r="C27" s="44">
        <v>1811017</v>
      </c>
      <c r="D27" s="44"/>
      <c r="E27" s="44"/>
      <c r="F27" s="68">
        <f t="shared" si="0"/>
        <v>1811017</v>
      </c>
    </row>
    <row r="28" spans="1:6" ht="15.75">
      <c r="A28" s="43" t="s">
        <v>336</v>
      </c>
      <c r="B28" s="43" t="s">
        <v>337</v>
      </c>
      <c r="C28" s="44"/>
      <c r="D28" s="44"/>
      <c r="E28" s="44"/>
      <c r="F28" s="68">
        <f t="shared" si="0"/>
        <v>0</v>
      </c>
    </row>
    <row r="29" spans="1:6" ht="15.75">
      <c r="A29" s="43" t="s">
        <v>250</v>
      </c>
      <c r="B29" s="43" t="s">
        <v>251</v>
      </c>
      <c r="C29" s="44">
        <v>4342186</v>
      </c>
      <c r="D29" s="44"/>
      <c r="E29" s="44"/>
      <c r="F29" s="68">
        <f t="shared" si="0"/>
        <v>4342186</v>
      </c>
    </row>
    <row r="30" spans="1:6" ht="15.75">
      <c r="A30" s="43" t="s">
        <v>249</v>
      </c>
      <c r="B30" s="43" t="s">
        <v>244</v>
      </c>
      <c r="C30" s="44">
        <v>6023634</v>
      </c>
      <c r="D30" s="44"/>
      <c r="E30" s="44"/>
      <c r="F30" s="68">
        <f t="shared" si="0"/>
        <v>6023634</v>
      </c>
    </row>
    <row r="31" spans="1:6" ht="15.75">
      <c r="A31" s="43" t="s">
        <v>108</v>
      </c>
      <c r="B31" s="43" t="s">
        <v>107</v>
      </c>
      <c r="C31" s="44">
        <v>1871814</v>
      </c>
      <c r="D31" s="44"/>
      <c r="E31" s="44"/>
      <c r="F31" s="68">
        <f t="shared" si="0"/>
        <v>1871814</v>
      </c>
    </row>
    <row r="32" spans="1:6" ht="15.75">
      <c r="A32" s="43" t="s">
        <v>110</v>
      </c>
      <c r="B32" s="43" t="s">
        <v>109</v>
      </c>
      <c r="C32" s="44">
        <v>1875068</v>
      </c>
      <c r="D32" s="44">
        <v>359</v>
      </c>
      <c r="E32" s="44">
        <v>187</v>
      </c>
      <c r="F32" s="68">
        <f t="shared" si="0"/>
        <v>1875614</v>
      </c>
    </row>
    <row r="33" spans="1:7" ht="15.75">
      <c r="A33" s="43" t="s">
        <v>338</v>
      </c>
      <c r="B33" s="43" t="s">
        <v>113</v>
      </c>
      <c r="C33" s="44">
        <v>4471472</v>
      </c>
      <c r="D33" s="44">
        <v>1519</v>
      </c>
      <c r="E33" s="44">
        <v>5778</v>
      </c>
      <c r="F33" s="68">
        <f t="shared" si="0"/>
        <v>4478769</v>
      </c>
    </row>
    <row r="34" spans="1:7" ht="15.75">
      <c r="A34" s="57"/>
      <c r="B34" s="57" t="s">
        <v>200</v>
      </c>
      <c r="C34" s="58">
        <f>SUM(C26:C33)</f>
        <v>37170975</v>
      </c>
      <c r="D34" s="58">
        <f>SUM(D26:D33)</f>
        <v>1878</v>
      </c>
      <c r="E34" s="58">
        <f>SUM(E26:E33)</f>
        <v>5965</v>
      </c>
      <c r="F34" s="69">
        <f>SUM(F26:F33)</f>
        <v>37178818</v>
      </c>
    </row>
    <row r="35" spans="1:7" ht="15.75">
      <c r="A35" s="114" t="s">
        <v>142</v>
      </c>
      <c r="B35" s="114" t="s">
        <v>412</v>
      </c>
      <c r="C35" s="151">
        <v>576000</v>
      </c>
      <c r="D35" s="115"/>
      <c r="E35" s="115"/>
      <c r="F35" s="116">
        <f t="shared" ref="F35:F40" si="1">SUM(C35:E35)</f>
        <v>576000</v>
      </c>
    </row>
    <row r="36" spans="1:7" ht="15.75">
      <c r="A36" s="114" t="s">
        <v>241</v>
      </c>
      <c r="B36" s="114" t="s">
        <v>413</v>
      </c>
      <c r="C36" s="151">
        <v>1500000</v>
      </c>
      <c r="D36" s="115"/>
      <c r="E36" s="115"/>
      <c r="F36" s="116">
        <f t="shared" si="1"/>
        <v>1500000</v>
      </c>
      <c r="G36" s="31">
        <f>SUM(F17+F25+F34+F35+F36)</f>
        <v>421818100</v>
      </c>
    </row>
    <row r="37" spans="1:7" ht="15.75">
      <c r="A37" s="43" t="s">
        <v>157</v>
      </c>
      <c r="B37" s="43" t="s">
        <v>236</v>
      </c>
      <c r="C37" s="44">
        <v>321095536</v>
      </c>
      <c r="D37" s="44">
        <v>6518747</v>
      </c>
      <c r="E37" s="44">
        <v>1688670</v>
      </c>
      <c r="F37" s="68">
        <f t="shared" si="1"/>
        <v>329302953</v>
      </c>
    </row>
    <row r="38" spans="1:7" ht="15.75">
      <c r="A38" s="43" t="s">
        <v>165</v>
      </c>
      <c r="B38" s="43" t="s">
        <v>164</v>
      </c>
      <c r="C38" s="44">
        <v>2363781</v>
      </c>
      <c r="D38" s="44"/>
      <c r="E38" s="44"/>
      <c r="F38" s="68">
        <f t="shared" si="1"/>
        <v>2363781</v>
      </c>
    </row>
    <row r="39" spans="1:7" ht="15.75">
      <c r="A39" s="66"/>
      <c r="B39" s="66" t="s">
        <v>238</v>
      </c>
      <c r="C39" s="67">
        <f>SUM(C37:C38)</f>
        <v>323459317</v>
      </c>
      <c r="D39" s="67">
        <f>SUM(D37:D38)</f>
        <v>6518747</v>
      </c>
      <c r="E39" s="67">
        <f>SUM(E37:E38)</f>
        <v>1688670</v>
      </c>
      <c r="F39" s="69">
        <f t="shared" si="1"/>
        <v>331666734</v>
      </c>
    </row>
    <row r="40" spans="1:7" ht="18.75">
      <c r="A40" s="45"/>
      <c r="B40" s="45" t="s">
        <v>201</v>
      </c>
      <c r="C40" s="46">
        <f>SUM(C17+C19+C25+C34+C35+C36+C39)</f>
        <v>745269574</v>
      </c>
      <c r="D40" s="46">
        <f>SUM(D17+D19+D25+D34+D35+D36+D39)</f>
        <v>6520625</v>
      </c>
      <c r="E40" s="46">
        <f>SUM(E34+E39)</f>
        <v>1694635</v>
      </c>
      <c r="F40" s="64">
        <f t="shared" si="1"/>
        <v>753484834</v>
      </c>
      <c r="G40" s="31">
        <f>SUM(G36+F39)</f>
        <v>753484834</v>
      </c>
    </row>
    <row r="41" spans="1:7">
      <c r="F41" s="31"/>
    </row>
    <row r="42" spans="1:7">
      <c r="F42" s="31"/>
    </row>
    <row r="43" spans="1:7">
      <c r="F43" s="31"/>
    </row>
  </sheetData>
  <mergeCells count="8">
    <mergeCell ref="A1:F1"/>
    <mergeCell ref="A5:A7"/>
    <mergeCell ref="B5:B7"/>
    <mergeCell ref="C5:E5"/>
    <mergeCell ref="F5:F7"/>
    <mergeCell ref="C6:C7"/>
    <mergeCell ref="D6:D7"/>
    <mergeCell ref="E6:E7"/>
  </mergeCells>
  <phoneticPr fontId="23" type="noConversion"/>
  <printOptions horizontalCentered="1"/>
  <pageMargins left="0" right="0" top="0.98425196850393704" bottom="0.98425196850393704" header="0.51181102362204722" footer="0.51181102362204722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92"/>
  <sheetViews>
    <sheetView tabSelected="1" topLeftCell="A24" zoomScale="75" zoomScaleNormal="75" workbookViewId="0">
      <selection activeCell="E50" sqref="E50"/>
    </sheetView>
  </sheetViews>
  <sheetFormatPr defaultRowHeight="15"/>
  <cols>
    <col min="1" max="1" width="11.140625" bestFit="1" customWidth="1"/>
    <col min="2" max="2" width="66.5703125" customWidth="1"/>
    <col min="3" max="3" width="28.85546875" customWidth="1"/>
    <col min="4" max="4" width="25" customWidth="1"/>
    <col min="5" max="5" width="22.5703125" customWidth="1"/>
    <col min="6" max="6" width="28.28515625" style="42" customWidth="1"/>
    <col min="7" max="7" width="15.85546875" bestFit="1" customWidth="1"/>
    <col min="8" max="8" width="10.42578125" bestFit="1" customWidth="1"/>
  </cols>
  <sheetData>
    <row r="1" spans="1:7" s="41" customFormat="1" ht="26.25" customHeight="1">
      <c r="A1" s="299" t="s">
        <v>353</v>
      </c>
      <c r="B1" s="299"/>
      <c r="C1" s="299"/>
      <c r="D1" s="299"/>
      <c r="E1" s="299"/>
      <c r="F1" s="299"/>
    </row>
    <row r="2" spans="1:7" ht="23.25" customHeight="1">
      <c r="A2" s="48"/>
      <c r="B2" s="48"/>
      <c r="F2" s="75" t="s">
        <v>770</v>
      </c>
    </row>
    <row r="3" spans="1:7" ht="0.75" customHeight="1">
      <c r="A3" s="48"/>
      <c r="B3" s="48"/>
    </row>
    <row r="4" spans="1:7" ht="0.75" customHeight="1">
      <c r="A4" s="48"/>
      <c r="B4" s="48"/>
    </row>
    <row r="5" spans="1:7" s="42" customFormat="1" ht="34.5" customHeight="1">
      <c r="A5" s="295" t="s">
        <v>202</v>
      </c>
      <c r="B5" s="288" t="s">
        <v>191</v>
      </c>
      <c r="C5" s="297" t="s">
        <v>277</v>
      </c>
      <c r="D5" s="297" t="s">
        <v>278</v>
      </c>
      <c r="E5" s="297" t="s">
        <v>279</v>
      </c>
      <c r="F5" s="297" t="s">
        <v>192</v>
      </c>
    </row>
    <row r="6" spans="1:7" s="42" customFormat="1" ht="18" customHeight="1">
      <c r="A6" s="296"/>
      <c r="B6" s="290"/>
      <c r="C6" s="298"/>
      <c r="D6" s="298"/>
      <c r="E6" s="298"/>
      <c r="F6" s="298"/>
    </row>
    <row r="7" spans="1:7" s="42" customFormat="1" ht="17.25" customHeight="1">
      <c r="A7" s="81" t="s">
        <v>333</v>
      </c>
      <c r="B7" s="62" t="s">
        <v>263</v>
      </c>
      <c r="C7" s="78">
        <v>14093862</v>
      </c>
      <c r="D7" s="71">
        <v>20563348</v>
      </c>
      <c r="E7" s="74">
        <v>34870118</v>
      </c>
      <c r="F7" s="118">
        <f>SUM(C7:E7)</f>
        <v>69527328</v>
      </c>
    </row>
    <row r="8" spans="1:7" s="42" customFormat="1" ht="17.25" hidden="1" customHeight="1">
      <c r="A8" s="43" t="s">
        <v>324</v>
      </c>
      <c r="B8" s="43" t="s">
        <v>229</v>
      </c>
      <c r="C8" s="78"/>
      <c r="D8" s="71"/>
      <c r="E8" s="74"/>
      <c r="F8" s="118"/>
    </row>
    <row r="9" spans="1:7" s="42" customFormat="1" ht="17.25" customHeight="1">
      <c r="A9" s="81" t="s">
        <v>354</v>
      </c>
      <c r="B9" s="82" t="s">
        <v>355</v>
      </c>
      <c r="C9" s="78"/>
      <c r="D9" s="71"/>
      <c r="E9" s="74">
        <v>148115</v>
      </c>
      <c r="F9" s="118">
        <f t="shared" ref="F9:F14" si="0">SUM(C9:E9)</f>
        <v>148115</v>
      </c>
    </row>
    <row r="10" spans="1:7" s="42" customFormat="1" ht="17.25" customHeight="1">
      <c r="A10" s="43" t="s">
        <v>325</v>
      </c>
      <c r="B10" s="43" t="s">
        <v>356</v>
      </c>
      <c r="C10" s="78"/>
      <c r="D10" s="71">
        <v>1403000</v>
      </c>
      <c r="E10" s="74"/>
      <c r="F10" s="118">
        <f t="shared" si="0"/>
        <v>1403000</v>
      </c>
    </row>
    <row r="11" spans="1:7" s="42" customFormat="1" ht="17.25" customHeight="1">
      <c r="A11" s="81" t="s">
        <v>304</v>
      </c>
      <c r="B11" s="82" t="s">
        <v>264</v>
      </c>
      <c r="C11" s="78">
        <v>1001002</v>
      </c>
      <c r="D11" s="71">
        <v>937519</v>
      </c>
      <c r="E11" s="74">
        <v>1651941</v>
      </c>
      <c r="F11" s="118">
        <f t="shared" si="0"/>
        <v>3590462</v>
      </c>
    </row>
    <row r="12" spans="1:7" ht="18.75">
      <c r="A12" s="43" t="s">
        <v>326</v>
      </c>
      <c r="B12" s="43" t="s">
        <v>327</v>
      </c>
      <c r="C12" s="79"/>
      <c r="D12" s="104">
        <v>281440</v>
      </c>
      <c r="E12" s="119">
        <v>242760</v>
      </c>
      <c r="F12" s="120">
        <f t="shared" si="0"/>
        <v>524200</v>
      </c>
    </row>
    <row r="13" spans="1:7" ht="18.75">
      <c r="A13" s="43" t="s">
        <v>328</v>
      </c>
      <c r="B13" s="43" t="s">
        <v>329</v>
      </c>
      <c r="C13" s="79"/>
      <c r="D13" s="121"/>
      <c r="E13" s="119"/>
      <c r="F13" s="120">
        <f t="shared" si="0"/>
        <v>0</v>
      </c>
    </row>
    <row r="14" spans="1:7" s="42" customFormat="1" ht="17.25" customHeight="1">
      <c r="A14" s="84" t="s">
        <v>330</v>
      </c>
      <c r="B14" s="84" t="s">
        <v>331</v>
      </c>
      <c r="C14" s="122">
        <v>341672</v>
      </c>
      <c r="D14" s="122">
        <v>3194738</v>
      </c>
      <c r="E14" s="122">
        <v>305202</v>
      </c>
      <c r="F14" s="107">
        <f t="shared" si="0"/>
        <v>3841612</v>
      </c>
      <c r="G14" s="53"/>
    </row>
    <row r="15" spans="1:7" ht="17.25" customHeight="1">
      <c r="A15" s="96"/>
      <c r="B15" s="96" t="s">
        <v>203</v>
      </c>
      <c r="C15" s="123">
        <f>SUM(C7:C14)</f>
        <v>15436536</v>
      </c>
      <c r="D15" s="123">
        <f>SUM(D7:D14)</f>
        <v>26380045</v>
      </c>
      <c r="E15" s="124">
        <f>SUM(E7:E14)</f>
        <v>37218136</v>
      </c>
      <c r="F15" s="123">
        <f>SUM(F7:F14)</f>
        <v>79034717</v>
      </c>
      <c r="G15" s="31"/>
    </row>
    <row r="16" spans="1:7" ht="18" customHeight="1">
      <c r="A16" s="43" t="s">
        <v>305</v>
      </c>
      <c r="B16" s="43" t="s">
        <v>204</v>
      </c>
      <c r="C16" s="104">
        <v>5263686</v>
      </c>
      <c r="D16" s="104"/>
      <c r="E16" s="119"/>
      <c r="F16" s="125">
        <f>SUM(C16:E16)</f>
        <v>5263686</v>
      </c>
    </row>
    <row r="17" spans="1:8" ht="17.25" customHeight="1">
      <c r="A17" s="43" t="s">
        <v>306</v>
      </c>
      <c r="B17" s="43" t="s">
        <v>205</v>
      </c>
      <c r="C17" s="104">
        <v>1916772</v>
      </c>
      <c r="D17" s="121"/>
      <c r="E17" s="119">
        <v>288558</v>
      </c>
      <c r="F17" s="125">
        <f>SUM(C17:E17)</f>
        <v>2205330</v>
      </c>
      <c r="G17" s="31"/>
    </row>
    <row r="18" spans="1:8" s="42" customFormat="1" ht="17.25" customHeight="1">
      <c r="A18" s="95" t="s">
        <v>307</v>
      </c>
      <c r="B18" s="95" t="s">
        <v>226</v>
      </c>
      <c r="C18" s="126">
        <v>70000</v>
      </c>
      <c r="D18" s="126">
        <v>63984</v>
      </c>
      <c r="E18" s="126"/>
      <c r="F18" s="127">
        <f>SUM(C18:E18)</f>
        <v>133984</v>
      </c>
      <c r="G18" s="53"/>
      <c r="H18" s="53"/>
    </row>
    <row r="19" spans="1:8" s="42" customFormat="1" ht="15.75" customHeight="1">
      <c r="A19" s="57"/>
      <c r="B19" s="57" t="s">
        <v>206</v>
      </c>
      <c r="C19" s="72">
        <f>SUM(C16:C18)</f>
        <v>7250458</v>
      </c>
      <c r="D19" s="72">
        <f>SUM(D16:D18)</f>
        <v>63984</v>
      </c>
      <c r="E19" s="72">
        <f>SUM(E16:E18)</f>
        <v>288558</v>
      </c>
      <c r="F19" s="72">
        <f>SUM(F16:F18)</f>
        <v>7603000</v>
      </c>
      <c r="G19" s="53"/>
    </row>
    <row r="20" spans="1:8" ht="21" customHeight="1">
      <c r="A20" s="97"/>
      <c r="B20" s="97" t="s">
        <v>265</v>
      </c>
      <c r="C20" s="113">
        <f>SUM(C19,C15)</f>
        <v>22686994</v>
      </c>
      <c r="D20" s="113">
        <f>SUM(D19,D15)</f>
        <v>26444029</v>
      </c>
      <c r="E20" s="128">
        <f>SUM(E15+E19)</f>
        <v>37506694</v>
      </c>
      <c r="F20" s="113">
        <f>SUM(F15+F19)</f>
        <v>86637717</v>
      </c>
      <c r="G20" s="31"/>
    </row>
    <row r="21" spans="1:8" ht="18" customHeight="1">
      <c r="A21" s="43" t="s">
        <v>334</v>
      </c>
      <c r="B21" s="43" t="s">
        <v>207</v>
      </c>
      <c r="C21" s="104">
        <v>4507961</v>
      </c>
      <c r="D21" s="104">
        <v>4782105</v>
      </c>
      <c r="E21" s="119">
        <v>7965158</v>
      </c>
      <c r="F21" s="125">
        <f>SUM(C21:E21)</f>
        <v>17255224</v>
      </c>
    </row>
    <row r="22" spans="1:8" ht="17.25" customHeight="1">
      <c r="A22" s="43" t="s">
        <v>308</v>
      </c>
      <c r="B22" s="43" t="s">
        <v>208</v>
      </c>
      <c r="C22" s="104">
        <v>174214</v>
      </c>
      <c r="D22" s="104">
        <v>154877</v>
      </c>
      <c r="E22" s="119">
        <v>271574</v>
      </c>
      <c r="F22" s="125">
        <f>SUM(C22:E22)</f>
        <v>600665</v>
      </c>
    </row>
    <row r="23" spans="1:8" ht="17.25" customHeight="1">
      <c r="A23" s="43" t="s">
        <v>401</v>
      </c>
      <c r="B23" s="43" t="s">
        <v>411</v>
      </c>
      <c r="C23" s="104"/>
      <c r="D23" s="104">
        <v>79357</v>
      </c>
      <c r="E23" s="119"/>
      <c r="F23" s="125">
        <f>SUM(C23:E23)</f>
        <v>79357</v>
      </c>
    </row>
    <row r="24" spans="1:8" s="42" customFormat="1" ht="17.25" customHeight="1">
      <c r="A24" s="84" t="s">
        <v>309</v>
      </c>
      <c r="B24" s="84" t="s">
        <v>209</v>
      </c>
      <c r="C24" s="122">
        <v>181604</v>
      </c>
      <c r="D24" s="122">
        <v>165944</v>
      </c>
      <c r="E24" s="122">
        <v>290964</v>
      </c>
      <c r="F24" s="107">
        <f>SUM(C24:E24)</f>
        <v>638512</v>
      </c>
      <c r="G24" s="53"/>
    </row>
    <row r="25" spans="1:8" ht="17.25" customHeight="1">
      <c r="A25" s="98"/>
      <c r="B25" s="98" t="s">
        <v>400</v>
      </c>
      <c r="C25" s="129">
        <f>SUM(C21:C24)</f>
        <v>4863779</v>
      </c>
      <c r="D25" s="129">
        <f>SUM(D21:D24)</f>
        <v>5182283</v>
      </c>
      <c r="E25" s="130">
        <f>SUM(E21:E24)</f>
        <v>8527696</v>
      </c>
      <c r="F25" s="113">
        <f>SUM(F21:F24)</f>
        <v>18573758</v>
      </c>
      <c r="G25" s="31"/>
    </row>
    <row r="26" spans="1:8" ht="18" customHeight="1">
      <c r="A26" s="43" t="s">
        <v>357</v>
      </c>
      <c r="B26" s="43" t="s">
        <v>358</v>
      </c>
      <c r="C26" s="104">
        <v>337118</v>
      </c>
      <c r="D26" s="104">
        <v>558435</v>
      </c>
      <c r="E26" s="119">
        <v>310449</v>
      </c>
      <c r="F26" s="125">
        <f>SUM(C26:E26)</f>
        <v>1206002</v>
      </c>
    </row>
    <row r="27" spans="1:8" ht="18" customHeight="1">
      <c r="A27" s="43" t="s">
        <v>359</v>
      </c>
      <c r="B27" s="43" t="s">
        <v>360</v>
      </c>
      <c r="C27" s="104">
        <v>4628047</v>
      </c>
      <c r="D27" s="104">
        <v>552484</v>
      </c>
      <c r="E27" s="119">
        <v>600659</v>
      </c>
      <c r="F27" s="125">
        <f>SUM(C27:E27)</f>
        <v>5781190</v>
      </c>
    </row>
    <row r="28" spans="1:8" ht="18.75" customHeight="1">
      <c r="A28" s="43" t="s">
        <v>361</v>
      </c>
      <c r="B28" s="43" t="s">
        <v>362</v>
      </c>
      <c r="C28" s="104"/>
      <c r="D28" s="104"/>
      <c r="E28" s="119"/>
      <c r="F28" s="125">
        <f>SUM(C28:E28)</f>
        <v>0</v>
      </c>
    </row>
    <row r="29" spans="1:8" ht="18.75" customHeight="1">
      <c r="A29" s="99" t="s">
        <v>11</v>
      </c>
      <c r="B29" s="99" t="s">
        <v>363</v>
      </c>
      <c r="C29" s="131">
        <f>SUM(C26:C28)</f>
        <v>4965165</v>
      </c>
      <c r="D29" s="131">
        <f>SUM(D26:D28)</f>
        <v>1110919</v>
      </c>
      <c r="E29" s="132">
        <f>SUM(E26:E28)</f>
        <v>911108</v>
      </c>
      <c r="F29" s="133">
        <f>SUM(F26:F28)</f>
        <v>6987192</v>
      </c>
      <c r="G29" s="31"/>
    </row>
    <row r="30" spans="1:8" ht="18" customHeight="1">
      <c r="A30" s="43" t="s">
        <v>364</v>
      </c>
      <c r="B30" s="43" t="s">
        <v>283</v>
      </c>
      <c r="C30" s="104">
        <v>215162</v>
      </c>
      <c r="D30" s="104">
        <v>151050</v>
      </c>
      <c r="E30" s="119">
        <v>62100</v>
      </c>
      <c r="F30" s="125">
        <f>SUM(C30:E30)</f>
        <v>428312</v>
      </c>
    </row>
    <row r="31" spans="1:8" ht="27" customHeight="1">
      <c r="A31" s="43" t="s">
        <v>365</v>
      </c>
      <c r="B31" s="49" t="s">
        <v>210</v>
      </c>
      <c r="C31" s="104">
        <v>505361</v>
      </c>
      <c r="D31" s="104">
        <v>87029</v>
      </c>
      <c r="E31" s="119">
        <v>35493</v>
      </c>
      <c r="F31" s="125">
        <f>SUM(C31:E31)</f>
        <v>627883</v>
      </c>
      <c r="G31" s="31"/>
    </row>
    <row r="32" spans="1:8" ht="18.75">
      <c r="A32" s="99" t="s">
        <v>13</v>
      </c>
      <c r="B32" s="99" t="s">
        <v>366</v>
      </c>
      <c r="C32" s="131">
        <f>SUM(C30:C31)</f>
        <v>720523</v>
      </c>
      <c r="D32" s="131">
        <f>SUM(D30:D31)</f>
        <v>238079</v>
      </c>
      <c r="E32" s="132">
        <f>SUM(E30:E31)</f>
        <v>97593</v>
      </c>
      <c r="F32" s="133">
        <f>SUM(F30:F31)</f>
        <v>1056195</v>
      </c>
      <c r="G32" s="31"/>
    </row>
    <row r="33" spans="1:7" ht="18.75">
      <c r="A33" s="102" t="s">
        <v>367</v>
      </c>
      <c r="B33" s="102" t="s">
        <v>211</v>
      </c>
      <c r="C33" s="134">
        <v>4698979</v>
      </c>
      <c r="D33" s="134">
        <v>728</v>
      </c>
      <c r="E33" s="135">
        <v>728</v>
      </c>
      <c r="F33" s="136">
        <f t="shared" ref="F33:F50" si="1">SUM(C33:E33)</f>
        <v>4700435</v>
      </c>
      <c r="G33" s="31"/>
    </row>
    <row r="34" spans="1:7" ht="18.75" customHeight="1">
      <c r="A34" s="102" t="s">
        <v>368</v>
      </c>
      <c r="B34" s="102" t="s">
        <v>212</v>
      </c>
      <c r="C34" s="134">
        <v>1481849</v>
      </c>
      <c r="D34" s="134">
        <v>123874</v>
      </c>
      <c r="E34" s="135">
        <v>532016</v>
      </c>
      <c r="F34" s="136">
        <f t="shared" si="1"/>
        <v>2137739</v>
      </c>
    </row>
    <row r="35" spans="1:7" ht="19.5" customHeight="1">
      <c r="A35" s="102" t="s">
        <v>369</v>
      </c>
      <c r="B35" s="102" t="s">
        <v>213</v>
      </c>
      <c r="C35" s="134">
        <v>348770</v>
      </c>
      <c r="D35" s="134"/>
      <c r="E35" s="135">
        <v>10428</v>
      </c>
      <c r="F35" s="136">
        <f t="shared" si="1"/>
        <v>359198</v>
      </c>
    </row>
    <row r="36" spans="1:7" ht="18.75" customHeight="1">
      <c r="A36" s="43" t="s">
        <v>370</v>
      </c>
      <c r="B36" s="43" t="s">
        <v>371</v>
      </c>
      <c r="C36" s="104">
        <v>6529598</v>
      </c>
      <c r="D36" s="104">
        <v>124602</v>
      </c>
      <c r="E36" s="119">
        <v>713172</v>
      </c>
      <c r="F36" s="125">
        <f t="shared" si="1"/>
        <v>7367372</v>
      </c>
      <c r="G36" s="31"/>
    </row>
    <row r="37" spans="1:7" ht="18.75">
      <c r="A37" s="43" t="s">
        <v>372</v>
      </c>
      <c r="B37" s="43" t="s">
        <v>266</v>
      </c>
      <c r="C37" s="104">
        <v>15852582</v>
      </c>
      <c r="D37" s="104"/>
      <c r="E37" s="119"/>
      <c r="F37" s="125">
        <f t="shared" si="1"/>
        <v>15852582</v>
      </c>
      <c r="G37" s="31"/>
    </row>
    <row r="38" spans="1:7" ht="17.25" customHeight="1">
      <c r="A38" s="43" t="s">
        <v>373</v>
      </c>
      <c r="B38" s="43" t="s">
        <v>291</v>
      </c>
      <c r="C38" s="104">
        <v>161491</v>
      </c>
      <c r="D38" s="104"/>
      <c r="E38" s="119">
        <v>13616</v>
      </c>
      <c r="F38" s="125">
        <f t="shared" si="1"/>
        <v>175107</v>
      </c>
      <c r="G38" s="31"/>
    </row>
    <row r="39" spans="1:7" ht="18.75">
      <c r="A39" s="43" t="s">
        <v>374</v>
      </c>
      <c r="B39" s="43" t="s">
        <v>214</v>
      </c>
      <c r="C39" s="104">
        <v>7262489</v>
      </c>
      <c r="D39" s="104">
        <v>44400</v>
      </c>
      <c r="E39" s="119">
        <v>601930</v>
      </c>
      <c r="F39" s="125">
        <f t="shared" si="1"/>
        <v>7908819</v>
      </c>
      <c r="G39" s="31"/>
    </row>
    <row r="40" spans="1:7" ht="18.75">
      <c r="A40" s="102" t="s">
        <v>375</v>
      </c>
      <c r="B40" s="102" t="s">
        <v>267</v>
      </c>
      <c r="C40" s="134">
        <v>645993</v>
      </c>
      <c r="D40" s="134"/>
      <c r="E40" s="135"/>
      <c r="F40" s="136">
        <f t="shared" si="1"/>
        <v>645993</v>
      </c>
      <c r="G40" s="31"/>
    </row>
    <row r="41" spans="1:7" ht="18.75">
      <c r="A41" s="102" t="s">
        <v>376</v>
      </c>
      <c r="B41" s="102" t="s">
        <v>268</v>
      </c>
      <c r="C41" s="134">
        <v>132910</v>
      </c>
      <c r="D41" s="134"/>
      <c r="E41" s="135"/>
      <c r="F41" s="136">
        <f t="shared" si="1"/>
        <v>132910</v>
      </c>
      <c r="G41" s="31"/>
    </row>
    <row r="42" spans="1:7" ht="15.75" customHeight="1">
      <c r="A42" s="43" t="s">
        <v>377</v>
      </c>
      <c r="B42" s="43" t="s">
        <v>378</v>
      </c>
      <c r="C42" s="104">
        <v>778843</v>
      </c>
      <c r="D42" s="104"/>
      <c r="E42" s="119"/>
      <c r="F42" s="125">
        <f t="shared" si="1"/>
        <v>778843</v>
      </c>
    </row>
    <row r="43" spans="1:7" ht="18.75" customHeight="1">
      <c r="A43" s="43" t="s">
        <v>379</v>
      </c>
      <c r="B43" s="43" t="s">
        <v>271</v>
      </c>
      <c r="C43" s="104">
        <v>2124758</v>
      </c>
      <c r="D43" s="104">
        <v>957423</v>
      </c>
      <c r="E43" s="119">
        <v>80000</v>
      </c>
      <c r="F43" s="125">
        <f t="shared" si="1"/>
        <v>3162181</v>
      </c>
    </row>
    <row r="44" spans="1:7" ht="18.75">
      <c r="A44" s="102" t="s">
        <v>310</v>
      </c>
      <c r="B44" s="102" t="s">
        <v>231</v>
      </c>
      <c r="C44" s="134">
        <v>40757</v>
      </c>
      <c r="D44" s="134">
        <v>307838</v>
      </c>
      <c r="E44" s="135">
        <v>9070</v>
      </c>
      <c r="F44" s="136">
        <f t="shared" si="1"/>
        <v>357665</v>
      </c>
    </row>
    <row r="45" spans="1:7" ht="18.75">
      <c r="A45" s="102" t="s">
        <v>311</v>
      </c>
      <c r="B45" s="102" t="s">
        <v>215</v>
      </c>
      <c r="C45" s="134">
        <v>509889</v>
      </c>
      <c r="D45" s="134"/>
      <c r="E45" s="135"/>
      <c r="F45" s="136">
        <f t="shared" si="1"/>
        <v>509889</v>
      </c>
    </row>
    <row r="46" spans="1:7" ht="18" customHeight="1">
      <c r="A46" s="102" t="s">
        <v>312</v>
      </c>
      <c r="B46" s="102" t="s">
        <v>270</v>
      </c>
      <c r="C46" s="134">
        <v>941416</v>
      </c>
      <c r="D46" s="134"/>
      <c r="E46" s="135">
        <v>2646561</v>
      </c>
      <c r="F46" s="136">
        <f t="shared" si="1"/>
        <v>3587977</v>
      </c>
    </row>
    <row r="47" spans="1:7" ht="18.75">
      <c r="A47" s="102" t="s">
        <v>313</v>
      </c>
      <c r="B47" s="103" t="s">
        <v>216</v>
      </c>
      <c r="C47" s="134"/>
      <c r="D47" s="134"/>
      <c r="E47" s="135"/>
      <c r="F47" s="136">
        <f t="shared" si="1"/>
        <v>0</v>
      </c>
      <c r="G47" s="31"/>
    </row>
    <row r="48" spans="1:7" ht="18" customHeight="1">
      <c r="A48" s="102" t="s">
        <v>380</v>
      </c>
      <c r="B48" s="102" t="s">
        <v>381</v>
      </c>
      <c r="C48" s="134"/>
      <c r="D48" s="134"/>
      <c r="E48" s="135"/>
      <c r="F48" s="136">
        <f t="shared" si="1"/>
        <v>0</v>
      </c>
    </row>
    <row r="49" spans="1:7" ht="20.25" customHeight="1">
      <c r="A49" s="102" t="s">
        <v>314</v>
      </c>
      <c r="B49" s="102" t="s">
        <v>232</v>
      </c>
      <c r="C49" s="134">
        <v>6715354</v>
      </c>
      <c r="D49" s="134">
        <v>650697</v>
      </c>
      <c r="E49" s="135">
        <v>1081700</v>
      </c>
      <c r="F49" s="136">
        <f t="shared" si="1"/>
        <v>8447751</v>
      </c>
    </row>
    <row r="50" spans="1:7" ht="18.75">
      <c r="A50" s="43" t="s">
        <v>382</v>
      </c>
      <c r="B50" s="43" t="s">
        <v>287</v>
      </c>
      <c r="C50" s="104">
        <v>9746107</v>
      </c>
      <c r="D50" s="104">
        <v>1051414</v>
      </c>
      <c r="E50" s="119">
        <v>3748876</v>
      </c>
      <c r="F50" s="125">
        <f t="shared" si="1"/>
        <v>14546397</v>
      </c>
    </row>
    <row r="51" spans="1:7" ht="18.75" customHeight="1">
      <c r="A51" s="99" t="s">
        <v>383</v>
      </c>
      <c r="B51" s="99" t="s">
        <v>384</v>
      </c>
      <c r="C51" s="131">
        <f>SUM(C36+C37+C38+C39+C42+C43+C50)</f>
        <v>42455868</v>
      </c>
      <c r="D51" s="131">
        <f>SUM(D36+D37+D38+D39+D42+D43+D50)</f>
        <v>2177839</v>
      </c>
      <c r="E51" s="132">
        <f>SUM(E36+E37+E38+E39+E42+E43+E50)</f>
        <v>5157594</v>
      </c>
      <c r="F51" s="133">
        <f>SUM(F36+F37+F38+F39+F42+F43+F50)</f>
        <v>49791301</v>
      </c>
      <c r="G51" s="31"/>
    </row>
    <row r="52" spans="1:7" ht="17.25" customHeight="1">
      <c r="A52" s="43" t="s">
        <v>385</v>
      </c>
      <c r="B52" s="43" t="s">
        <v>272</v>
      </c>
      <c r="C52" s="104">
        <v>16735</v>
      </c>
      <c r="D52" s="104">
        <v>226900</v>
      </c>
      <c r="E52" s="119">
        <v>32015</v>
      </c>
      <c r="F52" s="125">
        <f>SUM(C52:E52)</f>
        <v>275650</v>
      </c>
      <c r="G52" s="31"/>
    </row>
    <row r="53" spans="1:7" ht="17.25" customHeight="1">
      <c r="A53" s="43" t="s">
        <v>404</v>
      </c>
      <c r="B53" s="43" t="s">
        <v>405</v>
      </c>
      <c r="C53" s="104">
        <v>198964</v>
      </c>
      <c r="D53" s="104"/>
      <c r="E53" s="119"/>
      <c r="F53" s="125">
        <f>SUM(C53:E53)</f>
        <v>198964</v>
      </c>
      <c r="G53" s="31"/>
    </row>
    <row r="54" spans="1:7" ht="17.25" customHeight="1">
      <c r="A54" s="99" t="s">
        <v>16</v>
      </c>
      <c r="B54" s="99" t="s">
        <v>386</v>
      </c>
      <c r="C54" s="131">
        <f>SUM(C52:C53)</f>
        <v>215699</v>
      </c>
      <c r="D54" s="131">
        <f>SUM(D52:D53)</f>
        <v>226900</v>
      </c>
      <c r="E54" s="132">
        <f>SUM(E52:E53)</f>
        <v>32015</v>
      </c>
      <c r="F54" s="133">
        <f>SUM(F52:F53)</f>
        <v>474614</v>
      </c>
      <c r="G54" s="31"/>
    </row>
    <row r="55" spans="1:7" s="42" customFormat="1" ht="18.75" customHeight="1">
      <c r="A55" s="84" t="s">
        <v>387</v>
      </c>
      <c r="B55" s="84" t="s">
        <v>284</v>
      </c>
      <c r="C55" s="122">
        <v>11647140</v>
      </c>
      <c r="D55" s="122">
        <v>628204</v>
      </c>
      <c r="E55" s="122">
        <v>1312396</v>
      </c>
      <c r="F55" s="107">
        <f>SUM(C55:E55)</f>
        <v>13587740</v>
      </c>
      <c r="G55" s="53"/>
    </row>
    <row r="56" spans="1:7" s="56" customFormat="1" ht="15" customHeight="1">
      <c r="A56" s="63" t="s">
        <v>388</v>
      </c>
      <c r="B56" s="63" t="s">
        <v>292</v>
      </c>
      <c r="C56" s="137">
        <v>2622000</v>
      </c>
      <c r="D56" s="137"/>
      <c r="E56" s="138"/>
      <c r="F56" s="139">
        <f>SUM(C56:E56)</f>
        <v>2622000</v>
      </c>
      <c r="G56" s="55"/>
    </row>
    <row r="57" spans="1:7" s="56" customFormat="1" ht="15.75" customHeight="1">
      <c r="A57" s="102" t="s">
        <v>389</v>
      </c>
      <c r="B57" s="102" t="s">
        <v>217</v>
      </c>
      <c r="C57" s="134"/>
      <c r="D57" s="134"/>
      <c r="E57" s="135"/>
      <c r="F57" s="136"/>
      <c r="G57" s="55"/>
    </row>
    <row r="58" spans="1:7" s="56" customFormat="1" ht="15.75" customHeight="1">
      <c r="A58" s="102" t="s">
        <v>390</v>
      </c>
      <c r="B58" s="102" t="s">
        <v>339</v>
      </c>
      <c r="C58" s="134"/>
      <c r="D58" s="134"/>
      <c r="E58" s="135"/>
      <c r="F58" s="136"/>
      <c r="G58" s="55"/>
    </row>
    <row r="59" spans="1:7" s="56" customFormat="1" ht="18.75">
      <c r="A59" s="102" t="s">
        <v>391</v>
      </c>
      <c r="B59" s="102" t="s">
        <v>230</v>
      </c>
      <c r="C59" s="134">
        <v>415930</v>
      </c>
      <c r="D59" s="134"/>
      <c r="E59" s="135"/>
      <c r="F59" s="136"/>
      <c r="G59" s="55"/>
    </row>
    <row r="60" spans="1:7" s="56" customFormat="1" ht="18.75">
      <c r="A60" s="63" t="s">
        <v>392</v>
      </c>
      <c r="B60" s="63" t="s">
        <v>393</v>
      </c>
      <c r="C60" s="137">
        <v>415930</v>
      </c>
      <c r="D60" s="137">
        <v>400497</v>
      </c>
      <c r="E60" s="138">
        <v>1003</v>
      </c>
      <c r="F60" s="139">
        <f>SUM(C60:E60)</f>
        <v>817430</v>
      </c>
      <c r="G60" s="55"/>
    </row>
    <row r="61" spans="1:7" s="56" customFormat="1" ht="18.75" customHeight="1">
      <c r="A61" s="99" t="s">
        <v>394</v>
      </c>
      <c r="B61" s="99" t="s">
        <v>395</v>
      </c>
      <c r="C61" s="131">
        <f>SUM(C55+C56+C60)</f>
        <v>14685070</v>
      </c>
      <c r="D61" s="131">
        <f>SUM(D55+D56+D60)</f>
        <v>1028701</v>
      </c>
      <c r="E61" s="132">
        <f>SUM(E55+E56+E60)</f>
        <v>1313399</v>
      </c>
      <c r="F61" s="133">
        <f>SUM(F55+F56+F60)</f>
        <v>17027170</v>
      </c>
      <c r="G61" s="55"/>
    </row>
    <row r="62" spans="1:7" ht="19.5" customHeight="1">
      <c r="A62" s="98"/>
      <c r="B62" s="97" t="s">
        <v>402</v>
      </c>
      <c r="C62" s="129">
        <f>SUM(C29+C32+C51+C54+C61)</f>
        <v>63042325</v>
      </c>
      <c r="D62" s="129">
        <f>SUM(D29+D32+D51+D54+D61)</f>
        <v>4782438</v>
      </c>
      <c r="E62" s="129">
        <f>SUM(E29+E32+E51+E54+E61)</f>
        <v>7511709</v>
      </c>
      <c r="F62" s="113">
        <f>SUM(F29+F32+F51+F54+F61)</f>
        <v>75336472</v>
      </c>
      <c r="G62" s="31"/>
    </row>
    <row r="63" spans="1:7" ht="19.5" customHeight="1">
      <c r="A63" s="105" t="s">
        <v>24</v>
      </c>
      <c r="B63" s="106" t="s">
        <v>23</v>
      </c>
      <c r="C63" s="122">
        <v>6000</v>
      </c>
      <c r="D63" s="122"/>
      <c r="E63" s="122"/>
      <c r="F63" s="107">
        <f>SUM(C63:E63)</f>
        <v>6000</v>
      </c>
    </row>
    <row r="64" spans="1:7" ht="18.75">
      <c r="A64" s="50" t="s">
        <v>294</v>
      </c>
      <c r="B64" s="50" t="s">
        <v>293</v>
      </c>
      <c r="C64" s="104"/>
      <c r="D64" s="104"/>
      <c r="E64" s="104"/>
      <c r="F64" s="125">
        <f>SUM(C64:E64)</f>
        <v>0</v>
      </c>
    </row>
    <row r="65" spans="1:7" ht="18.75">
      <c r="A65" s="50" t="s">
        <v>396</v>
      </c>
      <c r="B65" s="50" t="s">
        <v>397</v>
      </c>
      <c r="C65" s="104">
        <v>1913200</v>
      </c>
      <c r="D65" s="104"/>
      <c r="E65" s="104"/>
      <c r="F65" s="125">
        <f>SUM(C65:E65)</f>
        <v>1913200</v>
      </c>
    </row>
    <row r="66" spans="1:7" s="42" customFormat="1" ht="18" customHeight="1">
      <c r="A66" s="84" t="s">
        <v>398</v>
      </c>
      <c r="B66" s="84" t="s">
        <v>273</v>
      </c>
      <c r="C66" s="122">
        <v>1922230</v>
      </c>
      <c r="D66" s="122"/>
      <c r="E66" s="122"/>
      <c r="F66" s="107">
        <f>SUM(C66:E66)</f>
        <v>1922230</v>
      </c>
      <c r="G66" s="53"/>
    </row>
    <row r="67" spans="1:7" s="42" customFormat="1" ht="18" customHeight="1">
      <c r="A67" s="100"/>
      <c r="B67" s="100" t="s">
        <v>403</v>
      </c>
      <c r="C67" s="113">
        <f>SUM(C63:C66)</f>
        <v>3841430</v>
      </c>
      <c r="D67" s="113"/>
      <c r="E67" s="113"/>
      <c r="F67" s="113">
        <f>SUM(F63:F66)</f>
        <v>3841430</v>
      </c>
      <c r="G67" s="53"/>
    </row>
    <row r="68" spans="1:7" ht="18.75">
      <c r="A68" s="50" t="s">
        <v>41</v>
      </c>
      <c r="B68" s="50" t="s">
        <v>341</v>
      </c>
      <c r="C68" s="104">
        <v>45922966</v>
      </c>
      <c r="D68" s="104"/>
      <c r="E68" s="104"/>
      <c r="F68" s="125">
        <f t="shared" ref="F68:F73" si="2">SUM(C68:E68)</f>
        <v>45922966</v>
      </c>
    </row>
    <row r="69" spans="1:7" ht="18.75">
      <c r="A69" s="50" t="s">
        <v>47</v>
      </c>
      <c r="B69" s="50"/>
      <c r="C69" s="104">
        <v>450000</v>
      </c>
      <c r="D69" s="104"/>
      <c r="E69" s="104"/>
      <c r="F69" s="125">
        <f t="shared" si="2"/>
        <v>450000</v>
      </c>
    </row>
    <row r="70" spans="1:7" ht="18.75">
      <c r="A70" s="50" t="s">
        <v>315</v>
      </c>
      <c r="B70" s="50" t="s">
        <v>218</v>
      </c>
      <c r="C70" s="104">
        <v>3638546</v>
      </c>
      <c r="D70" s="104"/>
      <c r="E70" s="104"/>
      <c r="F70" s="125">
        <f t="shared" si="2"/>
        <v>3638546</v>
      </c>
    </row>
    <row r="71" spans="1:7" ht="18.75">
      <c r="A71" s="50" t="s">
        <v>399</v>
      </c>
      <c r="B71" s="50" t="s">
        <v>233</v>
      </c>
      <c r="C71" s="104">
        <v>31340262</v>
      </c>
      <c r="D71" s="104"/>
      <c r="E71" s="104"/>
      <c r="F71" s="125">
        <f t="shared" si="2"/>
        <v>31340262</v>
      </c>
    </row>
    <row r="72" spans="1:7" ht="18.75">
      <c r="A72" s="50" t="s">
        <v>58</v>
      </c>
      <c r="B72" s="50" t="s">
        <v>219</v>
      </c>
      <c r="C72" s="104">
        <v>38312199</v>
      </c>
      <c r="D72" s="104"/>
      <c r="E72" s="104"/>
      <c r="F72" s="125">
        <f t="shared" si="2"/>
        <v>38312199</v>
      </c>
    </row>
    <row r="73" spans="1:7" s="42" customFormat="1" ht="16.5" customHeight="1">
      <c r="A73" s="84" t="s">
        <v>316</v>
      </c>
      <c r="B73" s="84" t="s">
        <v>220</v>
      </c>
      <c r="C73" s="140" t="s">
        <v>406</v>
      </c>
      <c r="D73" s="122"/>
      <c r="E73" s="122"/>
      <c r="F73" s="107">
        <f t="shared" si="2"/>
        <v>0</v>
      </c>
      <c r="G73" s="53"/>
    </row>
    <row r="74" spans="1:7" s="56" customFormat="1" ht="18.75">
      <c r="A74" s="98"/>
      <c r="B74" s="101" t="s">
        <v>221</v>
      </c>
      <c r="C74" s="129">
        <f>SUM(C68:C73)</f>
        <v>119663973</v>
      </c>
      <c r="D74" s="129"/>
      <c r="E74" s="129"/>
      <c r="F74" s="113">
        <f>SUM(F68:F73)</f>
        <v>119663973</v>
      </c>
      <c r="G74" s="55"/>
    </row>
    <row r="75" spans="1:7" s="56" customFormat="1" ht="17.25" customHeight="1">
      <c r="A75" s="63" t="s">
        <v>317</v>
      </c>
      <c r="B75" s="63" t="s">
        <v>234</v>
      </c>
      <c r="C75" s="137">
        <v>70172784</v>
      </c>
      <c r="D75" s="137"/>
      <c r="E75" s="137"/>
      <c r="F75" s="125">
        <f>SUM(C75:E75)</f>
        <v>70172784</v>
      </c>
      <c r="G75" s="55"/>
    </row>
    <row r="76" spans="1:7" s="56" customFormat="1" ht="18.75">
      <c r="A76" s="63" t="s">
        <v>318</v>
      </c>
      <c r="B76" s="63" t="s">
        <v>281</v>
      </c>
      <c r="C76" s="137">
        <v>2953767</v>
      </c>
      <c r="D76" s="137"/>
      <c r="E76" s="137"/>
      <c r="F76" s="125">
        <f>SUM(C76:E76)</f>
        <v>2953767</v>
      </c>
      <c r="G76" s="55"/>
    </row>
    <row r="77" spans="1:7" s="56" customFormat="1" ht="18.75">
      <c r="A77" s="63" t="s">
        <v>319</v>
      </c>
      <c r="B77" s="54" t="s">
        <v>282</v>
      </c>
      <c r="C77" s="137">
        <v>4706888</v>
      </c>
      <c r="D77" s="137"/>
      <c r="E77" s="137"/>
      <c r="F77" s="125">
        <f>SUM(C77:E77)</f>
        <v>4706888</v>
      </c>
      <c r="G77" s="55"/>
    </row>
    <row r="78" spans="1:7" s="42" customFormat="1" ht="18" customHeight="1">
      <c r="A78" s="84" t="s">
        <v>320</v>
      </c>
      <c r="B78" s="84" t="s">
        <v>235</v>
      </c>
      <c r="C78" s="122">
        <v>6543678</v>
      </c>
      <c r="D78" s="122"/>
      <c r="E78" s="122"/>
      <c r="F78" s="107">
        <f>SUM(C78:E78)</f>
        <v>6543678</v>
      </c>
      <c r="G78" s="53"/>
    </row>
    <row r="79" spans="1:7" ht="18.75" customHeight="1">
      <c r="A79" s="98"/>
      <c r="B79" s="98" t="s">
        <v>70</v>
      </c>
      <c r="C79" s="129">
        <f>SUM(C75:C78)</f>
        <v>84377117</v>
      </c>
      <c r="D79" s="129"/>
      <c r="E79" s="129"/>
      <c r="F79" s="113">
        <f>SUM(F75:F78)</f>
        <v>84377117</v>
      </c>
      <c r="G79" s="31"/>
    </row>
    <row r="80" spans="1:7" ht="18.75" customHeight="1">
      <c r="A80" s="50" t="s">
        <v>321</v>
      </c>
      <c r="B80" s="50" t="s">
        <v>222</v>
      </c>
      <c r="C80" s="104">
        <v>20586840</v>
      </c>
      <c r="D80" s="104"/>
      <c r="E80" s="104"/>
      <c r="F80" s="125">
        <f>SUM(C80:E80)</f>
        <v>20586840</v>
      </c>
    </row>
    <row r="81" spans="1:7" ht="21" customHeight="1">
      <c r="A81" s="50" t="s">
        <v>332</v>
      </c>
      <c r="B81" s="50" t="s">
        <v>295</v>
      </c>
      <c r="C81" s="104"/>
      <c r="D81" s="104"/>
      <c r="E81" s="104"/>
      <c r="F81" s="125">
        <f>SUM(C81:E81)</f>
        <v>0</v>
      </c>
    </row>
    <row r="82" spans="1:7" s="42" customFormat="1" ht="18" customHeight="1">
      <c r="A82" s="84" t="s">
        <v>322</v>
      </c>
      <c r="B82" s="84" t="s">
        <v>223</v>
      </c>
      <c r="C82" s="122">
        <v>5558447</v>
      </c>
      <c r="D82" s="122"/>
      <c r="E82" s="122"/>
      <c r="F82" s="107">
        <f>SUM(C82:E82)</f>
        <v>5558447</v>
      </c>
      <c r="G82" s="53"/>
    </row>
    <row r="83" spans="1:7" s="51" customFormat="1" ht="18.75">
      <c r="A83" s="98"/>
      <c r="B83" s="101" t="s">
        <v>76</v>
      </c>
      <c r="C83" s="129">
        <f>SUM(C80:C82)</f>
        <v>26145287</v>
      </c>
      <c r="D83" s="129"/>
      <c r="E83" s="129"/>
      <c r="F83" s="113">
        <f>SUM(F80:F82)</f>
        <v>26145287</v>
      </c>
      <c r="G83" s="117"/>
    </row>
    <row r="84" spans="1:7" s="42" customFormat="1" ht="18.75">
      <c r="A84" s="110" t="s">
        <v>296</v>
      </c>
      <c r="B84" s="110" t="s">
        <v>297</v>
      </c>
      <c r="C84" s="129">
        <v>600000</v>
      </c>
      <c r="D84" s="129"/>
      <c r="E84" s="129"/>
      <c r="F84" s="113">
        <f>SUM(C84:E84)</f>
        <v>600000</v>
      </c>
      <c r="G84" s="53"/>
    </row>
    <row r="85" spans="1:7" ht="18.75" hidden="1" customHeight="1">
      <c r="A85" s="101"/>
      <c r="B85" s="101" t="s">
        <v>224</v>
      </c>
      <c r="C85" s="129"/>
      <c r="D85" s="129"/>
      <c r="E85" s="129"/>
      <c r="F85" s="113"/>
    </row>
    <row r="86" spans="1:7" s="42" customFormat="1" ht="18.75" hidden="1" customHeight="1">
      <c r="A86" s="110" t="s">
        <v>298</v>
      </c>
      <c r="B86" s="110" t="s">
        <v>83</v>
      </c>
      <c r="C86" s="129"/>
      <c r="D86" s="129"/>
      <c r="E86" s="129"/>
      <c r="F86" s="113"/>
      <c r="G86" s="53"/>
    </row>
    <row r="87" spans="1:7" s="42" customFormat="1" ht="18.75" customHeight="1">
      <c r="A87" s="110" t="s">
        <v>298</v>
      </c>
      <c r="B87" s="110" t="s">
        <v>407</v>
      </c>
      <c r="C87" s="129">
        <v>2396013</v>
      </c>
      <c r="D87" s="129"/>
      <c r="E87" s="129"/>
      <c r="F87" s="113">
        <f>SUM(C87:E87)</f>
        <v>2396013</v>
      </c>
      <c r="G87" s="53"/>
    </row>
    <row r="88" spans="1:7" s="42" customFormat="1" ht="18.75">
      <c r="A88" s="111" t="s">
        <v>323</v>
      </c>
      <c r="B88" s="112" t="s">
        <v>269</v>
      </c>
      <c r="C88" s="107">
        <v>87290130</v>
      </c>
      <c r="D88" s="113"/>
      <c r="E88" s="113"/>
      <c r="F88" s="113"/>
      <c r="G88" s="53"/>
    </row>
    <row r="89" spans="1:7" s="42" customFormat="1" ht="18.75" customHeight="1">
      <c r="A89" s="108"/>
      <c r="B89" s="108" t="s">
        <v>225</v>
      </c>
      <c r="C89" s="109">
        <f>SUM(C20+C25+C62+C67+C74+C79+C83+C84+C87+C88)</f>
        <v>414907048</v>
      </c>
      <c r="D89" s="109"/>
      <c r="E89" s="109"/>
      <c r="F89" s="109"/>
      <c r="G89" s="53"/>
    </row>
    <row r="90" spans="1:7" s="47" customFormat="1" ht="20.25" customHeight="1">
      <c r="A90" s="45"/>
      <c r="B90" s="45" t="s">
        <v>225</v>
      </c>
      <c r="C90" s="73">
        <f>SUM(C20+C25+C62+C67+C74+C79+C83+C84+C87)</f>
        <v>327616918</v>
      </c>
      <c r="D90" s="73">
        <f>SUM(D20+D25+D62+D67+D74+D79+D83+D84+D87+D88)</f>
        <v>36408750</v>
      </c>
      <c r="E90" s="73">
        <f>SUM(E20+E25+E62+E67+E74+E79+E83+E84+E87+E88)</f>
        <v>53546099</v>
      </c>
      <c r="F90" s="141">
        <f>SUM(F20+F25+F62+F67+F74+F79+F83+F84+F87)</f>
        <v>417571767</v>
      </c>
      <c r="G90" s="52"/>
    </row>
    <row r="91" spans="1:7" ht="27.75" customHeight="1">
      <c r="C91" s="31"/>
      <c r="F91" s="53"/>
    </row>
    <row r="92" spans="1:7" ht="24" customHeight="1">
      <c r="C92" s="31"/>
    </row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23" type="noConversion"/>
  <printOptions horizontalCentered="1" verticalCentered="1"/>
  <pageMargins left="0" right="0" top="0.35433070866141736" bottom="0.35433070866141736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activeCell="A2" sqref="A2:E2"/>
    </sheetView>
  </sheetViews>
  <sheetFormatPr defaultRowHeight="15"/>
  <cols>
    <col min="1" max="1" width="6.7109375" customWidth="1"/>
    <col min="2" max="2" width="64.85546875" customWidth="1"/>
    <col min="3" max="3" width="15.5703125" customWidth="1"/>
    <col min="4" max="4" width="13.7109375" customWidth="1"/>
    <col min="5" max="5" width="16.140625" customWidth="1"/>
  </cols>
  <sheetData>
    <row r="1" spans="1:6">
      <c r="A1" s="303"/>
      <c r="B1" s="303"/>
      <c r="C1" s="303"/>
      <c r="D1" s="303"/>
      <c r="E1" s="303"/>
    </row>
    <row r="2" spans="1:6" ht="18.75">
      <c r="A2" s="287" t="s">
        <v>545</v>
      </c>
      <c r="B2" s="287"/>
      <c r="C2" s="287"/>
      <c r="D2" s="287"/>
      <c r="E2" s="287"/>
      <c r="F2" s="161"/>
    </row>
    <row r="3" spans="1:6">
      <c r="A3" s="303"/>
      <c r="B3" s="303"/>
      <c r="C3" s="303"/>
      <c r="D3" s="303"/>
      <c r="E3" s="303"/>
    </row>
    <row r="4" spans="1:6" ht="15.75" thickBot="1">
      <c r="A4" s="304"/>
      <c r="B4" s="304"/>
      <c r="C4" s="304"/>
      <c r="D4" s="304"/>
      <c r="E4" s="160" t="s">
        <v>544</v>
      </c>
    </row>
    <row r="5" spans="1:6" ht="15.75" thickBot="1">
      <c r="A5" s="300" t="s">
        <v>415</v>
      </c>
      <c r="B5" s="301"/>
      <c r="C5" s="301"/>
      <c r="D5" s="301"/>
      <c r="E5" s="302"/>
    </row>
    <row r="6" spans="1:6" ht="30.75" thickBot="1">
      <c r="A6" s="159" t="s">
        <v>416</v>
      </c>
      <c r="B6" s="159" t="s">
        <v>191</v>
      </c>
      <c r="C6" s="159" t="s">
        <v>417</v>
      </c>
      <c r="D6" s="159" t="s">
        <v>418</v>
      </c>
      <c r="E6" s="159" t="s">
        <v>419</v>
      </c>
    </row>
    <row r="7" spans="1:6">
      <c r="A7" s="158">
        <v>1</v>
      </c>
      <c r="B7" s="158">
        <v>2</v>
      </c>
      <c r="C7" s="158">
        <v>3</v>
      </c>
      <c r="D7" s="158">
        <v>4</v>
      </c>
      <c r="E7" s="158">
        <v>5</v>
      </c>
    </row>
    <row r="8" spans="1:6">
      <c r="A8" s="152" t="s">
        <v>420</v>
      </c>
      <c r="B8" s="154" t="s">
        <v>421</v>
      </c>
      <c r="C8" s="156">
        <v>1122709</v>
      </c>
      <c r="D8" s="156">
        <v>0</v>
      </c>
      <c r="E8" s="156">
        <v>1256802</v>
      </c>
    </row>
    <row r="9" spans="1:6">
      <c r="A9" s="153" t="s">
        <v>422</v>
      </c>
      <c r="B9" s="155" t="s">
        <v>423</v>
      </c>
      <c r="C9" s="157">
        <v>1122709</v>
      </c>
      <c r="D9" s="157">
        <v>0</v>
      </c>
      <c r="E9" s="157">
        <v>1256802</v>
      </c>
    </row>
    <row r="10" spans="1:6">
      <c r="A10" s="152" t="s">
        <v>424</v>
      </c>
      <c r="B10" s="154" t="s">
        <v>425</v>
      </c>
      <c r="C10" s="156">
        <v>1283962131</v>
      </c>
      <c r="D10" s="156">
        <v>0</v>
      </c>
      <c r="E10" s="156">
        <v>1338727319</v>
      </c>
    </row>
    <row r="11" spans="1:6">
      <c r="A11" s="152" t="s">
        <v>426</v>
      </c>
      <c r="B11" s="154" t="s">
        <v>427</v>
      </c>
      <c r="C11" s="156">
        <v>25136395</v>
      </c>
      <c r="D11" s="156">
        <v>0</v>
      </c>
      <c r="E11" s="156">
        <v>28995876</v>
      </c>
    </row>
    <row r="12" spans="1:6">
      <c r="A12" s="152" t="s">
        <v>428</v>
      </c>
      <c r="B12" s="154" t="s">
        <v>429</v>
      </c>
      <c r="C12" s="156">
        <v>6992283</v>
      </c>
      <c r="D12" s="156">
        <v>0</v>
      </c>
      <c r="E12" s="156">
        <v>2136744</v>
      </c>
    </row>
    <row r="13" spans="1:6">
      <c r="A13" s="153" t="s">
        <v>430</v>
      </c>
      <c r="B13" s="155" t="s">
        <v>431</v>
      </c>
      <c r="C13" s="157">
        <v>1316090809</v>
      </c>
      <c r="D13" s="157">
        <v>0</v>
      </c>
      <c r="E13" s="157">
        <v>1369859939</v>
      </c>
    </row>
    <row r="14" spans="1:6">
      <c r="A14" s="152" t="s">
        <v>432</v>
      </c>
      <c r="B14" s="154" t="s">
        <v>433</v>
      </c>
      <c r="C14" s="156">
        <v>8875000</v>
      </c>
      <c r="D14" s="156">
        <v>0</v>
      </c>
      <c r="E14" s="156">
        <v>8875000</v>
      </c>
    </row>
    <row r="15" spans="1:6">
      <c r="A15" s="152" t="s">
        <v>434</v>
      </c>
      <c r="B15" s="154" t="s">
        <v>435</v>
      </c>
      <c r="C15" s="156">
        <v>5875000</v>
      </c>
      <c r="D15" s="156">
        <v>0</v>
      </c>
      <c r="E15" s="156">
        <v>5875000</v>
      </c>
    </row>
    <row r="16" spans="1:6">
      <c r="A16" s="152" t="s">
        <v>436</v>
      </c>
      <c r="B16" s="154" t="s">
        <v>437</v>
      </c>
      <c r="C16" s="156">
        <v>3000000</v>
      </c>
      <c r="D16" s="156">
        <v>0</v>
      </c>
      <c r="E16" s="156">
        <v>3000000</v>
      </c>
    </row>
    <row r="17" spans="1:5">
      <c r="A17" s="153" t="s">
        <v>438</v>
      </c>
      <c r="B17" s="155" t="s">
        <v>439</v>
      </c>
      <c r="C17" s="157">
        <v>8875000</v>
      </c>
      <c r="D17" s="157">
        <v>0</v>
      </c>
      <c r="E17" s="157">
        <v>8875000</v>
      </c>
    </row>
    <row r="18" spans="1:5" ht="25.5">
      <c r="A18" s="153" t="s">
        <v>440</v>
      </c>
      <c r="B18" s="155" t="s">
        <v>441</v>
      </c>
      <c r="C18" s="157">
        <v>1326088518</v>
      </c>
      <c r="D18" s="157">
        <v>0</v>
      </c>
      <c r="E18" s="157">
        <v>1379991741</v>
      </c>
    </row>
    <row r="19" spans="1:5" ht="25.5">
      <c r="A19" s="152" t="s">
        <v>442</v>
      </c>
      <c r="B19" s="154" t="s">
        <v>443</v>
      </c>
      <c r="C19" s="156">
        <v>85005000</v>
      </c>
      <c r="D19" s="156">
        <v>0</v>
      </c>
      <c r="E19" s="156">
        <v>85005000</v>
      </c>
    </row>
    <row r="20" spans="1:5">
      <c r="A20" s="152" t="s">
        <v>444</v>
      </c>
      <c r="B20" s="154" t="s">
        <v>445</v>
      </c>
      <c r="C20" s="156">
        <v>85005000</v>
      </c>
      <c r="D20" s="156">
        <v>0</v>
      </c>
      <c r="E20" s="156">
        <v>85005000</v>
      </c>
    </row>
    <row r="21" spans="1:5">
      <c r="A21" s="153" t="s">
        <v>446</v>
      </c>
      <c r="B21" s="155" t="s">
        <v>447</v>
      </c>
      <c r="C21" s="157">
        <v>85005000</v>
      </c>
      <c r="D21" s="157">
        <v>0</v>
      </c>
      <c r="E21" s="157">
        <v>85005000</v>
      </c>
    </row>
    <row r="22" spans="1:5">
      <c r="A22" s="153" t="s">
        <v>448</v>
      </c>
      <c r="B22" s="155" t="s">
        <v>449</v>
      </c>
      <c r="C22" s="157">
        <v>85005000</v>
      </c>
      <c r="D22" s="157">
        <v>0</v>
      </c>
      <c r="E22" s="157">
        <v>85005000</v>
      </c>
    </row>
    <row r="23" spans="1:5">
      <c r="A23" s="152" t="s">
        <v>450</v>
      </c>
      <c r="B23" s="154" t="s">
        <v>451</v>
      </c>
      <c r="C23" s="156">
        <v>75000000</v>
      </c>
      <c r="D23" s="156">
        <v>0</v>
      </c>
      <c r="E23" s="156">
        <v>75000000</v>
      </c>
    </row>
    <row r="24" spans="1:5">
      <c r="A24" s="153" t="s">
        <v>452</v>
      </c>
      <c r="B24" s="155" t="s">
        <v>453</v>
      </c>
      <c r="C24" s="157">
        <v>75000000</v>
      </c>
      <c r="D24" s="157">
        <v>0</v>
      </c>
      <c r="E24" s="157">
        <v>75000000</v>
      </c>
    </row>
    <row r="25" spans="1:5">
      <c r="A25" s="152" t="s">
        <v>454</v>
      </c>
      <c r="B25" s="154" t="s">
        <v>455</v>
      </c>
      <c r="C25" s="156">
        <v>202500</v>
      </c>
      <c r="D25" s="156">
        <v>0</v>
      </c>
      <c r="E25" s="156">
        <v>133445</v>
      </c>
    </row>
    <row r="26" spans="1:5">
      <c r="A26" s="153" t="s">
        <v>456</v>
      </c>
      <c r="B26" s="155" t="s">
        <v>457</v>
      </c>
      <c r="C26" s="157">
        <v>202500</v>
      </c>
      <c r="D26" s="157">
        <v>0</v>
      </c>
      <c r="E26" s="157">
        <v>133445</v>
      </c>
    </row>
    <row r="27" spans="1:5">
      <c r="A27" s="152" t="s">
        <v>458</v>
      </c>
      <c r="B27" s="154" t="s">
        <v>459</v>
      </c>
      <c r="C27" s="156">
        <v>291495649</v>
      </c>
      <c r="D27" s="156">
        <v>0</v>
      </c>
      <c r="E27" s="156">
        <v>300121005</v>
      </c>
    </row>
    <row r="28" spans="1:5">
      <c r="A28" s="153" t="s">
        <v>460</v>
      </c>
      <c r="B28" s="155" t="s">
        <v>461</v>
      </c>
      <c r="C28" s="157">
        <v>291495649</v>
      </c>
      <c r="D28" s="157">
        <v>0</v>
      </c>
      <c r="E28" s="157">
        <v>300121005</v>
      </c>
    </row>
    <row r="29" spans="1:5">
      <c r="A29" s="153" t="s">
        <v>462</v>
      </c>
      <c r="B29" s="155" t="s">
        <v>463</v>
      </c>
      <c r="C29" s="157">
        <v>366698149</v>
      </c>
      <c r="D29" s="157">
        <v>0</v>
      </c>
      <c r="E29" s="157">
        <v>375254450</v>
      </c>
    </row>
    <row r="30" spans="1:5" ht="25.5">
      <c r="A30" s="152" t="s">
        <v>464</v>
      </c>
      <c r="B30" s="154" t="s">
        <v>465</v>
      </c>
      <c r="C30" s="156">
        <v>2437382</v>
      </c>
      <c r="D30" s="156">
        <v>0</v>
      </c>
      <c r="E30" s="156">
        <v>129910638</v>
      </c>
    </row>
    <row r="31" spans="1:5" ht="25.5">
      <c r="A31" s="152" t="s">
        <v>466</v>
      </c>
      <c r="B31" s="154" t="s">
        <v>467</v>
      </c>
      <c r="C31" s="156">
        <v>143640</v>
      </c>
      <c r="D31" s="156">
        <v>0</v>
      </c>
      <c r="E31" s="156">
        <v>0</v>
      </c>
    </row>
    <row r="32" spans="1:5" ht="25.5">
      <c r="A32" s="152" t="s">
        <v>468</v>
      </c>
      <c r="B32" s="154" t="s">
        <v>469</v>
      </c>
      <c r="C32" s="156">
        <v>2260284</v>
      </c>
      <c r="D32" s="156">
        <v>0</v>
      </c>
      <c r="E32" s="156">
        <v>129814096</v>
      </c>
    </row>
    <row r="33" spans="1:5" ht="25.5">
      <c r="A33" s="152" t="s">
        <v>470</v>
      </c>
      <c r="B33" s="154" t="s">
        <v>471</v>
      </c>
      <c r="C33" s="156">
        <v>33458</v>
      </c>
      <c r="D33" s="156">
        <v>0</v>
      </c>
      <c r="E33" s="156">
        <v>96542</v>
      </c>
    </row>
    <row r="34" spans="1:5" ht="25.5">
      <c r="A34" s="152" t="s">
        <v>472</v>
      </c>
      <c r="B34" s="154" t="s">
        <v>473</v>
      </c>
      <c r="C34" s="156">
        <v>1024000</v>
      </c>
      <c r="D34" s="156">
        <v>0</v>
      </c>
      <c r="E34" s="156">
        <v>0</v>
      </c>
    </row>
    <row r="35" spans="1:5" ht="25.5">
      <c r="A35" s="152" t="s">
        <v>474</v>
      </c>
      <c r="B35" s="154" t="s">
        <v>475</v>
      </c>
      <c r="C35" s="156">
        <v>1024000</v>
      </c>
      <c r="D35" s="156">
        <v>0</v>
      </c>
      <c r="E35" s="156">
        <v>0</v>
      </c>
    </row>
    <row r="36" spans="1:5">
      <c r="A36" s="153" t="s">
        <v>476</v>
      </c>
      <c r="B36" s="155" t="s">
        <v>477</v>
      </c>
      <c r="C36" s="157">
        <v>3461382</v>
      </c>
      <c r="D36" s="157">
        <v>0</v>
      </c>
      <c r="E36" s="157">
        <v>129910638</v>
      </c>
    </row>
    <row r="37" spans="1:5">
      <c r="A37" s="152" t="s">
        <v>478</v>
      </c>
      <c r="B37" s="154" t="s">
        <v>479</v>
      </c>
      <c r="C37" s="156">
        <v>30066770</v>
      </c>
      <c r="D37" s="156">
        <v>0</v>
      </c>
      <c r="E37" s="156">
        <v>30758752</v>
      </c>
    </row>
    <row r="38" spans="1:5">
      <c r="A38" s="152" t="s">
        <v>480</v>
      </c>
      <c r="B38" s="154" t="s">
        <v>481</v>
      </c>
      <c r="C38" s="156">
        <v>30066770</v>
      </c>
      <c r="D38" s="156">
        <v>0</v>
      </c>
      <c r="E38" s="156">
        <v>30758752</v>
      </c>
    </row>
    <row r="39" spans="1:5">
      <c r="A39" s="152" t="s">
        <v>482</v>
      </c>
      <c r="B39" s="154" t="s">
        <v>483</v>
      </c>
      <c r="C39" s="156">
        <v>20000</v>
      </c>
      <c r="D39" s="156">
        <v>0</v>
      </c>
      <c r="E39" s="156">
        <v>20000</v>
      </c>
    </row>
    <row r="40" spans="1:5">
      <c r="A40" s="153" t="s">
        <v>484</v>
      </c>
      <c r="B40" s="155" t="s">
        <v>485</v>
      </c>
      <c r="C40" s="157">
        <v>30086770</v>
      </c>
      <c r="D40" s="157">
        <v>0</v>
      </c>
      <c r="E40" s="157">
        <v>30778752</v>
      </c>
    </row>
    <row r="41" spans="1:5">
      <c r="A41" s="153" t="s">
        <v>486</v>
      </c>
      <c r="B41" s="155" t="s">
        <v>487</v>
      </c>
      <c r="C41" s="157">
        <v>33548152</v>
      </c>
      <c r="D41" s="157">
        <v>0</v>
      </c>
      <c r="E41" s="157">
        <v>160689390</v>
      </c>
    </row>
    <row r="42" spans="1:5">
      <c r="A42" s="152" t="s">
        <v>488</v>
      </c>
      <c r="B42" s="154" t="s">
        <v>489</v>
      </c>
      <c r="C42" s="156">
        <v>0</v>
      </c>
      <c r="D42" s="156">
        <v>0</v>
      </c>
      <c r="E42" s="156">
        <v>1048000</v>
      </c>
    </row>
    <row r="43" spans="1:5" ht="25.5">
      <c r="A43" s="153" t="s">
        <v>490</v>
      </c>
      <c r="B43" s="155" t="s">
        <v>491</v>
      </c>
      <c r="C43" s="157">
        <v>0</v>
      </c>
      <c r="D43" s="157">
        <v>0</v>
      </c>
      <c r="E43" s="157">
        <v>1048000</v>
      </c>
    </row>
    <row r="44" spans="1:5" ht="25.5">
      <c r="A44" s="152" t="s">
        <v>492</v>
      </c>
      <c r="B44" s="154" t="s">
        <v>493</v>
      </c>
      <c r="C44" s="156">
        <v>25000</v>
      </c>
      <c r="D44" s="156">
        <v>0</v>
      </c>
      <c r="E44" s="156">
        <v>0</v>
      </c>
    </row>
    <row r="45" spans="1:5">
      <c r="A45" s="153" t="s">
        <v>494</v>
      </c>
      <c r="B45" s="155" t="s">
        <v>495</v>
      </c>
      <c r="C45" s="157">
        <v>25000</v>
      </c>
      <c r="D45" s="157">
        <v>0</v>
      </c>
      <c r="E45" s="157">
        <v>0</v>
      </c>
    </row>
    <row r="46" spans="1:5">
      <c r="A46" s="153" t="s">
        <v>496</v>
      </c>
      <c r="B46" s="155" t="s">
        <v>497</v>
      </c>
      <c r="C46" s="157">
        <v>25000</v>
      </c>
      <c r="D46" s="157">
        <v>0</v>
      </c>
      <c r="E46" s="157">
        <v>1048000</v>
      </c>
    </row>
    <row r="47" spans="1:5">
      <c r="A47" s="152" t="s">
        <v>498</v>
      </c>
      <c r="B47" s="154" t="s">
        <v>499</v>
      </c>
      <c r="C47" s="156">
        <v>188257</v>
      </c>
      <c r="D47" s="156">
        <v>0</v>
      </c>
      <c r="E47" s="156">
        <v>2030394</v>
      </c>
    </row>
    <row r="48" spans="1:5">
      <c r="A48" s="153" t="s">
        <v>500</v>
      </c>
      <c r="B48" s="155" t="s">
        <v>501</v>
      </c>
      <c r="C48" s="157">
        <v>188257</v>
      </c>
      <c r="D48" s="157">
        <v>0</v>
      </c>
      <c r="E48" s="157">
        <v>2030394</v>
      </c>
    </row>
    <row r="49" spans="1:5">
      <c r="A49" s="187" t="s">
        <v>502</v>
      </c>
      <c r="B49" s="188" t="s">
        <v>503</v>
      </c>
      <c r="C49" s="189">
        <v>1811553076</v>
      </c>
      <c r="D49" s="189">
        <v>0</v>
      </c>
      <c r="E49" s="189">
        <v>2004018975</v>
      </c>
    </row>
    <row r="50" spans="1:5">
      <c r="A50" s="152" t="s">
        <v>504</v>
      </c>
      <c r="B50" s="154" t="s">
        <v>505</v>
      </c>
      <c r="C50" s="156">
        <v>1219020188</v>
      </c>
      <c r="D50" s="156">
        <v>0</v>
      </c>
      <c r="E50" s="156">
        <v>1219020188</v>
      </c>
    </row>
    <row r="51" spans="1:5">
      <c r="A51" s="152" t="s">
        <v>506</v>
      </c>
      <c r="B51" s="154" t="s">
        <v>507</v>
      </c>
      <c r="C51" s="156">
        <v>140816293</v>
      </c>
      <c r="D51" s="156">
        <v>0</v>
      </c>
      <c r="E51" s="156">
        <v>140816293</v>
      </c>
    </row>
    <row r="52" spans="1:5" ht="25.5">
      <c r="A52" s="152" t="s">
        <v>508</v>
      </c>
      <c r="B52" s="154" t="s">
        <v>509</v>
      </c>
      <c r="C52" s="156">
        <v>180185316</v>
      </c>
      <c r="D52" s="156">
        <v>0</v>
      </c>
      <c r="E52" s="156">
        <v>180185316</v>
      </c>
    </row>
    <row r="53" spans="1:5" ht="25.5">
      <c r="A53" s="153" t="s">
        <v>510</v>
      </c>
      <c r="B53" s="155" t="s">
        <v>511</v>
      </c>
      <c r="C53" s="157">
        <v>180185316</v>
      </c>
      <c r="D53" s="157">
        <v>0</v>
      </c>
      <c r="E53" s="157">
        <v>180185316</v>
      </c>
    </row>
    <row r="54" spans="1:5">
      <c r="A54" s="152" t="s">
        <v>512</v>
      </c>
      <c r="B54" s="154" t="s">
        <v>513</v>
      </c>
      <c r="C54" s="156">
        <v>94279406</v>
      </c>
      <c r="D54" s="156">
        <v>0</v>
      </c>
      <c r="E54" s="156">
        <v>225427044</v>
      </c>
    </row>
    <row r="55" spans="1:5">
      <c r="A55" s="152" t="s">
        <v>514</v>
      </c>
      <c r="B55" s="154" t="s">
        <v>515</v>
      </c>
      <c r="C55" s="156">
        <v>131147638</v>
      </c>
      <c r="D55" s="156">
        <v>0</v>
      </c>
      <c r="E55" s="156">
        <v>198298387</v>
      </c>
    </row>
    <row r="56" spans="1:5">
      <c r="A56" s="153" t="s">
        <v>516</v>
      </c>
      <c r="B56" s="155" t="s">
        <v>517</v>
      </c>
      <c r="C56" s="157">
        <v>1765448841</v>
      </c>
      <c r="D56" s="157">
        <v>0</v>
      </c>
      <c r="E56" s="157">
        <v>1963747228</v>
      </c>
    </row>
    <row r="57" spans="1:5" ht="25.5">
      <c r="A57" s="152" t="s">
        <v>518</v>
      </c>
      <c r="B57" s="154" t="s">
        <v>519</v>
      </c>
      <c r="C57" s="156">
        <v>11419</v>
      </c>
      <c r="D57" s="156">
        <v>0</v>
      </c>
      <c r="E57" s="156">
        <v>0</v>
      </c>
    </row>
    <row r="58" spans="1:5" ht="25.5">
      <c r="A58" s="152" t="s">
        <v>520</v>
      </c>
      <c r="B58" s="154" t="s">
        <v>521</v>
      </c>
      <c r="C58" s="156">
        <v>2396013</v>
      </c>
      <c r="D58" s="156">
        <v>0</v>
      </c>
      <c r="E58" s="156">
        <v>2363781</v>
      </c>
    </row>
    <row r="59" spans="1:5" ht="25.5">
      <c r="A59" s="152" t="s">
        <v>522</v>
      </c>
      <c r="B59" s="154" t="s">
        <v>523</v>
      </c>
      <c r="C59" s="156">
        <v>2396013</v>
      </c>
      <c r="D59" s="156">
        <v>0</v>
      </c>
      <c r="E59" s="156">
        <v>2363781</v>
      </c>
    </row>
    <row r="60" spans="1:5" ht="25.5">
      <c r="A60" s="153" t="s">
        <v>524</v>
      </c>
      <c r="B60" s="155" t="s">
        <v>525</v>
      </c>
      <c r="C60" s="157">
        <v>2407432</v>
      </c>
      <c r="D60" s="157">
        <v>0</v>
      </c>
      <c r="E60" s="157">
        <v>2363781</v>
      </c>
    </row>
    <row r="61" spans="1:5">
      <c r="A61" s="152" t="s">
        <v>526</v>
      </c>
      <c r="B61" s="154" t="s">
        <v>527</v>
      </c>
      <c r="C61" s="156">
        <v>421863</v>
      </c>
      <c r="D61" s="156">
        <v>0</v>
      </c>
      <c r="E61" s="156">
        <v>421863</v>
      </c>
    </row>
    <row r="62" spans="1:5">
      <c r="A62" s="152" t="s">
        <v>528</v>
      </c>
      <c r="B62" s="154" t="s">
        <v>529</v>
      </c>
      <c r="C62" s="156">
        <v>387520</v>
      </c>
      <c r="D62" s="156">
        <v>0</v>
      </c>
      <c r="E62" s="156">
        <v>343813</v>
      </c>
    </row>
    <row r="63" spans="1:5">
      <c r="A63" s="153" t="s">
        <v>530</v>
      </c>
      <c r="B63" s="155" t="s">
        <v>531</v>
      </c>
      <c r="C63" s="157">
        <v>809383</v>
      </c>
      <c r="D63" s="157">
        <v>0</v>
      </c>
      <c r="E63" s="157">
        <v>765676</v>
      </c>
    </row>
    <row r="64" spans="1:5">
      <c r="A64" s="153" t="s">
        <v>532</v>
      </c>
      <c r="B64" s="155" t="s">
        <v>533</v>
      </c>
      <c r="C64" s="157">
        <v>3216815</v>
      </c>
      <c r="D64" s="157">
        <v>0</v>
      </c>
      <c r="E64" s="157">
        <v>3129457</v>
      </c>
    </row>
    <row r="65" spans="1:5">
      <c r="A65" s="152" t="s">
        <v>534</v>
      </c>
      <c r="B65" s="154" t="s">
        <v>535</v>
      </c>
      <c r="C65" s="156">
        <v>0</v>
      </c>
      <c r="D65" s="156">
        <v>0</v>
      </c>
      <c r="E65" s="156">
        <v>574153</v>
      </c>
    </row>
    <row r="66" spans="1:5">
      <c r="A66" s="152" t="s">
        <v>536</v>
      </c>
      <c r="B66" s="154" t="s">
        <v>537</v>
      </c>
      <c r="C66" s="156">
        <v>5071353</v>
      </c>
      <c r="D66" s="156">
        <v>0</v>
      </c>
      <c r="E66" s="156">
        <v>0</v>
      </c>
    </row>
    <row r="67" spans="1:5">
      <c r="A67" s="152" t="s">
        <v>538</v>
      </c>
      <c r="B67" s="154" t="s">
        <v>539</v>
      </c>
      <c r="C67" s="156">
        <v>37816067</v>
      </c>
      <c r="D67" s="156">
        <v>0</v>
      </c>
      <c r="E67" s="156">
        <v>36568137</v>
      </c>
    </row>
    <row r="68" spans="1:5">
      <c r="A68" s="153" t="s">
        <v>540</v>
      </c>
      <c r="B68" s="155" t="s">
        <v>541</v>
      </c>
      <c r="C68" s="157">
        <v>42887420</v>
      </c>
      <c r="D68" s="157">
        <v>0</v>
      </c>
      <c r="E68" s="157">
        <v>37142290</v>
      </c>
    </row>
    <row r="69" spans="1:5" ht="15.75" thickBot="1">
      <c r="A69" s="190" t="s">
        <v>542</v>
      </c>
      <c r="B69" s="191" t="s">
        <v>543</v>
      </c>
      <c r="C69" s="192">
        <v>1811553076</v>
      </c>
      <c r="D69" s="192">
        <v>0</v>
      </c>
      <c r="E69" s="192">
        <v>2004018975</v>
      </c>
    </row>
  </sheetData>
  <mergeCells count="5">
    <mergeCell ref="A5:E5"/>
    <mergeCell ref="A1:E1"/>
    <mergeCell ref="A2:E2"/>
    <mergeCell ref="A3:E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4"/>
  <sheetViews>
    <sheetView workbookViewId="0">
      <selection activeCell="B9" sqref="B9"/>
    </sheetView>
  </sheetViews>
  <sheetFormatPr defaultRowHeight="15"/>
  <cols>
    <col min="2" max="2" width="53.85546875" customWidth="1"/>
    <col min="3" max="3" width="15.28515625" customWidth="1"/>
    <col min="4" max="4" width="15.5703125" customWidth="1"/>
    <col min="5" max="5" width="14.85546875" hidden="1" customWidth="1"/>
    <col min="6" max="8" width="0" hidden="1" customWidth="1"/>
    <col min="9" max="9" width="15.28515625" customWidth="1"/>
  </cols>
  <sheetData>
    <row r="2" spans="1:9" ht="18.75">
      <c r="A2" s="287" t="s">
        <v>765</v>
      </c>
      <c r="B2" s="287"/>
      <c r="C2" s="287"/>
      <c r="D2" s="287"/>
      <c r="E2" s="287"/>
      <c r="F2" s="287"/>
      <c r="G2" s="287"/>
      <c r="H2" s="287"/>
      <c r="I2" s="287"/>
    </row>
    <row r="4" spans="1:9" ht="15.75" thickBot="1">
      <c r="I4" s="283" t="s">
        <v>764</v>
      </c>
    </row>
    <row r="5" spans="1:9" ht="15.75" thickBot="1">
      <c r="A5" s="305" t="s">
        <v>731</v>
      </c>
      <c r="B5" s="306"/>
      <c r="C5" s="306"/>
      <c r="D5" s="306"/>
      <c r="E5" s="306"/>
      <c r="F5" s="306"/>
      <c r="G5" s="306"/>
      <c r="H5" s="306"/>
      <c r="I5" s="307"/>
    </row>
    <row r="6" spans="1:9" ht="37.5" customHeight="1" thickBot="1">
      <c r="A6" s="178"/>
      <c r="B6" s="178" t="s">
        <v>191</v>
      </c>
      <c r="C6" s="178" t="s">
        <v>546</v>
      </c>
      <c r="D6" s="178" t="s">
        <v>547</v>
      </c>
      <c r="E6" s="179" t="s">
        <v>548</v>
      </c>
      <c r="F6" s="180" t="s">
        <v>549</v>
      </c>
      <c r="G6" s="180" t="s">
        <v>550</v>
      </c>
      <c r="H6" s="180" t="s">
        <v>551</v>
      </c>
      <c r="I6" s="181" t="s">
        <v>343</v>
      </c>
    </row>
    <row r="7" spans="1:9" hidden="1">
      <c r="A7" s="174">
        <v>2</v>
      </c>
      <c r="B7" s="174">
        <v>3</v>
      </c>
      <c r="C7" s="174">
        <v>4</v>
      </c>
      <c r="D7" s="174">
        <v>5</v>
      </c>
      <c r="E7" s="175">
        <v>6</v>
      </c>
      <c r="F7" s="176">
        <v>7</v>
      </c>
      <c r="G7" s="176">
        <v>8</v>
      </c>
      <c r="H7" s="176">
        <v>9</v>
      </c>
      <c r="I7" s="177">
        <v>10</v>
      </c>
    </row>
    <row r="8" spans="1:9">
      <c r="A8" s="183" t="s">
        <v>552</v>
      </c>
      <c r="B8" s="185" t="s">
        <v>553</v>
      </c>
      <c r="C8" s="186">
        <v>11501935</v>
      </c>
      <c r="D8" s="186">
        <v>14209536</v>
      </c>
      <c r="E8" s="184">
        <v>0</v>
      </c>
      <c r="F8" s="162">
        <v>14093862</v>
      </c>
      <c r="G8" s="162">
        <v>37415463</v>
      </c>
      <c r="H8" s="162">
        <v>0</v>
      </c>
      <c r="I8" s="182">
        <v>14093862</v>
      </c>
    </row>
    <row r="9" spans="1:9">
      <c r="A9" s="169" t="s">
        <v>554</v>
      </c>
      <c r="B9" s="172" t="s">
        <v>555</v>
      </c>
      <c r="C9" s="173">
        <v>969886</v>
      </c>
      <c r="D9" s="173">
        <v>1001002</v>
      </c>
      <c r="E9" s="170">
        <v>0</v>
      </c>
      <c r="F9" s="163">
        <v>1001002</v>
      </c>
      <c r="G9" s="163">
        <v>0</v>
      </c>
      <c r="H9" s="163">
        <v>0</v>
      </c>
      <c r="I9" s="166">
        <v>1001002</v>
      </c>
    </row>
    <row r="10" spans="1:9">
      <c r="A10" s="169" t="s">
        <v>434</v>
      </c>
      <c r="B10" s="172" t="s">
        <v>556</v>
      </c>
      <c r="C10" s="173">
        <v>0</v>
      </c>
      <c r="D10" s="173">
        <v>448192</v>
      </c>
      <c r="E10" s="170">
        <v>0</v>
      </c>
      <c r="F10" s="163">
        <v>341672</v>
      </c>
      <c r="G10" s="163">
        <v>0</v>
      </c>
      <c r="H10" s="163">
        <v>0</v>
      </c>
      <c r="I10" s="166">
        <v>341672</v>
      </c>
    </row>
    <row r="11" spans="1:9">
      <c r="A11" s="169" t="s">
        <v>557</v>
      </c>
      <c r="B11" s="172" t="s">
        <v>558</v>
      </c>
      <c r="C11" s="173">
        <v>12471821</v>
      </c>
      <c r="D11" s="173">
        <v>15658730</v>
      </c>
      <c r="E11" s="170">
        <v>0</v>
      </c>
      <c r="F11" s="163">
        <v>15436536</v>
      </c>
      <c r="G11" s="163">
        <v>37415463</v>
      </c>
      <c r="H11" s="163">
        <v>0</v>
      </c>
      <c r="I11" s="166">
        <v>15436536</v>
      </c>
    </row>
    <row r="12" spans="1:9">
      <c r="A12" s="169" t="s">
        <v>436</v>
      </c>
      <c r="B12" s="172" t="s">
        <v>559</v>
      </c>
      <c r="C12" s="173">
        <v>5241320</v>
      </c>
      <c r="D12" s="173">
        <v>5867120</v>
      </c>
      <c r="E12" s="170">
        <v>0</v>
      </c>
      <c r="F12" s="163">
        <v>5263686</v>
      </c>
      <c r="G12" s="163">
        <v>0</v>
      </c>
      <c r="H12" s="163">
        <v>0</v>
      </c>
      <c r="I12" s="166">
        <v>5263686</v>
      </c>
    </row>
    <row r="13" spans="1:9" ht="25.5">
      <c r="A13" s="169" t="s">
        <v>560</v>
      </c>
      <c r="B13" s="172" t="s">
        <v>561</v>
      </c>
      <c r="C13" s="173">
        <v>708400</v>
      </c>
      <c r="D13" s="173">
        <v>2246772</v>
      </c>
      <c r="E13" s="170">
        <v>0</v>
      </c>
      <c r="F13" s="163">
        <v>1916772</v>
      </c>
      <c r="G13" s="163">
        <v>0</v>
      </c>
      <c r="H13" s="163">
        <v>0</v>
      </c>
      <c r="I13" s="166">
        <v>1916772</v>
      </c>
    </row>
    <row r="14" spans="1:9">
      <c r="A14" s="169" t="s">
        <v>562</v>
      </c>
      <c r="B14" s="172" t="s">
        <v>563</v>
      </c>
      <c r="C14" s="173">
        <v>400000</v>
      </c>
      <c r="D14" s="173">
        <v>403884</v>
      </c>
      <c r="E14" s="170">
        <v>0</v>
      </c>
      <c r="F14" s="163">
        <v>70000</v>
      </c>
      <c r="G14" s="163">
        <v>0</v>
      </c>
      <c r="H14" s="163">
        <v>0</v>
      </c>
      <c r="I14" s="166">
        <v>70000</v>
      </c>
    </row>
    <row r="15" spans="1:9" ht="15.75" thickBot="1">
      <c r="A15" s="193" t="s">
        <v>564</v>
      </c>
      <c r="B15" s="194" t="s">
        <v>565</v>
      </c>
      <c r="C15" s="195">
        <v>6349720</v>
      </c>
      <c r="D15" s="195">
        <v>8517776</v>
      </c>
      <c r="E15" s="196">
        <v>0</v>
      </c>
      <c r="F15" s="197">
        <v>7250458</v>
      </c>
      <c r="G15" s="197">
        <v>0</v>
      </c>
      <c r="H15" s="197">
        <v>0</v>
      </c>
      <c r="I15" s="198">
        <v>7250458</v>
      </c>
    </row>
    <row r="16" spans="1:9" ht="15.75" thickBot="1">
      <c r="A16" s="199" t="s">
        <v>566</v>
      </c>
      <c r="B16" s="200" t="s">
        <v>567</v>
      </c>
      <c r="C16" s="201">
        <v>18821541</v>
      </c>
      <c r="D16" s="201">
        <v>24176506</v>
      </c>
      <c r="E16" s="202">
        <v>0</v>
      </c>
      <c r="F16" s="203">
        <v>22686994</v>
      </c>
      <c r="G16" s="203">
        <v>37415463</v>
      </c>
      <c r="H16" s="203">
        <v>0</v>
      </c>
      <c r="I16" s="204">
        <v>22686994</v>
      </c>
    </row>
    <row r="17" spans="1:9" ht="26.25" thickBot="1">
      <c r="A17" s="199" t="s">
        <v>438</v>
      </c>
      <c r="B17" s="200" t="s">
        <v>568</v>
      </c>
      <c r="C17" s="201">
        <v>4754673</v>
      </c>
      <c r="D17" s="201">
        <v>5914967</v>
      </c>
      <c r="E17" s="202">
        <v>0</v>
      </c>
      <c r="F17" s="203">
        <v>4863779</v>
      </c>
      <c r="G17" s="203">
        <v>11400000</v>
      </c>
      <c r="H17" s="203">
        <v>0</v>
      </c>
      <c r="I17" s="204">
        <v>4863779</v>
      </c>
    </row>
    <row r="18" spans="1:9">
      <c r="A18" s="205" t="s">
        <v>569</v>
      </c>
      <c r="B18" s="206" t="s">
        <v>570</v>
      </c>
      <c r="C18" s="207">
        <v>0</v>
      </c>
      <c r="D18" s="207">
        <v>0</v>
      </c>
      <c r="E18" s="208">
        <v>0</v>
      </c>
      <c r="F18" s="209">
        <v>0</v>
      </c>
      <c r="G18" s="209">
        <v>0</v>
      </c>
      <c r="H18" s="209">
        <v>0</v>
      </c>
      <c r="I18" s="210">
        <v>4507961</v>
      </c>
    </row>
    <row r="19" spans="1:9">
      <c r="A19" s="169" t="s">
        <v>571</v>
      </c>
      <c r="B19" s="172" t="s">
        <v>572</v>
      </c>
      <c r="C19" s="173">
        <v>0</v>
      </c>
      <c r="D19" s="173">
        <v>0</v>
      </c>
      <c r="E19" s="170">
        <v>0</v>
      </c>
      <c r="F19" s="163">
        <v>0</v>
      </c>
      <c r="G19" s="163">
        <v>0</v>
      </c>
      <c r="H19" s="163">
        <v>0</v>
      </c>
      <c r="I19" s="166">
        <v>174214</v>
      </c>
    </row>
    <row r="20" spans="1:9">
      <c r="A20" s="169" t="s">
        <v>440</v>
      </c>
      <c r="B20" s="172" t="s">
        <v>573</v>
      </c>
      <c r="C20" s="173">
        <v>0</v>
      </c>
      <c r="D20" s="173">
        <v>0</v>
      </c>
      <c r="E20" s="170">
        <v>0</v>
      </c>
      <c r="F20" s="163">
        <v>0</v>
      </c>
      <c r="G20" s="163">
        <v>0</v>
      </c>
      <c r="H20" s="163">
        <v>0</v>
      </c>
      <c r="I20" s="166">
        <v>181604</v>
      </c>
    </row>
    <row r="21" spans="1:9">
      <c r="A21" s="169" t="s">
        <v>574</v>
      </c>
      <c r="B21" s="172" t="s">
        <v>575</v>
      </c>
      <c r="C21" s="173">
        <v>40000</v>
      </c>
      <c r="D21" s="173">
        <v>390000</v>
      </c>
      <c r="E21" s="170">
        <v>0</v>
      </c>
      <c r="F21" s="163">
        <v>337118</v>
      </c>
      <c r="G21" s="163">
        <v>0</v>
      </c>
      <c r="H21" s="163">
        <v>0</v>
      </c>
      <c r="I21" s="166">
        <v>337118</v>
      </c>
    </row>
    <row r="22" spans="1:9">
      <c r="A22" s="169" t="s">
        <v>576</v>
      </c>
      <c r="B22" s="172" t="s">
        <v>577</v>
      </c>
      <c r="C22" s="173">
        <v>8260000</v>
      </c>
      <c r="D22" s="173">
        <v>7160000</v>
      </c>
      <c r="E22" s="170">
        <v>0</v>
      </c>
      <c r="F22" s="163">
        <v>4628047</v>
      </c>
      <c r="G22" s="163">
        <v>0</v>
      </c>
      <c r="H22" s="163">
        <v>0</v>
      </c>
      <c r="I22" s="166">
        <v>4628047</v>
      </c>
    </row>
    <row r="23" spans="1:9">
      <c r="A23" s="169" t="s">
        <v>578</v>
      </c>
      <c r="B23" s="172" t="s">
        <v>579</v>
      </c>
      <c r="C23" s="173">
        <v>8300000</v>
      </c>
      <c r="D23" s="173">
        <v>7550000</v>
      </c>
      <c r="E23" s="170">
        <v>0</v>
      </c>
      <c r="F23" s="163">
        <v>4965165</v>
      </c>
      <c r="G23" s="163">
        <v>0</v>
      </c>
      <c r="H23" s="163">
        <v>0</v>
      </c>
      <c r="I23" s="166">
        <v>4965165</v>
      </c>
    </row>
    <row r="24" spans="1:9">
      <c r="A24" s="169" t="s">
        <v>580</v>
      </c>
      <c r="B24" s="172" t="s">
        <v>581</v>
      </c>
      <c r="C24" s="173">
        <v>50000</v>
      </c>
      <c r="D24" s="173">
        <v>220300</v>
      </c>
      <c r="E24" s="170">
        <v>0</v>
      </c>
      <c r="F24" s="163">
        <v>215162</v>
      </c>
      <c r="G24" s="163">
        <v>0</v>
      </c>
      <c r="H24" s="163">
        <v>0</v>
      </c>
      <c r="I24" s="166">
        <v>215162</v>
      </c>
    </row>
    <row r="25" spans="1:9">
      <c r="A25" s="169" t="s">
        <v>582</v>
      </c>
      <c r="B25" s="172" t="s">
        <v>583</v>
      </c>
      <c r="C25" s="173">
        <v>623100</v>
      </c>
      <c r="D25" s="173">
        <v>642800</v>
      </c>
      <c r="E25" s="170">
        <v>0</v>
      </c>
      <c r="F25" s="163">
        <v>505361</v>
      </c>
      <c r="G25" s="163">
        <v>0</v>
      </c>
      <c r="H25" s="163">
        <v>0</v>
      </c>
      <c r="I25" s="166">
        <v>505361</v>
      </c>
    </row>
    <row r="26" spans="1:9">
      <c r="A26" s="169" t="s">
        <v>584</v>
      </c>
      <c r="B26" s="172" t="s">
        <v>585</v>
      </c>
      <c r="C26" s="173">
        <v>673100</v>
      </c>
      <c r="D26" s="173">
        <v>863100</v>
      </c>
      <c r="E26" s="170">
        <v>0</v>
      </c>
      <c r="F26" s="163">
        <v>720523</v>
      </c>
      <c r="G26" s="163">
        <v>0</v>
      </c>
      <c r="H26" s="163">
        <v>0</v>
      </c>
      <c r="I26" s="166">
        <v>720523</v>
      </c>
    </row>
    <row r="27" spans="1:9">
      <c r="A27" s="169" t="s">
        <v>442</v>
      </c>
      <c r="B27" s="172" t="s">
        <v>586</v>
      </c>
      <c r="C27" s="173">
        <v>5997000</v>
      </c>
      <c r="D27" s="173">
        <v>6997000</v>
      </c>
      <c r="E27" s="170">
        <v>0</v>
      </c>
      <c r="F27" s="163">
        <v>6529598</v>
      </c>
      <c r="G27" s="163">
        <v>11100000</v>
      </c>
      <c r="H27" s="163">
        <v>0</v>
      </c>
      <c r="I27" s="166">
        <v>6529598</v>
      </c>
    </row>
    <row r="28" spans="1:9">
      <c r="A28" s="169" t="s">
        <v>587</v>
      </c>
      <c r="B28" s="172" t="s">
        <v>588</v>
      </c>
      <c r="C28" s="173">
        <v>16914900</v>
      </c>
      <c r="D28" s="173">
        <v>16914900</v>
      </c>
      <c r="E28" s="170">
        <v>0</v>
      </c>
      <c r="F28" s="163">
        <v>15852582</v>
      </c>
      <c r="G28" s="163">
        <v>0</v>
      </c>
      <c r="H28" s="163">
        <v>0</v>
      </c>
      <c r="I28" s="166">
        <v>15852582</v>
      </c>
    </row>
    <row r="29" spans="1:9">
      <c r="A29" s="169" t="s">
        <v>589</v>
      </c>
      <c r="B29" s="172" t="s">
        <v>590</v>
      </c>
      <c r="C29" s="173">
        <v>150000</v>
      </c>
      <c r="D29" s="173">
        <v>300000</v>
      </c>
      <c r="E29" s="170">
        <v>0</v>
      </c>
      <c r="F29" s="163">
        <v>161491</v>
      </c>
      <c r="G29" s="163">
        <v>0</v>
      </c>
      <c r="H29" s="163">
        <v>0</v>
      </c>
      <c r="I29" s="166">
        <v>161491</v>
      </c>
    </row>
    <row r="30" spans="1:9">
      <c r="A30" s="169" t="s">
        <v>591</v>
      </c>
      <c r="B30" s="172" t="s">
        <v>592</v>
      </c>
      <c r="C30" s="173">
        <v>2830000</v>
      </c>
      <c r="D30" s="173">
        <v>7380000</v>
      </c>
      <c r="E30" s="170">
        <v>0</v>
      </c>
      <c r="F30" s="163">
        <v>7262489</v>
      </c>
      <c r="G30" s="163">
        <v>0</v>
      </c>
      <c r="H30" s="163">
        <v>0</v>
      </c>
      <c r="I30" s="166">
        <v>7262489</v>
      </c>
    </row>
    <row r="31" spans="1:9">
      <c r="A31" s="169" t="s">
        <v>444</v>
      </c>
      <c r="B31" s="172" t="s">
        <v>593</v>
      </c>
      <c r="C31" s="173">
        <v>2100000</v>
      </c>
      <c r="D31" s="173">
        <v>2650000</v>
      </c>
      <c r="E31" s="170">
        <v>0</v>
      </c>
      <c r="F31" s="163">
        <v>778843</v>
      </c>
      <c r="G31" s="163">
        <v>0</v>
      </c>
      <c r="H31" s="163">
        <v>0</v>
      </c>
      <c r="I31" s="166">
        <v>778843</v>
      </c>
    </row>
    <row r="32" spans="1:9">
      <c r="A32" s="169" t="s">
        <v>446</v>
      </c>
      <c r="B32" s="172" t="s">
        <v>594</v>
      </c>
      <c r="C32" s="173">
        <v>0</v>
      </c>
      <c r="D32" s="173">
        <v>0</v>
      </c>
      <c r="E32" s="170">
        <v>0</v>
      </c>
      <c r="F32" s="163">
        <v>0</v>
      </c>
      <c r="G32" s="163">
        <v>0</v>
      </c>
      <c r="H32" s="163">
        <v>0</v>
      </c>
      <c r="I32" s="166">
        <v>645933</v>
      </c>
    </row>
    <row r="33" spans="1:9">
      <c r="A33" s="169" t="s">
        <v>448</v>
      </c>
      <c r="B33" s="172" t="s">
        <v>595</v>
      </c>
      <c r="C33" s="173">
        <v>410000</v>
      </c>
      <c r="D33" s="173">
        <v>2124758</v>
      </c>
      <c r="E33" s="170">
        <v>0</v>
      </c>
      <c r="F33" s="163">
        <v>2124758</v>
      </c>
      <c r="G33" s="163">
        <v>0</v>
      </c>
      <c r="H33" s="163">
        <v>0</v>
      </c>
      <c r="I33" s="166">
        <v>2124758</v>
      </c>
    </row>
    <row r="34" spans="1:9">
      <c r="A34" s="169" t="s">
        <v>450</v>
      </c>
      <c r="B34" s="172" t="s">
        <v>596</v>
      </c>
      <c r="C34" s="173">
        <v>9331096</v>
      </c>
      <c r="D34" s="173">
        <v>9866338</v>
      </c>
      <c r="E34" s="170">
        <v>0</v>
      </c>
      <c r="F34" s="163">
        <v>9746107</v>
      </c>
      <c r="G34" s="163">
        <v>0</v>
      </c>
      <c r="H34" s="163">
        <v>0</v>
      </c>
      <c r="I34" s="166">
        <v>9746107</v>
      </c>
    </row>
    <row r="35" spans="1:9">
      <c r="A35" s="169" t="s">
        <v>597</v>
      </c>
      <c r="B35" s="172" t="s">
        <v>598</v>
      </c>
      <c r="C35" s="173">
        <v>0</v>
      </c>
      <c r="D35" s="173">
        <v>0</v>
      </c>
      <c r="E35" s="170">
        <v>0</v>
      </c>
      <c r="F35" s="163">
        <v>0</v>
      </c>
      <c r="G35" s="163">
        <v>0</v>
      </c>
      <c r="H35" s="163">
        <v>0</v>
      </c>
      <c r="I35" s="166">
        <v>509889</v>
      </c>
    </row>
    <row r="36" spans="1:9">
      <c r="A36" s="169" t="s">
        <v>452</v>
      </c>
      <c r="B36" s="172" t="s">
        <v>599</v>
      </c>
      <c r="C36" s="173">
        <v>37732996</v>
      </c>
      <c r="D36" s="173">
        <v>46232996</v>
      </c>
      <c r="E36" s="170">
        <v>0</v>
      </c>
      <c r="F36" s="163">
        <v>42455868</v>
      </c>
      <c r="G36" s="163">
        <v>11100000</v>
      </c>
      <c r="H36" s="163">
        <v>0</v>
      </c>
      <c r="I36" s="166">
        <v>42455868</v>
      </c>
    </row>
    <row r="37" spans="1:9">
      <c r="A37" s="169" t="s">
        <v>454</v>
      </c>
      <c r="B37" s="172" t="s">
        <v>600</v>
      </c>
      <c r="C37" s="173">
        <v>5000</v>
      </c>
      <c r="D37" s="173">
        <v>55000</v>
      </c>
      <c r="E37" s="170">
        <v>0</v>
      </c>
      <c r="F37" s="163">
        <v>16735</v>
      </c>
      <c r="G37" s="163">
        <v>0</v>
      </c>
      <c r="H37" s="163">
        <v>0</v>
      </c>
      <c r="I37" s="166">
        <v>16735</v>
      </c>
    </row>
    <row r="38" spans="1:9">
      <c r="A38" s="169" t="s">
        <v>601</v>
      </c>
      <c r="B38" s="172" t="s">
        <v>602</v>
      </c>
      <c r="C38" s="173">
        <v>0</v>
      </c>
      <c r="D38" s="173">
        <v>305000</v>
      </c>
      <c r="E38" s="170">
        <v>0</v>
      </c>
      <c r="F38" s="163">
        <v>198964</v>
      </c>
      <c r="G38" s="163">
        <v>0</v>
      </c>
      <c r="H38" s="163">
        <v>0</v>
      </c>
      <c r="I38" s="166">
        <v>198964</v>
      </c>
    </row>
    <row r="39" spans="1:9">
      <c r="A39" s="169" t="s">
        <v>603</v>
      </c>
      <c r="B39" s="172" t="s">
        <v>604</v>
      </c>
      <c r="C39" s="173">
        <v>5000</v>
      </c>
      <c r="D39" s="173">
        <v>360000</v>
      </c>
      <c r="E39" s="170">
        <v>0</v>
      </c>
      <c r="F39" s="163">
        <v>215699</v>
      </c>
      <c r="G39" s="163">
        <v>0</v>
      </c>
      <c r="H39" s="163">
        <v>0</v>
      </c>
      <c r="I39" s="166">
        <v>215699</v>
      </c>
    </row>
    <row r="40" spans="1:9" ht="25.5">
      <c r="A40" s="169" t="s">
        <v>456</v>
      </c>
      <c r="B40" s="172" t="s">
        <v>605</v>
      </c>
      <c r="C40" s="173">
        <v>9486772</v>
      </c>
      <c r="D40" s="173">
        <v>13227272</v>
      </c>
      <c r="E40" s="170">
        <v>0</v>
      </c>
      <c r="F40" s="163">
        <v>11647140</v>
      </c>
      <c r="G40" s="163">
        <v>2592000</v>
      </c>
      <c r="H40" s="163">
        <v>0</v>
      </c>
      <c r="I40" s="166">
        <v>11647140</v>
      </c>
    </row>
    <row r="41" spans="1:9">
      <c r="A41" s="169" t="s">
        <v>458</v>
      </c>
      <c r="B41" s="172" t="s">
        <v>606</v>
      </c>
      <c r="C41" s="173">
        <v>500000</v>
      </c>
      <c r="D41" s="173">
        <v>2700000</v>
      </c>
      <c r="E41" s="170">
        <v>0</v>
      </c>
      <c r="F41" s="163">
        <v>2622000</v>
      </c>
      <c r="G41" s="163">
        <v>0</v>
      </c>
      <c r="H41" s="163">
        <v>0</v>
      </c>
      <c r="I41" s="166">
        <v>2622000</v>
      </c>
    </row>
    <row r="42" spans="1:9">
      <c r="A42" s="169" t="s">
        <v>607</v>
      </c>
      <c r="B42" s="172" t="s">
        <v>608</v>
      </c>
      <c r="C42" s="173">
        <v>954000</v>
      </c>
      <c r="D42" s="173">
        <v>954000</v>
      </c>
      <c r="E42" s="170">
        <v>0</v>
      </c>
      <c r="F42" s="163">
        <v>415930</v>
      </c>
      <c r="G42" s="163">
        <v>0</v>
      </c>
      <c r="H42" s="163">
        <v>0</v>
      </c>
      <c r="I42" s="166">
        <v>415930</v>
      </c>
    </row>
    <row r="43" spans="1:9" ht="26.25" thickBot="1">
      <c r="A43" s="193" t="s">
        <v>609</v>
      </c>
      <c r="B43" s="194" t="s">
        <v>610</v>
      </c>
      <c r="C43" s="195">
        <v>10940772</v>
      </c>
      <c r="D43" s="195">
        <v>16881272</v>
      </c>
      <c r="E43" s="196">
        <v>0</v>
      </c>
      <c r="F43" s="197">
        <v>14685070</v>
      </c>
      <c r="G43" s="197">
        <v>2592000</v>
      </c>
      <c r="H43" s="197">
        <v>0</v>
      </c>
      <c r="I43" s="198">
        <v>14685070</v>
      </c>
    </row>
    <row r="44" spans="1:9" ht="15.75" thickBot="1">
      <c r="A44" s="199" t="s">
        <v>611</v>
      </c>
      <c r="B44" s="200" t="s">
        <v>612</v>
      </c>
      <c r="C44" s="201">
        <v>57651868</v>
      </c>
      <c r="D44" s="201">
        <v>71887368</v>
      </c>
      <c r="E44" s="202">
        <v>0</v>
      </c>
      <c r="F44" s="203">
        <v>63042325</v>
      </c>
      <c r="G44" s="203">
        <v>13692000</v>
      </c>
      <c r="H44" s="203">
        <v>0</v>
      </c>
      <c r="I44" s="204">
        <v>63042325</v>
      </c>
    </row>
    <row r="45" spans="1:9">
      <c r="A45" s="205" t="s">
        <v>613</v>
      </c>
      <c r="B45" s="206" t="s">
        <v>614</v>
      </c>
      <c r="C45" s="207">
        <v>0</v>
      </c>
      <c r="D45" s="207">
        <v>6000</v>
      </c>
      <c r="E45" s="208">
        <v>0</v>
      </c>
      <c r="F45" s="209">
        <v>6000</v>
      </c>
      <c r="G45" s="209">
        <v>0</v>
      </c>
      <c r="H45" s="209">
        <v>0</v>
      </c>
      <c r="I45" s="210">
        <v>6000</v>
      </c>
    </row>
    <row r="46" spans="1:9" ht="25.5">
      <c r="A46" s="169" t="s">
        <v>615</v>
      </c>
      <c r="B46" s="172" t="s">
        <v>616</v>
      </c>
      <c r="C46" s="173">
        <v>0</v>
      </c>
      <c r="D46" s="173">
        <v>0</v>
      </c>
      <c r="E46" s="170">
        <v>0</v>
      </c>
      <c r="F46" s="163">
        <v>0</v>
      </c>
      <c r="G46" s="163">
        <v>0</v>
      </c>
      <c r="H46" s="163">
        <v>0</v>
      </c>
      <c r="I46" s="166">
        <v>6000</v>
      </c>
    </row>
    <row r="47" spans="1:9">
      <c r="A47" s="169" t="s">
        <v>617</v>
      </c>
      <c r="B47" s="172" t="s">
        <v>618</v>
      </c>
      <c r="C47" s="173">
        <v>450000</v>
      </c>
      <c r="D47" s="173">
        <v>450000</v>
      </c>
      <c r="E47" s="170">
        <v>0</v>
      </c>
      <c r="F47" s="163">
        <v>0</v>
      </c>
      <c r="G47" s="163">
        <v>0</v>
      </c>
      <c r="H47" s="163">
        <v>0</v>
      </c>
      <c r="I47" s="166">
        <v>0</v>
      </c>
    </row>
    <row r="48" spans="1:9">
      <c r="A48" s="169" t="s">
        <v>476</v>
      </c>
      <c r="B48" s="172" t="s">
        <v>619</v>
      </c>
      <c r="C48" s="173">
        <v>4290800</v>
      </c>
      <c r="D48" s="173">
        <v>4290800</v>
      </c>
      <c r="E48" s="170">
        <v>0</v>
      </c>
      <c r="F48" s="163">
        <v>3835430</v>
      </c>
      <c r="G48" s="163">
        <v>0</v>
      </c>
      <c r="H48" s="163">
        <v>0</v>
      </c>
      <c r="I48" s="166">
        <v>3835430</v>
      </c>
    </row>
    <row r="49" spans="1:9">
      <c r="A49" s="169" t="s">
        <v>620</v>
      </c>
      <c r="B49" s="172" t="s">
        <v>621</v>
      </c>
      <c r="C49" s="173">
        <v>0</v>
      </c>
      <c r="D49" s="173">
        <v>0</v>
      </c>
      <c r="E49" s="170">
        <v>0</v>
      </c>
      <c r="F49" s="163">
        <v>0</v>
      </c>
      <c r="G49" s="163">
        <v>0</v>
      </c>
      <c r="H49" s="163">
        <v>0</v>
      </c>
      <c r="I49" s="166">
        <v>1913200</v>
      </c>
    </row>
    <row r="50" spans="1:9" ht="26.25" thickBot="1">
      <c r="A50" s="193" t="s">
        <v>622</v>
      </c>
      <c r="B50" s="194" t="s">
        <v>623</v>
      </c>
      <c r="C50" s="195">
        <v>0</v>
      </c>
      <c r="D50" s="195">
        <v>0</v>
      </c>
      <c r="E50" s="196">
        <v>0</v>
      </c>
      <c r="F50" s="197">
        <v>0</v>
      </c>
      <c r="G50" s="197">
        <v>0</v>
      </c>
      <c r="H50" s="197">
        <v>0</v>
      </c>
      <c r="I50" s="198">
        <v>1922230</v>
      </c>
    </row>
    <row r="51" spans="1:9" ht="26.25" thickBot="1">
      <c r="A51" s="199" t="s">
        <v>624</v>
      </c>
      <c r="B51" s="200" t="s">
        <v>625</v>
      </c>
      <c r="C51" s="201">
        <v>4740800</v>
      </c>
      <c r="D51" s="201">
        <v>4746800</v>
      </c>
      <c r="E51" s="202">
        <v>0</v>
      </c>
      <c r="F51" s="203">
        <v>3841430</v>
      </c>
      <c r="G51" s="203">
        <v>0</v>
      </c>
      <c r="H51" s="203">
        <v>0</v>
      </c>
      <c r="I51" s="204">
        <v>3841430</v>
      </c>
    </row>
    <row r="52" spans="1:9" ht="25.5">
      <c r="A52" s="205" t="s">
        <v>626</v>
      </c>
      <c r="B52" s="206" t="s">
        <v>627</v>
      </c>
      <c r="C52" s="207">
        <v>11419</v>
      </c>
      <c r="D52" s="207">
        <v>4639714</v>
      </c>
      <c r="E52" s="208">
        <v>0</v>
      </c>
      <c r="F52" s="209">
        <v>4632073</v>
      </c>
      <c r="G52" s="209">
        <v>0</v>
      </c>
      <c r="H52" s="209">
        <v>0</v>
      </c>
      <c r="I52" s="210">
        <v>4632073</v>
      </c>
    </row>
    <row r="53" spans="1:9" ht="25.5">
      <c r="A53" s="169" t="s">
        <v>628</v>
      </c>
      <c r="B53" s="172" t="s">
        <v>629</v>
      </c>
      <c r="C53" s="173">
        <v>39717633</v>
      </c>
      <c r="D53" s="173">
        <v>39717633</v>
      </c>
      <c r="E53" s="170">
        <v>0</v>
      </c>
      <c r="F53" s="163">
        <v>39717633</v>
      </c>
      <c r="G53" s="163">
        <v>0</v>
      </c>
      <c r="H53" s="163">
        <v>0</v>
      </c>
      <c r="I53" s="166">
        <v>39717633</v>
      </c>
    </row>
    <row r="54" spans="1:9">
      <c r="A54" s="169" t="s">
        <v>630</v>
      </c>
      <c r="B54" s="172" t="s">
        <v>631</v>
      </c>
      <c r="C54" s="173">
        <v>0</v>
      </c>
      <c r="D54" s="173">
        <v>1615555</v>
      </c>
      <c r="E54" s="170">
        <v>0</v>
      </c>
      <c r="F54" s="163">
        <v>1573260</v>
      </c>
      <c r="G54" s="163">
        <v>0</v>
      </c>
      <c r="H54" s="163">
        <v>0</v>
      </c>
      <c r="I54" s="166">
        <v>1573260</v>
      </c>
    </row>
    <row r="55" spans="1:9">
      <c r="A55" s="169" t="s">
        <v>632</v>
      </c>
      <c r="B55" s="172" t="s">
        <v>633</v>
      </c>
      <c r="C55" s="173">
        <v>39729052</v>
      </c>
      <c r="D55" s="173">
        <v>45972902</v>
      </c>
      <c r="E55" s="170">
        <v>0</v>
      </c>
      <c r="F55" s="163">
        <v>45922966</v>
      </c>
      <c r="G55" s="163">
        <v>0</v>
      </c>
      <c r="H55" s="163">
        <v>0</v>
      </c>
      <c r="I55" s="166">
        <v>45922966</v>
      </c>
    </row>
    <row r="56" spans="1:9" ht="25.5">
      <c r="A56" s="169" t="s">
        <v>634</v>
      </c>
      <c r="B56" s="172" t="s">
        <v>635</v>
      </c>
      <c r="C56" s="173">
        <v>23901339</v>
      </c>
      <c r="D56" s="173">
        <v>35428808</v>
      </c>
      <c r="E56" s="170">
        <v>0</v>
      </c>
      <c r="F56" s="163">
        <v>35428808</v>
      </c>
      <c r="G56" s="163">
        <v>0</v>
      </c>
      <c r="H56" s="163">
        <v>0</v>
      </c>
      <c r="I56" s="166">
        <v>35428808</v>
      </c>
    </row>
    <row r="57" spans="1:9">
      <c r="A57" s="169" t="s">
        <v>482</v>
      </c>
      <c r="B57" s="172" t="s">
        <v>636</v>
      </c>
      <c r="C57" s="173">
        <v>0</v>
      </c>
      <c r="D57" s="173">
        <v>0</v>
      </c>
      <c r="E57" s="170">
        <v>0</v>
      </c>
      <c r="F57" s="163">
        <v>0</v>
      </c>
      <c r="G57" s="163">
        <v>0</v>
      </c>
      <c r="H57" s="163">
        <v>0</v>
      </c>
      <c r="I57" s="166">
        <v>450000</v>
      </c>
    </row>
    <row r="58" spans="1:9">
      <c r="A58" s="169" t="s">
        <v>484</v>
      </c>
      <c r="B58" s="172" t="s">
        <v>637</v>
      </c>
      <c r="C58" s="173">
        <v>0</v>
      </c>
      <c r="D58" s="173">
        <v>0</v>
      </c>
      <c r="E58" s="170">
        <v>0</v>
      </c>
      <c r="F58" s="163">
        <v>0</v>
      </c>
      <c r="G58" s="163">
        <v>0</v>
      </c>
      <c r="H58" s="163">
        <v>0</v>
      </c>
      <c r="I58" s="166">
        <v>3638546</v>
      </c>
    </row>
    <row r="59" spans="1:9">
      <c r="A59" s="169" t="s">
        <v>486</v>
      </c>
      <c r="B59" s="172" t="s">
        <v>638</v>
      </c>
      <c r="C59" s="173">
        <v>0</v>
      </c>
      <c r="D59" s="173">
        <v>0</v>
      </c>
      <c r="E59" s="170">
        <v>0</v>
      </c>
      <c r="F59" s="163">
        <v>0</v>
      </c>
      <c r="G59" s="163">
        <v>0</v>
      </c>
      <c r="H59" s="163">
        <v>0</v>
      </c>
      <c r="I59" s="166">
        <v>31340262</v>
      </c>
    </row>
    <row r="60" spans="1:9" ht="25.5">
      <c r="A60" s="169" t="s">
        <v>639</v>
      </c>
      <c r="B60" s="172" t="s">
        <v>640</v>
      </c>
      <c r="C60" s="173">
        <v>33154837</v>
      </c>
      <c r="D60" s="173">
        <v>38431475</v>
      </c>
      <c r="E60" s="170">
        <v>0</v>
      </c>
      <c r="F60" s="163">
        <v>38312199</v>
      </c>
      <c r="G60" s="163">
        <v>0</v>
      </c>
      <c r="H60" s="163">
        <v>0</v>
      </c>
      <c r="I60" s="166">
        <v>38312199</v>
      </c>
    </row>
    <row r="61" spans="1:9">
      <c r="A61" s="169" t="s">
        <v>641</v>
      </c>
      <c r="B61" s="172" t="s">
        <v>642</v>
      </c>
      <c r="C61" s="173">
        <v>0</v>
      </c>
      <c r="D61" s="173">
        <v>0</v>
      </c>
      <c r="E61" s="170">
        <v>0</v>
      </c>
      <c r="F61" s="163">
        <v>0</v>
      </c>
      <c r="G61" s="163">
        <v>0</v>
      </c>
      <c r="H61" s="163">
        <v>0</v>
      </c>
      <c r="I61" s="166">
        <v>1787000</v>
      </c>
    </row>
    <row r="62" spans="1:9">
      <c r="A62" s="169" t="s">
        <v>508</v>
      </c>
      <c r="B62" s="172" t="s">
        <v>643</v>
      </c>
      <c r="C62" s="173">
        <v>0</v>
      </c>
      <c r="D62" s="173">
        <v>0</v>
      </c>
      <c r="E62" s="170">
        <v>0</v>
      </c>
      <c r="F62" s="163">
        <v>0</v>
      </c>
      <c r="G62" s="163">
        <v>0</v>
      </c>
      <c r="H62" s="163">
        <v>0</v>
      </c>
      <c r="I62" s="166">
        <v>2493000</v>
      </c>
    </row>
    <row r="63" spans="1:9">
      <c r="A63" s="169" t="s">
        <v>510</v>
      </c>
      <c r="B63" s="172" t="s">
        <v>644</v>
      </c>
      <c r="C63" s="173">
        <v>0</v>
      </c>
      <c r="D63" s="173">
        <v>0</v>
      </c>
      <c r="E63" s="170">
        <v>0</v>
      </c>
      <c r="F63" s="163">
        <v>0</v>
      </c>
      <c r="G63" s="163">
        <v>0</v>
      </c>
      <c r="H63" s="163">
        <v>0</v>
      </c>
      <c r="I63" s="166">
        <v>15141517</v>
      </c>
    </row>
    <row r="64" spans="1:9" ht="25.5">
      <c r="A64" s="169" t="s">
        <v>516</v>
      </c>
      <c r="B64" s="172" t="s">
        <v>645</v>
      </c>
      <c r="C64" s="173">
        <v>0</v>
      </c>
      <c r="D64" s="173">
        <v>0</v>
      </c>
      <c r="E64" s="170">
        <v>0</v>
      </c>
      <c r="F64" s="163">
        <v>0</v>
      </c>
      <c r="G64" s="163">
        <v>0</v>
      </c>
      <c r="H64" s="163">
        <v>0</v>
      </c>
      <c r="I64" s="166">
        <v>18890682</v>
      </c>
    </row>
    <row r="65" spans="1:9" ht="15.75" thickBot="1">
      <c r="A65" s="193" t="s">
        <v>646</v>
      </c>
      <c r="B65" s="194" t="s">
        <v>647</v>
      </c>
      <c r="C65" s="195">
        <v>13546619</v>
      </c>
      <c r="D65" s="195">
        <v>5768470</v>
      </c>
      <c r="E65" s="196">
        <v>0</v>
      </c>
      <c r="F65" s="197">
        <v>0</v>
      </c>
      <c r="G65" s="197">
        <v>0</v>
      </c>
      <c r="H65" s="197">
        <v>0</v>
      </c>
      <c r="I65" s="198">
        <v>0</v>
      </c>
    </row>
    <row r="66" spans="1:9" ht="23.25" thickBot="1">
      <c r="A66" s="199" t="s">
        <v>648</v>
      </c>
      <c r="B66" s="211" t="s">
        <v>649</v>
      </c>
      <c r="C66" s="201">
        <v>110331847</v>
      </c>
      <c r="D66" s="201">
        <v>125601655</v>
      </c>
      <c r="E66" s="202">
        <v>0</v>
      </c>
      <c r="F66" s="203">
        <v>119663973</v>
      </c>
      <c r="G66" s="203">
        <v>0</v>
      </c>
      <c r="H66" s="203">
        <v>0</v>
      </c>
      <c r="I66" s="204">
        <v>119663973</v>
      </c>
    </row>
    <row r="67" spans="1:9">
      <c r="A67" s="205" t="s">
        <v>650</v>
      </c>
      <c r="B67" s="206" t="s">
        <v>651</v>
      </c>
      <c r="C67" s="207">
        <v>255230000</v>
      </c>
      <c r="D67" s="207">
        <v>237820327</v>
      </c>
      <c r="E67" s="208">
        <v>0</v>
      </c>
      <c r="F67" s="209">
        <v>70172784</v>
      </c>
      <c r="G67" s="209">
        <v>0</v>
      </c>
      <c r="H67" s="209">
        <v>0</v>
      </c>
      <c r="I67" s="210">
        <v>70172784</v>
      </c>
    </row>
    <row r="68" spans="1:9">
      <c r="A68" s="169" t="s">
        <v>652</v>
      </c>
      <c r="B68" s="172" t="s">
        <v>653</v>
      </c>
      <c r="C68" s="173">
        <v>0</v>
      </c>
      <c r="D68" s="173">
        <v>2953767</v>
      </c>
      <c r="E68" s="170">
        <v>0</v>
      </c>
      <c r="F68" s="163">
        <v>2953767</v>
      </c>
      <c r="G68" s="163">
        <v>0</v>
      </c>
      <c r="H68" s="163">
        <v>0</v>
      </c>
      <c r="I68" s="166">
        <v>2953767</v>
      </c>
    </row>
    <row r="69" spans="1:9">
      <c r="A69" s="169" t="s">
        <v>654</v>
      </c>
      <c r="B69" s="172" t="s">
        <v>655</v>
      </c>
      <c r="C69" s="173">
        <v>4958408</v>
      </c>
      <c r="D69" s="173">
        <v>7958408</v>
      </c>
      <c r="E69" s="170">
        <v>0</v>
      </c>
      <c r="F69" s="163">
        <v>4706888</v>
      </c>
      <c r="G69" s="163">
        <v>0</v>
      </c>
      <c r="H69" s="163">
        <v>0</v>
      </c>
      <c r="I69" s="166">
        <v>4706888</v>
      </c>
    </row>
    <row r="70" spans="1:9" ht="26.25" thickBot="1">
      <c r="A70" s="193" t="s">
        <v>656</v>
      </c>
      <c r="B70" s="194" t="s">
        <v>657</v>
      </c>
      <c r="C70" s="195">
        <v>56111530</v>
      </c>
      <c r="D70" s="195">
        <v>53210530</v>
      </c>
      <c r="E70" s="196">
        <v>0</v>
      </c>
      <c r="F70" s="197">
        <v>6543678</v>
      </c>
      <c r="G70" s="197">
        <v>0</v>
      </c>
      <c r="H70" s="197">
        <v>0</v>
      </c>
      <c r="I70" s="198">
        <v>6543678</v>
      </c>
    </row>
    <row r="71" spans="1:9" ht="15.75" thickBot="1">
      <c r="A71" s="199" t="s">
        <v>658</v>
      </c>
      <c r="B71" s="200" t="s">
        <v>659</v>
      </c>
      <c r="C71" s="201">
        <v>316299938</v>
      </c>
      <c r="D71" s="201">
        <v>301943032</v>
      </c>
      <c r="E71" s="202">
        <v>0</v>
      </c>
      <c r="F71" s="203">
        <v>84377117</v>
      </c>
      <c r="G71" s="203">
        <v>0</v>
      </c>
      <c r="H71" s="203">
        <v>0</v>
      </c>
      <c r="I71" s="204">
        <v>84377117</v>
      </c>
    </row>
    <row r="72" spans="1:9">
      <c r="A72" s="205" t="s">
        <v>660</v>
      </c>
      <c r="B72" s="206" t="s">
        <v>661</v>
      </c>
      <c r="C72" s="207">
        <v>22100000</v>
      </c>
      <c r="D72" s="207">
        <v>22100000</v>
      </c>
      <c r="E72" s="208">
        <v>0</v>
      </c>
      <c r="F72" s="209">
        <v>20586840</v>
      </c>
      <c r="G72" s="209">
        <v>0</v>
      </c>
      <c r="H72" s="209">
        <v>0</v>
      </c>
      <c r="I72" s="210">
        <v>20586840</v>
      </c>
    </row>
    <row r="73" spans="1:9">
      <c r="A73" s="169" t="s">
        <v>662</v>
      </c>
      <c r="B73" s="172" t="s">
        <v>663</v>
      </c>
      <c r="C73" s="173">
        <v>12106100</v>
      </c>
      <c r="D73" s="173">
        <v>3656100</v>
      </c>
      <c r="E73" s="170">
        <v>0</v>
      </c>
      <c r="F73" s="163">
        <v>0</v>
      </c>
      <c r="G73" s="163">
        <v>0</v>
      </c>
      <c r="H73" s="163">
        <v>0</v>
      </c>
      <c r="I73" s="166">
        <v>0</v>
      </c>
    </row>
    <row r="74" spans="1:9" ht="26.25" thickBot="1">
      <c r="A74" s="193" t="s">
        <v>664</v>
      </c>
      <c r="B74" s="194" t="s">
        <v>665</v>
      </c>
      <c r="C74" s="195">
        <v>9168862</v>
      </c>
      <c r="D74" s="195">
        <v>9168862</v>
      </c>
      <c r="E74" s="196">
        <v>0</v>
      </c>
      <c r="F74" s="197">
        <v>5558447</v>
      </c>
      <c r="G74" s="197">
        <v>0</v>
      </c>
      <c r="H74" s="197">
        <v>0</v>
      </c>
      <c r="I74" s="198">
        <v>5558447</v>
      </c>
    </row>
    <row r="75" spans="1:9" ht="15.75" thickBot="1">
      <c r="A75" s="199" t="s">
        <v>666</v>
      </c>
      <c r="B75" s="200" t="s">
        <v>667</v>
      </c>
      <c r="C75" s="201">
        <v>43374962</v>
      </c>
      <c r="D75" s="201">
        <v>34924962</v>
      </c>
      <c r="E75" s="202">
        <v>0</v>
      </c>
      <c r="F75" s="203">
        <v>26145287</v>
      </c>
      <c r="G75" s="203">
        <v>0</v>
      </c>
      <c r="H75" s="203">
        <v>0</v>
      </c>
      <c r="I75" s="204">
        <v>26145287</v>
      </c>
    </row>
    <row r="76" spans="1:9" ht="25.5">
      <c r="A76" s="205" t="s">
        <v>668</v>
      </c>
      <c r="B76" s="206" t="s">
        <v>669</v>
      </c>
      <c r="C76" s="207">
        <v>23040100</v>
      </c>
      <c r="D76" s="207">
        <v>23040100</v>
      </c>
      <c r="E76" s="208">
        <v>0</v>
      </c>
      <c r="F76" s="209">
        <v>600000</v>
      </c>
      <c r="G76" s="209">
        <v>0</v>
      </c>
      <c r="H76" s="209">
        <v>0</v>
      </c>
      <c r="I76" s="210">
        <v>600000</v>
      </c>
    </row>
    <row r="77" spans="1:9" ht="15.75" thickBot="1">
      <c r="A77" s="193" t="s">
        <v>670</v>
      </c>
      <c r="B77" s="194" t="s">
        <v>671</v>
      </c>
      <c r="C77" s="195">
        <v>0</v>
      </c>
      <c r="D77" s="195">
        <v>0</v>
      </c>
      <c r="E77" s="196">
        <v>0</v>
      </c>
      <c r="F77" s="197">
        <v>0</v>
      </c>
      <c r="G77" s="197">
        <v>0</v>
      </c>
      <c r="H77" s="197">
        <v>0</v>
      </c>
      <c r="I77" s="198">
        <v>600000</v>
      </c>
    </row>
    <row r="78" spans="1:9" ht="26.25" thickBot="1">
      <c r="A78" s="199" t="s">
        <v>672</v>
      </c>
      <c r="B78" s="200" t="s">
        <v>673</v>
      </c>
      <c r="C78" s="201">
        <v>23040100</v>
      </c>
      <c r="D78" s="201">
        <v>23040100</v>
      </c>
      <c r="E78" s="202">
        <v>0</v>
      </c>
      <c r="F78" s="203">
        <v>600000</v>
      </c>
      <c r="G78" s="203">
        <v>0</v>
      </c>
      <c r="H78" s="203">
        <v>0</v>
      </c>
      <c r="I78" s="204">
        <v>600000</v>
      </c>
    </row>
    <row r="79" spans="1:9" ht="25.5">
      <c r="A79" s="212" t="s">
        <v>674</v>
      </c>
      <c r="B79" s="213" t="s">
        <v>675</v>
      </c>
      <c r="C79" s="214">
        <v>579015729</v>
      </c>
      <c r="D79" s="214">
        <v>592235390</v>
      </c>
      <c r="E79" s="215">
        <v>0</v>
      </c>
      <c r="F79" s="216">
        <v>325220905</v>
      </c>
      <c r="G79" s="216">
        <v>62507463</v>
      </c>
      <c r="H79" s="216">
        <v>0</v>
      </c>
      <c r="I79" s="217">
        <v>325220905</v>
      </c>
    </row>
    <row r="80" spans="1:9" ht="25.5">
      <c r="A80" s="169" t="s">
        <v>438</v>
      </c>
      <c r="B80" s="172" t="s">
        <v>676</v>
      </c>
      <c r="C80" s="173">
        <v>2396013</v>
      </c>
      <c r="D80" s="173">
        <v>2396013</v>
      </c>
      <c r="E80" s="170">
        <v>0</v>
      </c>
      <c r="F80" s="163">
        <v>2396013</v>
      </c>
      <c r="G80" s="163">
        <v>0</v>
      </c>
      <c r="H80" s="163">
        <v>2363781</v>
      </c>
      <c r="I80" s="166">
        <v>2396013</v>
      </c>
    </row>
    <row r="81" spans="1:9">
      <c r="A81" s="169" t="s">
        <v>569</v>
      </c>
      <c r="B81" s="172" t="s">
        <v>677</v>
      </c>
      <c r="C81" s="173">
        <v>84095370</v>
      </c>
      <c r="D81" s="173">
        <v>87290130</v>
      </c>
      <c r="E81" s="170">
        <v>0</v>
      </c>
      <c r="F81" s="163">
        <v>87290130</v>
      </c>
      <c r="G81" s="163">
        <v>0</v>
      </c>
      <c r="H81" s="163">
        <v>0</v>
      </c>
      <c r="I81" s="166">
        <v>87290130</v>
      </c>
    </row>
    <row r="82" spans="1:9" ht="15.75" thickBot="1">
      <c r="A82" s="193" t="s">
        <v>574</v>
      </c>
      <c r="B82" s="194" t="s">
        <v>678</v>
      </c>
      <c r="C82" s="195">
        <v>86491383</v>
      </c>
      <c r="D82" s="195">
        <v>89686143</v>
      </c>
      <c r="E82" s="196">
        <v>0</v>
      </c>
      <c r="F82" s="197">
        <v>89686143</v>
      </c>
      <c r="G82" s="197">
        <v>0</v>
      </c>
      <c r="H82" s="197">
        <v>2363781</v>
      </c>
      <c r="I82" s="198">
        <v>89686143</v>
      </c>
    </row>
    <row r="83" spans="1:9" ht="15.75" thickBot="1">
      <c r="A83" s="218" t="s">
        <v>591</v>
      </c>
      <c r="B83" s="219" t="s">
        <v>679</v>
      </c>
      <c r="C83" s="220">
        <v>86491383</v>
      </c>
      <c r="D83" s="220">
        <v>89686143</v>
      </c>
      <c r="E83" s="221">
        <v>0</v>
      </c>
      <c r="F83" s="222">
        <v>89686143</v>
      </c>
      <c r="G83" s="222">
        <v>0</v>
      </c>
      <c r="H83" s="222">
        <v>2363781</v>
      </c>
      <c r="I83" s="223">
        <v>89686143</v>
      </c>
    </row>
    <row r="84" spans="1:9" ht="15.75" thickBot="1">
      <c r="A84" s="224"/>
      <c r="B84" s="225" t="s">
        <v>680</v>
      </c>
      <c r="C84" s="226">
        <f>SUM(C79+C83)</f>
        <v>665507112</v>
      </c>
      <c r="D84" s="226">
        <f>SUM(D79+D83)</f>
        <v>681921533</v>
      </c>
      <c r="E84" s="227"/>
      <c r="F84" s="228"/>
      <c r="G84" s="228"/>
      <c r="H84" s="228"/>
      <c r="I84" s="229">
        <f>SUM(I79+I83)</f>
        <v>414907048</v>
      </c>
    </row>
  </sheetData>
  <mergeCells count="2">
    <mergeCell ref="A5:I5"/>
    <mergeCell ref="A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6"/>
  <sheetViews>
    <sheetView workbookViewId="0">
      <selection activeCell="D10" sqref="D10"/>
    </sheetView>
  </sheetViews>
  <sheetFormatPr defaultRowHeight="15"/>
  <cols>
    <col min="2" max="2" width="46.42578125" customWidth="1"/>
    <col min="3" max="3" width="13.7109375" customWidth="1"/>
    <col min="4" max="4" width="15" customWidth="1"/>
    <col min="5" max="5" width="15.85546875" hidden="1" customWidth="1"/>
    <col min="6" max="6" width="0" hidden="1" customWidth="1"/>
    <col min="7" max="7" width="13.42578125" customWidth="1"/>
  </cols>
  <sheetData>
    <row r="2" spans="1:9" ht="18.75">
      <c r="A2" s="287" t="s">
        <v>766</v>
      </c>
      <c r="B2" s="287"/>
      <c r="C2" s="287"/>
      <c r="D2" s="287"/>
      <c r="E2" s="287"/>
      <c r="F2" s="287"/>
      <c r="G2" s="287"/>
      <c r="H2" s="161"/>
      <c r="I2" s="161"/>
    </row>
    <row r="4" spans="1:9" ht="15.75" thickBot="1">
      <c r="G4" t="s">
        <v>767</v>
      </c>
    </row>
    <row r="5" spans="1:9" ht="15" customHeight="1" thickBot="1">
      <c r="A5" s="305" t="s">
        <v>732</v>
      </c>
      <c r="B5" s="308"/>
      <c r="C5" s="308"/>
      <c r="D5" s="308"/>
      <c r="E5" s="308"/>
      <c r="F5" s="308"/>
      <c r="G5" s="309"/>
    </row>
    <row r="6" spans="1:9" ht="38.25" customHeight="1" thickBot="1">
      <c r="A6" s="178"/>
      <c r="B6" s="178" t="s">
        <v>191</v>
      </c>
      <c r="C6" s="178" t="s">
        <v>546</v>
      </c>
      <c r="D6" s="178" t="s">
        <v>547</v>
      </c>
      <c r="E6" s="179" t="s">
        <v>681</v>
      </c>
      <c r="F6" s="180" t="s">
        <v>682</v>
      </c>
      <c r="G6" s="181" t="s">
        <v>343</v>
      </c>
    </row>
    <row r="7" spans="1:9" hidden="1">
      <c r="A7" s="174">
        <v>2</v>
      </c>
      <c r="B7" s="174">
        <v>3</v>
      </c>
      <c r="C7" s="174">
        <v>4</v>
      </c>
      <c r="D7" s="174">
        <v>5</v>
      </c>
      <c r="E7" s="175">
        <v>6</v>
      </c>
      <c r="F7" s="176">
        <v>7</v>
      </c>
      <c r="G7" s="177">
        <v>8</v>
      </c>
    </row>
    <row r="8" spans="1:9" ht="25.5">
      <c r="A8" s="169" t="s">
        <v>733</v>
      </c>
      <c r="B8" s="172" t="s">
        <v>683</v>
      </c>
      <c r="C8" s="173">
        <v>92456</v>
      </c>
      <c r="D8" s="173">
        <v>92456</v>
      </c>
      <c r="E8" s="170">
        <v>92456</v>
      </c>
      <c r="F8" s="163">
        <v>0</v>
      </c>
      <c r="G8" s="166">
        <v>92456</v>
      </c>
    </row>
    <row r="9" spans="1:9" ht="25.5">
      <c r="A9" s="169" t="s">
        <v>734</v>
      </c>
      <c r="B9" s="172" t="s">
        <v>684</v>
      </c>
      <c r="C9" s="173">
        <v>40860209</v>
      </c>
      <c r="D9" s="173">
        <v>43573528</v>
      </c>
      <c r="E9" s="170">
        <v>43573528</v>
      </c>
      <c r="F9" s="163">
        <v>0</v>
      </c>
      <c r="G9" s="166">
        <v>43573528</v>
      </c>
    </row>
    <row r="10" spans="1:9" ht="38.25">
      <c r="A10" s="169" t="s">
        <v>735</v>
      </c>
      <c r="B10" s="172" t="s">
        <v>685</v>
      </c>
      <c r="C10" s="173">
        <v>30893817</v>
      </c>
      <c r="D10" s="173">
        <v>38812164</v>
      </c>
      <c r="E10" s="170">
        <v>38812164</v>
      </c>
      <c r="F10" s="163">
        <v>0</v>
      </c>
      <c r="G10" s="166">
        <v>38812164</v>
      </c>
    </row>
    <row r="11" spans="1:9" ht="25.5">
      <c r="A11" s="169" t="s">
        <v>736</v>
      </c>
      <c r="B11" s="172" t="s">
        <v>686</v>
      </c>
      <c r="C11" s="173">
        <v>1615380</v>
      </c>
      <c r="D11" s="173">
        <v>1615380</v>
      </c>
      <c r="E11" s="170">
        <v>1615380</v>
      </c>
      <c r="F11" s="163">
        <v>0</v>
      </c>
      <c r="G11" s="166">
        <v>1615380</v>
      </c>
    </row>
    <row r="12" spans="1:9" ht="25.5">
      <c r="A12" s="169" t="s">
        <v>737</v>
      </c>
      <c r="B12" s="172" t="s">
        <v>687</v>
      </c>
      <c r="C12" s="173">
        <v>0</v>
      </c>
      <c r="D12" s="173">
        <v>2203357</v>
      </c>
      <c r="E12" s="170">
        <v>2203357</v>
      </c>
      <c r="F12" s="163">
        <v>0</v>
      </c>
      <c r="G12" s="166">
        <v>2203357</v>
      </c>
    </row>
    <row r="13" spans="1:9" ht="25.5">
      <c r="A13" s="169" t="s">
        <v>89</v>
      </c>
      <c r="B13" s="172" t="s">
        <v>688</v>
      </c>
      <c r="C13" s="173">
        <v>73461862</v>
      </c>
      <c r="D13" s="173">
        <v>86296885</v>
      </c>
      <c r="E13" s="170">
        <v>86296885</v>
      </c>
      <c r="F13" s="163">
        <v>0</v>
      </c>
      <c r="G13" s="166">
        <v>86296885</v>
      </c>
    </row>
    <row r="14" spans="1:9" ht="25.5">
      <c r="A14" s="169" t="s">
        <v>96</v>
      </c>
      <c r="B14" s="172" t="s">
        <v>689</v>
      </c>
      <c r="C14" s="173">
        <v>4040000</v>
      </c>
      <c r="D14" s="173">
        <v>5413067</v>
      </c>
      <c r="E14" s="170">
        <v>8650780</v>
      </c>
      <c r="F14" s="163">
        <v>0</v>
      </c>
      <c r="G14" s="166">
        <v>8650780</v>
      </c>
    </row>
    <row r="15" spans="1:9">
      <c r="A15" s="169" t="s">
        <v>96</v>
      </c>
      <c r="B15" s="172" t="s">
        <v>690</v>
      </c>
      <c r="C15" s="173">
        <v>0</v>
      </c>
      <c r="D15" s="173">
        <v>0</v>
      </c>
      <c r="E15" s="170">
        <v>0</v>
      </c>
      <c r="F15" s="163">
        <v>0</v>
      </c>
      <c r="G15" s="166">
        <v>6000</v>
      </c>
    </row>
    <row r="16" spans="1:9">
      <c r="A16" s="169" t="s">
        <v>96</v>
      </c>
      <c r="B16" s="172" t="s">
        <v>691</v>
      </c>
      <c r="C16" s="173">
        <v>0</v>
      </c>
      <c r="D16" s="173">
        <v>0</v>
      </c>
      <c r="E16" s="170">
        <v>0</v>
      </c>
      <c r="F16" s="163">
        <v>0</v>
      </c>
      <c r="G16" s="166">
        <v>3720200</v>
      </c>
    </row>
    <row r="17" spans="1:7">
      <c r="A17" s="169" t="s">
        <v>96</v>
      </c>
      <c r="B17" s="172" t="s">
        <v>692</v>
      </c>
      <c r="C17" s="173">
        <v>0</v>
      </c>
      <c r="D17" s="173">
        <v>0</v>
      </c>
      <c r="E17" s="170">
        <v>0</v>
      </c>
      <c r="F17" s="163">
        <v>0</v>
      </c>
      <c r="G17" s="166">
        <v>2675579</v>
      </c>
    </row>
    <row r="18" spans="1:7" ht="26.25" thickBot="1">
      <c r="A18" s="193" t="s">
        <v>96</v>
      </c>
      <c r="B18" s="194" t="s">
        <v>693</v>
      </c>
      <c r="C18" s="195">
        <v>0</v>
      </c>
      <c r="D18" s="195">
        <v>0</v>
      </c>
      <c r="E18" s="196">
        <v>0</v>
      </c>
      <c r="F18" s="197">
        <v>0</v>
      </c>
      <c r="G18" s="198">
        <v>2249001</v>
      </c>
    </row>
    <row r="19" spans="1:7" ht="26.25" thickBot="1">
      <c r="A19" s="199" t="s">
        <v>98</v>
      </c>
      <c r="B19" s="200" t="s">
        <v>694</v>
      </c>
      <c r="C19" s="201">
        <v>77501862</v>
      </c>
      <c r="D19" s="201">
        <v>91709952</v>
      </c>
      <c r="E19" s="202">
        <v>94947665</v>
      </c>
      <c r="F19" s="203">
        <v>0</v>
      </c>
      <c r="G19" s="204">
        <v>94947665</v>
      </c>
    </row>
    <row r="20" spans="1:7">
      <c r="A20" s="205" t="s">
        <v>100</v>
      </c>
      <c r="B20" s="206" t="s">
        <v>695</v>
      </c>
      <c r="C20" s="207">
        <v>2900000</v>
      </c>
      <c r="D20" s="207">
        <v>2900000</v>
      </c>
      <c r="E20" s="208">
        <v>3054020</v>
      </c>
      <c r="F20" s="209">
        <v>0</v>
      </c>
      <c r="G20" s="210">
        <v>3054020</v>
      </c>
    </row>
    <row r="21" spans="1:7">
      <c r="A21" s="169" t="s">
        <v>100</v>
      </c>
      <c r="B21" s="172" t="s">
        <v>696</v>
      </c>
      <c r="C21" s="173">
        <v>0</v>
      </c>
      <c r="D21" s="173">
        <v>0</v>
      </c>
      <c r="E21" s="170">
        <v>0</v>
      </c>
      <c r="F21" s="163">
        <v>0</v>
      </c>
      <c r="G21" s="166">
        <v>3054020</v>
      </c>
    </row>
    <row r="22" spans="1:7">
      <c r="A22" s="169" t="s">
        <v>738</v>
      </c>
      <c r="B22" s="172" t="s">
        <v>697</v>
      </c>
      <c r="C22" s="173">
        <v>230000000</v>
      </c>
      <c r="D22" s="173">
        <v>230000000</v>
      </c>
      <c r="E22" s="170">
        <v>407389466</v>
      </c>
      <c r="F22" s="163">
        <v>0</v>
      </c>
      <c r="G22" s="166">
        <v>277638815</v>
      </c>
    </row>
    <row r="23" spans="1:7" ht="25.5">
      <c r="A23" s="169" t="s">
        <v>738</v>
      </c>
      <c r="B23" s="172" t="s">
        <v>698</v>
      </c>
      <c r="C23" s="173">
        <v>0</v>
      </c>
      <c r="D23" s="173">
        <v>0</v>
      </c>
      <c r="E23" s="170">
        <v>0</v>
      </c>
      <c r="F23" s="163">
        <v>0</v>
      </c>
      <c r="G23" s="166">
        <v>277638815</v>
      </c>
    </row>
    <row r="24" spans="1:7">
      <c r="A24" s="169" t="s">
        <v>739</v>
      </c>
      <c r="B24" s="172" t="s">
        <v>699</v>
      </c>
      <c r="C24" s="173">
        <v>6300000</v>
      </c>
      <c r="D24" s="173">
        <v>6300000</v>
      </c>
      <c r="E24" s="170">
        <v>6637630</v>
      </c>
      <c r="F24" s="163">
        <v>0</v>
      </c>
      <c r="G24" s="166">
        <v>6574185</v>
      </c>
    </row>
    <row r="25" spans="1:7" ht="25.5">
      <c r="A25" s="169" t="s">
        <v>739</v>
      </c>
      <c r="B25" s="172" t="s">
        <v>700</v>
      </c>
      <c r="C25" s="173">
        <v>0</v>
      </c>
      <c r="D25" s="173">
        <v>0</v>
      </c>
      <c r="E25" s="170">
        <v>0</v>
      </c>
      <c r="F25" s="163">
        <v>0</v>
      </c>
      <c r="G25" s="166">
        <v>6574185</v>
      </c>
    </row>
    <row r="26" spans="1:7" ht="25.5">
      <c r="A26" s="169" t="s">
        <v>740</v>
      </c>
      <c r="B26" s="172" t="s">
        <v>701</v>
      </c>
      <c r="C26" s="173">
        <v>0</v>
      </c>
      <c r="D26" s="173">
        <v>150000</v>
      </c>
      <c r="E26" s="170">
        <v>0</v>
      </c>
      <c r="F26" s="163">
        <v>0</v>
      </c>
      <c r="G26" s="166">
        <v>0</v>
      </c>
    </row>
    <row r="27" spans="1:7" ht="25.5">
      <c r="A27" s="169" t="s">
        <v>102</v>
      </c>
      <c r="B27" s="172" t="s">
        <v>702</v>
      </c>
      <c r="C27" s="173">
        <v>236300000</v>
      </c>
      <c r="D27" s="173">
        <v>236450000</v>
      </c>
      <c r="E27" s="170">
        <v>414027096</v>
      </c>
      <c r="F27" s="163">
        <v>0</v>
      </c>
      <c r="G27" s="166">
        <v>284213000</v>
      </c>
    </row>
    <row r="28" spans="1:7">
      <c r="A28" s="169" t="s">
        <v>301</v>
      </c>
      <c r="B28" s="172" t="s">
        <v>703</v>
      </c>
      <c r="C28" s="173">
        <v>150000</v>
      </c>
      <c r="D28" s="173">
        <v>0</v>
      </c>
      <c r="E28" s="170">
        <v>445139</v>
      </c>
      <c r="F28" s="163">
        <v>0</v>
      </c>
      <c r="G28" s="166">
        <v>348597</v>
      </c>
    </row>
    <row r="29" spans="1:7" ht="15.75" thickBot="1">
      <c r="A29" s="193" t="s">
        <v>301</v>
      </c>
      <c r="B29" s="194" t="s">
        <v>704</v>
      </c>
      <c r="C29" s="195">
        <v>0</v>
      </c>
      <c r="D29" s="195">
        <v>0</v>
      </c>
      <c r="E29" s="196">
        <v>0</v>
      </c>
      <c r="F29" s="197">
        <v>0</v>
      </c>
      <c r="G29" s="198">
        <v>55000</v>
      </c>
    </row>
    <row r="30" spans="1:7" ht="26.25" thickBot="1">
      <c r="A30" s="199" t="s">
        <v>104</v>
      </c>
      <c r="B30" s="200" t="s">
        <v>705</v>
      </c>
      <c r="C30" s="201">
        <v>239350000</v>
      </c>
      <c r="D30" s="201">
        <v>239350000</v>
      </c>
      <c r="E30" s="202">
        <v>417526255</v>
      </c>
      <c r="F30" s="203">
        <v>0</v>
      </c>
      <c r="G30" s="204">
        <v>287615617</v>
      </c>
    </row>
    <row r="31" spans="1:7">
      <c r="A31" s="205" t="s">
        <v>106</v>
      </c>
      <c r="B31" s="206" t="s">
        <v>706</v>
      </c>
      <c r="C31" s="207">
        <v>13188453</v>
      </c>
      <c r="D31" s="207">
        <v>15394784</v>
      </c>
      <c r="E31" s="208">
        <v>16775784</v>
      </c>
      <c r="F31" s="209">
        <v>0</v>
      </c>
      <c r="G31" s="210">
        <v>16775784</v>
      </c>
    </row>
    <row r="32" spans="1:7" ht="25.5">
      <c r="A32" s="169" t="s">
        <v>106</v>
      </c>
      <c r="B32" s="172" t="s">
        <v>707</v>
      </c>
      <c r="C32" s="173">
        <v>0</v>
      </c>
      <c r="D32" s="173">
        <v>0</v>
      </c>
      <c r="E32" s="170">
        <v>0</v>
      </c>
      <c r="F32" s="163">
        <v>0</v>
      </c>
      <c r="G32" s="166">
        <v>15226878</v>
      </c>
    </row>
    <row r="33" spans="1:7" ht="25.5">
      <c r="A33" s="169" t="s">
        <v>262</v>
      </c>
      <c r="B33" s="172" t="s">
        <v>708</v>
      </c>
      <c r="C33" s="173">
        <v>2220000</v>
      </c>
      <c r="D33" s="173">
        <v>2220000</v>
      </c>
      <c r="E33" s="170">
        <v>1811017</v>
      </c>
      <c r="F33" s="163">
        <v>0</v>
      </c>
      <c r="G33" s="166">
        <v>1811017</v>
      </c>
    </row>
    <row r="34" spans="1:7">
      <c r="A34" s="169" t="s">
        <v>262</v>
      </c>
      <c r="B34" s="172" t="s">
        <v>709</v>
      </c>
      <c r="C34" s="173">
        <v>0</v>
      </c>
      <c r="D34" s="173">
        <v>0</v>
      </c>
      <c r="E34" s="170">
        <v>0</v>
      </c>
      <c r="F34" s="163">
        <v>0</v>
      </c>
      <c r="G34" s="166">
        <v>1125446</v>
      </c>
    </row>
    <row r="35" spans="1:7">
      <c r="A35" s="169" t="s">
        <v>250</v>
      </c>
      <c r="B35" s="172" t="s">
        <v>710</v>
      </c>
      <c r="C35" s="173">
        <v>5180885</v>
      </c>
      <c r="D35" s="173">
        <v>5180885</v>
      </c>
      <c r="E35" s="170">
        <v>4342186</v>
      </c>
      <c r="F35" s="163">
        <v>0</v>
      </c>
      <c r="G35" s="166">
        <v>4342186</v>
      </c>
    </row>
    <row r="36" spans="1:7">
      <c r="A36" s="169" t="s">
        <v>249</v>
      </c>
      <c r="B36" s="172" t="s">
        <v>711</v>
      </c>
      <c r="C36" s="173">
        <v>5270376</v>
      </c>
      <c r="D36" s="173">
        <v>5270376</v>
      </c>
      <c r="E36" s="170">
        <v>6023634</v>
      </c>
      <c r="F36" s="163">
        <v>0</v>
      </c>
      <c r="G36" s="166">
        <v>6023634</v>
      </c>
    </row>
    <row r="37" spans="1:7">
      <c r="A37" s="169" t="s">
        <v>108</v>
      </c>
      <c r="B37" s="172" t="s">
        <v>712</v>
      </c>
      <c r="C37" s="173">
        <v>0</v>
      </c>
      <c r="D37" s="173">
        <v>0</v>
      </c>
      <c r="E37" s="170">
        <v>1871814</v>
      </c>
      <c r="F37" s="163">
        <v>0</v>
      </c>
      <c r="G37" s="166">
        <v>1871814</v>
      </c>
    </row>
    <row r="38" spans="1:7" ht="25.5">
      <c r="A38" s="169" t="s">
        <v>741</v>
      </c>
      <c r="B38" s="172" t="s">
        <v>713</v>
      </c>
      <c r="C38" s="173">
        <v>1500000</v>
      </c>
      <c r="D38" s="173">
        <v>1500000</v>
      </c>
      <c r="E38" s="170">
        <v>1875068</v>
      </c>
      <c r="F38" s="163">
        <v>0</v>
      </c>
      <c r="G38" s="166">
        <v>1875068</v>
      </c>
    </row>
    <row r="39" spans="1:7" ht="25.5">
      <c r="A39" s="169" t="s">
        <v>741</v>
      </c>
      <c r="B39" s="172" t="s">
        <v>714</v>
      </c>
      <c r="C39" s="173">
        <v>1500000</v>
      </c>
      <c r="D39" s="173">
        <v>1500000</v>
      </c>
      <c r="E39" s="170">
        <v>1875068</v>
      </c>
      <c r="F39" s="163">
        <v>0</v>
      </c>
      <c r="G39" s="166">
        <v>1875068</v>
      </c>
    </row>
    <row r="40" spans="1:7">
      <c r="A40" s="169" t="s">
        <v>338</v>
      </c>
      <c r="B40" s="172" t="s">
        <v>715</v>
      </c>
      <c r="C40" s="173">
        <v>200000</v>
      </c>
      <c r="D40" s="173">
        <v>200000</v>
      </c>
      <c r="E40" s="170">
        <v>4471472</v>
      </c>
      <c r="F40" s="163">
        <v>0</v>
      </c>
      <c r="G40" s="166">
        <v>4471472</v>
      </c>
    </row>
    <row r="41" spans="1:7" ht="15.75" thickBot="1">
      <c r="A41" s="193" t="s">
        <v>338</v>
      </c>
      <c r="B41" s="194" t="s">
        <v>716</v>
      </c>
      <c r="C41" s="195">
        <v>0</v>
      </c>
      <c r="D41" s="195">
        <v>0</v>
      </c>
      <c r="E41" s="196">
        <v>0</v>
      </c>
      <c r="F41" s="197">
        <v>0</v>
      </c>
      <c r="G41" s="198">
        <v>3859179</v>
      </c>
    </row>
    <row r="42" spans="1:7" ht="23.25" thickBot="1">
      <c r="A42" s="199" t="s">
        <v>116</v>
      </c>
      <c r="B42" s="211" t="s">
        <v>717</v>
      </c>
      <c r="C42" s="201">
        <v>27559714</v>
      </c>
      <c r="D42" s="201">
        <v>29766045</v>
      </c>
      <c r="E42" s="202">
        <v>37170975</v>
      </c>
      <c r="F42" s="203">
        <v>0</v>
      </c>
      <c r="G42" s="204">
        <v>37170975</v>
      </c>
    </row>
    <row r="43" spans="1:7">
      <c r="A43" s="205" t="s">
        <v>134</v>
      </c>
      <c r="B43" s="206" t="s">
        <v>718</v>
      </c>
      <c r="C43" s="207">
        <v>0</v>
      </c>
      <c r="D43" s="207">
        <v>0</v>
      </c>
      <c r="E43" s="208">
        <v>576000</v>
      </c>
      <c r="F43" s="209">
        <v>0</v>
      </c>
      <c r="G43" s="210">
        <v>576000</v>
      </c>
    </row>
    <row r="44" spans="1:7" ht="15.75" thickBot="1">
      <c r="A44" s="193" t="s">
        <v>134</v>
      </c>
      <c r="B44" s="194" t="s">
        <v>719</v>
      </c>
      <c r="C44" s="195">
        <v>0</v>
      </c>
      <c r="D44" s="195">
        <v>0</v>
      </c>
      <c r="E44" s="196">
        <v>0</v>
      </c>
      <c r="F44" s="197">
        <v>0</v>
      </c>
      <c r="G44" s="198">
        <v>576000</v>
      </c>
    </row>
    <row r="45" spans="1:7" ht="15.75" thickBot="1">
      <c r="A45" s="199" t="s">
        <v>134</v>
      </c>
      <c r="B45" s="230" t="s">
        <v>720</v>
      </c>
      <c r="C45" s="201">
        <v>0</v>
      </c>
      <c r="D45" s="201">
        <v>0</v>
      </c>
      <c r="E45" s="202">
        <v>576000</v>
      </c>
      <c r="F45" s="203">
        <v>0</v>
      </c>
      <c r="G45" s="204">
        <v>576000</v>
      </c>
    </row>
    <row r="46" spans="1:7" ht="25.5">
      <c r="A46" s="205" t="s">
        <v>346</v>
      </c>
      <c r="B46" s="206" t="s">
        <v>721</v>
      </c>
      <c r="C46" s="207">
        <v>0</v>
      </c>
      <c r="D46" s="207">
        <v>0</v>
      </c>
      <c r="E46" s="208">
        <v>1500000</v>
      </c>
      <c r="F46" s="209">
        <v>0</v>
      </c>
      <c r="G46" s="210">
        <v>1500000</v>
      </c>
    </row>
    <row r="47" spans="1:7" ht="15.75" thickBot="1">
      <c r="A47" s="193" t="s">
        <v>346</v>
      </c>
      <c r="B47" s="194" t="s">
        <v>722</v>
      </c>
      <c r="C47" s="195">
        <v>0</v>
      </c>
      <c r="D47" s="195">
        <v>0</v>
      </c>
      <c r="E47" s="196">
        <v>0</v>
      </c>
      <c r="F47" s="197">
        <v>0</v>
      </c>
      <c r="G47" s="198">
        <v>1500000</v>
      </c>
    </row>
    <row r="48" spans="1:7" ht="23.25" thickBot="1">
      <c r="A48" s="199" t="s">
        <v>346</v>
      </c>
      <c r="B48" s="211" t="s">
        <v>723</v>
      </c>
      <c r="C48" s="201">
        <v>0</v>
      </c>
      <c r="D48" s="201">
        <v>0</v>
      </c>
      <c r="E48" s="202">
        <v>1500000</v>
      </c>
      <c r="F48" s="203">
        <v>0</v>
      </c>
      <c r="G48" s="204">
        <v>1500000</v>
      </c>
    </row>
    <row r="49" spans="1:7" ht="26.25" thickBot="1">
      <c r="A49" s="218"/>
      <c r="B49" s="219" t="s">
        <v>724</v>
      </c>
      <c r="C49" s="220">
        <v>344411576</v>
      </c>
      <c r="D49" s="220">
        <v>360825997</v>
      </c>
      <c r="E49" s="221">
        <v>551720895</v>
      </c>
      <c r="F49" s="222">
        <v>0</v>
      </c>
      <c r="G49" s="223">
        <v>421810257</v>
      </c>
    </row>
    <row r="50" spans="1:7" ht="25.5">
      <c r="A50" s="231" t="s">
        <v>157</v>
      </c>
      <c r="B50" s="232" t="s">
        <v>725</v>
      </c>
      <c r="C50" s="233">
        <v>321095536</v>
      </c>
      <c r="D50" s="233">
        <v>321095536</v>
      </c>
      <c r="E50" s="234">
        <v>321095536</v>
      </c>
      <c r="F50" s="235">
        <v>0</v>
      </c>
      <c r="G50" s="236">
        <v>321095536</v>
      </c>
    </row>
    <row r="51" spans="1:7">
      <c r="A51" s="152" t="s">
        <v>157</v>
      </c>
      <c r="B51" s="154" t="s">
        <v>726</v>
      </c>
      <c r="C51" s="156">
        <v>321095536</v>
      </c>
      <c r="D51" s="156">
        <v>321095536</v>
      </c>
      <c r="E51" s="171">
        <v>321095536</v>
      </c>
      <c r="F51" s="165">
        <v>0</v>
      </c>
      <c r="G51" s="167">
        <v>321095536</v>
      </c>
    </row>
    <row r="52" spans="1:7">
      <c r="A52" s="152" t="s">
        <v>165</v>
      </c>
      <c r="B52" s="154" t="s">
        <v>727</v>
      </c>
      <c r="C52" s="156">
        <v>0</v>
      </c>
      <c r="D52" s="156">
        <v>0</v>
      </c>
      <c r="E52" s="171">
        <v>2363781</v>
      </c>
      <c r="F52" s="165">
        <v>0</v>
      </c>
      <c r="G52" s="168">
        <v>2363781</v>
      </c>
    </row>
    <row r="53" spans="1:7" ht="26.25" thickBot="1">
      <c r="A53" s="237" t="s">
        <v>175</v>
      </c>
      <c r="B53" s="238" t="s">
        <v>728</v>
      </c>
      <c r="C53" s="239">
        <v>321095536</v>
      </c>
      <c r="D53" s="239">
        <v>321095536</v>
      </c>
      <c r="E53" s="240">
        <v>323459317</v>
      </c>
      <c r="F53" s="241">
        <v>0</v>
      </c>
      <c r="G53" s="242">
        <v>323459317</v>
      </c>
    </row>
    <row r="54" spans="1:7" ht="15.75" thickBot="1">
      <c r="A54" s="245"/>
      <c r="B54" s="246" t="s">
        <v>729</v>
      </c>
      <c r="C54" s="247">
        <v>321095536</v>
      </c>
      <c r="D54" s="247">
        <v>321095536</v>
      </c>
      <c r="E54" s="248">
        <v>323459317</v>
      </c>
      <c r="F54" s="249">
        <v>0</v>
      </c>
      <c r="G54" s="250">
        <v>323459317</v>
      </c>
    </row>
    <row r="55" spans="1:7" ht="15.75" thickBot="1">
      <c r="A55" s="224"/>
      <c r="B55" s="243" t="s">
        <v>730</v>
      </c>
      <c r="C55" s="226">
        <f>SUM(C49+C54)</f>
        <v>665507112</v>
      </c>
      <c r="D55" s="226">
        <f>SUM(D49+D54)</f>
        <v>681921533</v>
      </c>
      <c r="E55" s="227"/>
      <c r="F55" s="228"/>
      <c r="G55" s="244">
        <f>SUM(G49+G54)</f>
        <v>745269574</v>
      </c>
    </row>
    <row r="56" spans="1:7">
      <c r="G56" s="164"/>
    </row>
  </sheetData>
  <mergeCells count="2">
    <mergeCell ref="A5:G5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12" sqref="A12"/>
    </sheetView>
  </sheetViews>
  <sheetFormatPr defaultRowHeight="15"/>
  <cols>
    <col min="1" max="1" width="57.7109375" customWidth="1"/>
    <col min="2" max="2" width="13.85546875" customWidth="1"/>
    <col min="3" max="3" width="14.140625" customWidth="1"/>
    <col min="4" max="4" width="16" customWidth="1"/>
  </cols>
  <sheetData>
    <row r="1" spans="1:8" ht="18.75">
      <c r="A1" s="287" t="s">
        <v>762</v>
      </c>
      <c r="B1" s="287"/>
      <c r="C1" s="287"/>
      <c r="D1" s="287"/>
      <c r="E1" s="161"/>
    </row>
    <row r="3" spans="1:8" ht="15.75" thickBot="1">
      <c r="D3" s="283" t="s">
        <v>763</v>
      </c>
    </row>
    <row r="4" spans="1:8" ht="15.75" thickBot="1">
      <c r="A4" s="251"/>
      <c r="B4" s="261" t="s">
        <v>742</v>
      </c>
      <c r="C4" s="261" t="s">
        <v>342</v>
      </c>
      <c r="D4" s="262" t="s">
        <v>343</v>
      </c>
    </row>
    <row r="5" spans="1:8">
      <c r="A5" s="252" t="s">
        <v>743</v>
      </c>
      <c r="B5" s="263">
        <v>18821541</v>
      </c>
      <c r="C5" s="263">
        <v>24176506</v>
      </c>
      <c r="D5" s="263">
        <v>22686994</v>
      </c>
      <c r="E5" s="260"/>
      <c r="F5" s="260"/>
      <c r="G5" s="260"/>
      <c r="H5" s="260"/>
    </row>
    <row r="6" spans="1:8">
      <c r="A6" s="258" t="s">
        <v>744</v>
      </c>
      <c r="B6" s="173">
        <v>4754673</v>
      </c>
      <c r="C6" s="173">
        <v>5914967</v>
      </c>
      <c r="D6" s="173">
        <v>4863779</v>
      </c>
      <c r="E6" s="260"/>
      <c r="F6" s="260"/>
      <c r="G6" s="260"/>
      <c r="H6" s="260"/>
    </row>
    <row r="7" spans="1:8">
      <c r="A7" s="253" t="s">
        <v>745</v>
      </c>
      <c r="B7" s="254">
        <v>57651868</v>
      </c>
      <c r="C7" s="254">
        <v>71887368</v>
      </c>
      <c r="D7" s="254">
        <v>63042325</v>
      </c>
    </row>
    <row r="8" spans="1:8">
      <c r="A8" s="253" t="s">
        <v>746</v>
      </c>
      <c r="B8" s="264">
        <v>4740800</v>
      </c>
      <c r="C8" s="264">
        <v>4746800</v>
      </c>
      <c r="D8" s="264">
        <v>3841430</v>
      </c>
    </row>
    <row r="9" spans="1:8">
      <c r="A9" s="253" t="s">
        <v>747</v>
      </c>
      <c r="B9" s="264">
        <v>110331847</v>
      </c>
      <c r="C9" s="264">
        <v>125601655</v>
      </c>
      <c r="D9" s="264">
        <v>119663973</v>
      </c>
    </row>
    <row r="10" spans="1:8">
      <c r="A10" s="253" t="s">
        <v>748</v>
      </c>
      <c r="B10" s="264">
        <v>316299938</v>
      </c>
      <c r="C10" s="264">
        <v>301943032</v>
      </c>
      <c r="D10" s="264">
        <v>84377117</v>
      </c>
    </row>
    <row r="11" spans="1:8">
      <c r="A11" s="253" t="s">
        <v>749</v>
      </c>
      <c r="B11" s="264">
        <v>43374962</v>
      </c>
      <c r="C11" s="264">
        <v>34924962</v>
      </c>
      <c r="D11" s="264">
        <v>26145287</v>
      </c>
    </row>
    <row r="12" spans="1:8">
      <c r="A12" s="253" t="s">
        <v>750</v>
      </c>
      <c r="B12" s="264">
        <v>23040100</v>
      </c>
      <c r="C12" s="264">
        <v>23040100</v>
      </c>
      <c r="D12" s="264">
        <v>600000</v>
      </c>
    </row>
    <row r="13" spans="1:8">
      <c r="A13" s="278" t="s">
        <v>751</v>
      </c>
      <c r="B13" s="279">
        <f>SUM(B5:B12)</f>
        <v>579015729</v>
      </c>
      <c r="C13" s="279">
        <f>SUM(C5:C12)</f>
        <v>592235390</v>
      </c>
      <c r="D13" s="279">
        <f>SUM(D5:D12)</f>
        <v>325220905</v>
      </c>
    </row>
    <row r="14" spans="1:8" ht="15.75" thickBot="1">
      <c r="A14" s="255" t="s">
        <v>752</v>
      </c>
      <c r="B14" s="266">
        <v>86491383</v>
      </c>
      <c r="C14" s="267">
        <v>89686143</v>
      </c>
      <c r="D14" s="267">
        <v>89686143</v>
      </c>
      <c r="F14" s="92"/>
    </row>
    <row r="15" spans="1:8" ht="15.75" thickBot="1">
      <c r="A15" s="275" t="s">
        <v>86</v>
      </c>
      <c r="B15" s="276">
        <f>SUM(B13:B14)</f>
        <v>665507112</v>
      </c>
      <c r="C15" s="276">
        <f>SUM(C13:C14)</f>
        <v>681921533</v>
      </c>
      <c r="D15" s="277">
        <f>SUM(D13:D14)</f>
        <v>414907048</v>
      </c>
    </row>
    <row r="16" spans="1:8">
      <c r="A16" s="259" t="s">
        <v>753</v>
      </c>
      <c r="B16" s="268">
        <v>77501862</v>
      </c>
      <c r="C16" s="269">
        <v>91709952</v>
      </c>
      <c r="D16" s="270">
        <v>94947665</v>
      </c>
    </row>
    <row r="17" spans="1:4">
      <c r="A17" s="258" t="s">
        <v>754</v>
      </c>
      <c r="B17" s="271"/>
      <c r="C17" s="272"/>
      <c r="D17" s="273"/>
    </row>
    <row r="18" spans="1:4">
      <c r="A18" s="253" t="s">
        <v>755</v>
      </c>
      <c r="B18" s="272">
        <v>239350000</v>
      </c>
      <c r="C18" s="272">
        <v>239350000</v>
      </c>
      <c r="D18" s="273">
        <v>287615617</v>
      </c>
    </row>
    <row r="19" spans="1:4">
      <c r="A19" s="253" t="s">
        <v>756</v>
      </c>
      <c r="B19" s="265">
        <v>27559714</v>
      </c>
      <c r="C19" s="265">
        <v>29766045</v>
      </c>
      <c r="D19" s="274">
        <v>37170975</v>
      </c>
    </row>
    <row r="20" spans="1:4">
      <c r="A20" s="253" t="s">
        <v>757</v>
      </c>
      <c r="B20" s="272"/>
      <c r="C20" s="272"/>
      <c r="D20" s="273">
        <v>576000</v>
      </c>
    </row>
    <row r="21" spans="1:4">
      <c r="A21" s="253" t="s">
        <v>758</v>
      </c>
      <c r="B21" s="272"/>
      <c r="C21" s="272"/>
      <c r="D21" s="273"/>
    </row>
    <row r="22" spans="1:4">
      <c r="A22" s="253" t="s">
        <v>759</v>
      </c>
      <c r="B22" s="272"/>
      <c r="C22" s="272"/>
      <c r="D22" s="273">
        <v>1500000</v>
      </c>
    </row>
    <row r="23" spans="1:4">
      <c r="A23" s="278" t="s">
        <v>760</v>
      </c>
      <c r="B23" s="279">
        <f>SUM(B16:B22)</f>
        <v>344411576</v>
      </c>
      <c r="C23" s="279">
        <f>SUM(C16:C22)</f>
        <v>360825997</v>
      </c>
      <c r="D23" s="280">
        <f>SUM(D16:D22)</f>
        <v>421810257</v>
      </c>
    </row>
    <row r="24" spans="1:4" ht="15.75" thickBot="1">
      <c r="A24" s="255" t="s">
        <v>761</v>
      </c>
      <c r="B24" s="256">
        <v>321095536</v>
      </c>
      <c r="C24" s="256">
        <v>321095536</v>
      </c>
      <c r="D24" s="257">
        <v>323459317</v>
      </c>
    </row>
    <row r="25" spans="1:4" ht="15.75" thickBot="1">
      <c r="A25" s="275" t="s">
        <v>189</v>
      </c>
      <c r="B25" s="281">
        <f>SUM(B23:B24)</f>
        <v>665507112</v>
      </c>
      <c r="C25" s="281">
        <f>SUM(C23:C24)</f>
        <v>681921533</v>
      </c>
      <c r="D25" s="282">
        <f>SUM(D23:D24)</f>
        <v>745269574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kiadások-bevételek mérlege</vt:lpstr>
      <vt:lpstr>Össz.bevételek rovatok szerint</vt:lpstr>
      <vt:lpstr>Össz.Kiadások rovatok szerint</vt:lpstr>
      <vt:lpstr>Lövő mérleg</vt:lpstr>
      <vt:lpstr>Lövő kiadások</vt:lpstr>
      <vt:lpstr>Lövő bevételek</vt:lpstr>
      <vt:lpstr>Lövő kiemelt</vt:lpstr>
      <vt:lpstr>'kiadások-bevételek mérlege'!Nyomtatási_terület</vt:lpstr>
      <vt:lpstr>'Össz.bevételek rovatok szerint'!Nyomtatási_terület</vt:lpstr>
      <vt:lpstr>'Össz.Kiadások rovatok szerint'!Nyomtatási_terület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2018-05-17T15:41:24Z</cp:lastPrinted>
  <dcterms:created xsi:type="dcterms:W3CDTF">2015-02-12T11:13:43Z</dcterms:created>
  <dcterms:modified xsi:type="dcterms:W3CDTF">2018-06-05T11:41:22Z</dcterms:modified>
</cp:coreProperties>
</file>