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3"/>
  </bookViews>
  <sheets>
    <sheet name="01" sheetId="1" r:id="rId1"/>
    <sheet name="02" sheetId="2" r:id="rId2"/>
    <sheet name="03" sheetId="3" r:id="rId3"/>
    <sheet name="04" sheetId="4" r:id="rId4"/>
    <sheet name="össz telj.bev." sheetId="5" state="hidden" r:id="rId5"/>
    <sheet name="össz telj.kiad." sheetId="6" state="hidden" r:id="rId6"/>
  </sheets>
  <definedNames>
    <definedName name="_xlnm.Print_Area" localSheetId="2">'03'!$A$1:$I$10</definedName>
    <definedName name="_xlnm.Print_Area" localSheetId="3">'04'!$A$1:$G$8</definedName>
    <definedName name="_xlnm.Print_Area" localSheetId="4">'össz telj.bev.'!$A$1:$F$39</definedName>
    <definedName name="_xlnm.Print_Area" localSheetId="5">'össz telj.kiad.'!$A$1:$F$91</definedName>
    <definedName name="_xlnm.Print_Area">'01'!$A$3:$AF$68</definedName>
  </definedNames>
  <calcPr fullCalcOnLoad="1"/>
</workbook>
</file>

<file path=xl/sharedStrings.xml><?xml version="1.0" encoding="utf-8"?>
<sst xmlns="http://schemas.openxmlformats.org/spreadsheetml/2006/main" count="470" uniqueCount="429">
  <si>
    <t>01 - K1-K8. Költségvetési kiadások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</si>
  <si>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</si>
  <si>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</si>
  <si>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</si>
  <si>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</si>
  <si>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</si>
  <si>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</si>
  <si>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</si>
  <si>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</si>
  <si>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01</t>
  </si>
  <si>
    <t>Törvény szerinti illetmények, munkabérek (K1101)</t>
  </si>
  <si>
    <t>03</t>
  </si>
  <si>
    <t>Céljuttatás, projektprémium (K1103)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</si>
  <si>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</si>
  <si>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</si>
  <si>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</si>
  <si>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</si>
  <si>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</si>
  <si>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</si>
  <si>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</si>
  <si>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</si>
  <si>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</si>
  <si>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</si>
  <si>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</si>
  <si>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</si>
  <si>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</si>
  <si>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</si>
  <si>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</si>
  <si>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</si>
  <si>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</si>
  <si>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</si>
  <si>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</si>
  <si>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</si>
  <si>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</si>
  <si>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</si>
  <si>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</si>
  <si>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</si>
  <si>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</si>
  <si>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</si>
  <si>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</si>
  <si>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</si>
  <si>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</si>
  <si>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</si>
  <si>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</si>
  <si>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</si>
  <si>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</si>
  <si>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</si>
  <si>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</si>
  <si>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</si>
  <si>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</si>
  <si>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</si>
  <si>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</si>
  <si>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</si>
  <si>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</si>
  <si>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</si>
  <si>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</si>
  <si>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</si>
  <si>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</si>
  <si>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</si>
  <si>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</si>
  <si>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</si>
  <si>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</si>
  <si>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</si>
  <si>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</si>
  <si>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</si>
  <si>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</si>
  <si>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</si>
  <si>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</si>
  <si>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</si>
  <si>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</si>
  <si>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</si>
  <si>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</si>
  <si>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</si>
  <si>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</si>
  <si>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</si>
  <si>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</si>
  <si>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</si>
  <si>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</si>
  <si>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</si>
  <si>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</si>
  <si>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</si>
  <si>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</si>
  <si>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</si>
  <si>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</si>
  <si>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</si>
  <si>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</si>
  <si>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</si>
  <si>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Egyéb nem intézményi ellátások (&gt;=99+…+117)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</si>
  <si>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</si>
  <si>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</si>
  <si>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(=61+62+73+74+83+92+95+98) (K4)</t>
  </si>
  <si>
    <t>121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</si>
  <si>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</si>
  <si>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</si>
  <si>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</si>
  <si>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(=121+122+123) (K502)</t>
  </si>
  <si>
    <t>Egyéb működési célú támogatások államháztartáson belülre (=149+…+158) (K506)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</si>
  <si>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</si>
  <si>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</si>
  <si>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</si>
  <si>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(=177+…+186) (K512)</t>
  </si>
  <si>
    <t>ebből: egyházi jogi személyek (K512)</t>
  </si>
  <si>
    <t>ebből: nonprofit gazdasági társaságok (K512)</t>
  </si>
  <si>
    <t>ebből: egyéb civil szervezetek (K512)</t>
  </si>
  <si>
    <t>183</t>
  </si>
  <si>
    <t>ebből:önkormányzati többségi tulajdonú nem pénzügyi vállalkozások (K512)</t>
  </si>
  <si>
    <t>ebből: egyéb vállalkozások (K512)</t>
  </si>
  <si>
    <t>Tartalékok (K513)</t>
  </si>
  <si>
    <t>Egyéb működési célú kiadások (=119+124+125+126+137+148+159+161+173+174+175+176+187) (K5)</t>
  </si>
  <si>
    <t>Ingatlanok beszerzése, létesítése (&gt;=191) (K62)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</si>
  <si>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</si>
  <si>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</si>
  <si>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</si>
  <si>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</si>
  <si>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</si>
  <si>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</si>
  <si>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(=198+...+201) (K7)</t>
  </si>
  <si>
    <t>Egyéb felhalmozási célú támogatások államháztartáson kívülre (=254+…+263) (K89)</t>
  </si>
  <si>
    <t>ebből: háztartások (K89)</t>
  </si>
  <si>
    <t>Egyéb felhalmozási célú kiadások (=203+204+215+226+237+239+251+252+253) (K8)</t>
  </si>
  <si>
    <t>Költségvetési kiadások (=20+21+60+118+188+197+202+264) (K1-K8)</t>
  </si>
  <si>
    <t>02 - B1-B7. Költségvetési bevételek</t>
  </si>
  <si>
    <t>Követelés - Költségvetési évben esedékes</t>
  </si>
  <si>
    <t>Követelés - Költségvetési évet követően esedékes</t>
  </si>
  <si>
    <t>Helyi önkormányzatok működésének általános támogatása (B111)</t>
  </si>
  <si>
    <t>02</t>
  </si>
  <si>
    <t>Települési önkormányzatok egyes köznevelési feladatainak támogatása (B112)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</si>
  <si>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</si>
  <si>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</si>
  <si>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</si>
  <si>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</si>
  <si>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</si>
  <si>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</si>
  <si>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</si>
  <si>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</si>
  <si>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</si>
  <si>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</si>
  <si>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</si>
  <si>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Vagyoni tipusú adók (=110+…+115) (B34)</t>
  </si>
  <si>
    <t>ebből: építményadó  (B34)</t>
  </si>
  <si>
    <t>Értékesítési és forgalmi adók (=117+…+138) (B351)</t>
  </si>
  <si>
    <t>ebből: állandó jelleggel végzett iparűzési tevékenység után fizetett helyi iparűzési adó (B351)</t>
  </si>
  <si>
    <t>Gépjárműadók (=145+…+148) (B354)</t>
  </si>
  <si>
    <t>ebből: belföldi gépjárművek adójának a helyi önkormányzatot megillető része (B354)</t>
  </si>
  <si>
    <t>Termékek és szolgáltatások adói (=116+139+143+144+149)  (B35)</t>
  </si>
  <si>
    <t>Egyéb közhatalmi bevételek (&gt;=169+…+185) (B36)</t>
  </si>
  <si>
    <t>180</t>
  </si>
  <si>
    <t>ebből: egyéb bírság (B36)</t>
  </si>
  <si>
    <t>ebből: egyéb települési adók (B36)</t>
  </si>
  <si>
    <t>Közhatalmi bevételek (=93+94+104+109+167+168) (B3)</t>
  </si>
  <si>
    <t>Szolgáltatások ellenértéke (&gt;=189+190) (B402)</t>
  </si>
  <si>
    <t>ebből:tárgyi eszközök bérbeadásából származó bevétel (B402)</t>
  </si>
  <si>
    <t>Közvetített szolgáltatások ellenértéke  (&gt;=192) (B403)</t>
  </si>
  <si>
    <t>ebből: államháztartáson belül (B403)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</si>
  <si>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</si>
  <si>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</si>
  <si>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</si>
  <si>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(&gt;=207+208) (B4082)</t>
  </si>
  <si>
    <t>Kamatbevételek és más nyereségjellegű bevételek (=203+206) (B408)</t>
  </si>
  <si>
    <t>Egyéb működési bevételek (&gt;=220+221) (B411)</t>
  </si>
  <si>
    <t>ebből: kiadások visszatérítései (B411)</t>
  </si>
  <si>
    <t>Működési bevételek (=187+188+191+193+200+…+202+209+217+218+219) (B4)</t>
  </si>
  <si>
    <t>Költségvetési bevételek (=43+79+186+222+231+257+283)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</si>
  <si>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</si>
  <si>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</si>
  <si>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</si>
  <si>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</si>
  <si>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</si>
  <si>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</si>
  <si>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</si>
  <si>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</si>
  <si>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</si>
  <si>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</si>
  <si>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</si>
  <si>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</si>
  <si>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</si>
  <si>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Készenléti,ügyeleti,helyettesítési díj (K1104)</t>
  </si>
  <si>
    <t>O4</t>
  </si>
  <si>
    <t>O6</t>
  </si>
  <si>
    <t>Jubileumi jutalom(K1106)</t>
  </si>
  <si>
    <t>Egyéb költségtérítések(K1110)</t>
  </si>
  <si>
    <t>Lövő  Község Önkormányzat és költségvetési szervei 2019. I. félévi kiadások teljesítése</t>
  </si>
  <si>
    <t>Összevont költségvetési kiadások 2019. I. félévi tájékoztató</t>
  </si>
  <si>
    <t>Összvont költségvetési bevételek 2019. I.félévi tájékoztató</t>
  </si>
  <si>
    <t>Összevont finanszírozási kiadások 2019. I. félévi tájékoztató</t>
  </si>
  <si>
    <t>Összevont finanszírozási bevételek 2019. I.félévi tájékoztató</t>
  </si>
  <si>
    <t>Lövő Község Önkormányzat és költségvetési szervei 2019. I. félévi   bevételek teljesítése</t>
  </si>
  <si>
    <t>Kamatkiadások</t>
  </si>
  <si>
    <t>Immateriális javak beszerzése, létesítése</t>
  </si>
  <si>
    <t>Egyéb pénzügyi műveletek</t>
  </si>
  <si>
    <t>Informatikai eszközök beszerzése (K63)</t>
  </si>
  <si>
    <t>Egyéb felhalmozási célú támogatások ÁH-n belülre (K84)</t>
  </si>
  <si>
    <t>Belföldi értékpapírok kiadásai (K912)</t>
  </si>
  <si>
    <t>Elszámolásból származó bevételek (B116)</t>
  </si>
  <si>
    <t>Biztosító által fizetett kártérítés (B410)</t>
  </si>
  <si>
    <t>lövő</t>
  </si>
  <si>
    <t>KÖH</t>
  </si>
  <si>
    <t>Óvoda</t>
  </si>
  <si>
    <t>Normatív jutalmak (K1102)</t>
  </si>
  <si>
    <t>O2</t>
  </si>
  <si>
    <t>ebből : helyi önkormányzatok és költségvetési szerveik</t>
  </si>
  <si>
    <t xml:space="preserve">Befektetési célú belföldi értékpapírok vásárlása </t>
  </si>
  <si>
    <t>Főkvi szám.</t>
  </si>
  <si>
    <t>Mindösszesen</t>
  </si>
  <si>
    <t>Lövő Község Önkormányzat</t>
  </si>
  <si>
    <t>Lövői Közös Önkormányzati Hivatal</t>
  </si>
  <si>
    <t>B1111</t>
  </si>
  <si>
    <t>Helyi önkormányzatok működésének általános támogatása</t>
  </si>
  <si>
    <t>B1121</t>
  </si>
  <si>
    <t>Települési önk. Egyes köznevelési feladatainak támogatása</t>
  </si>
  <si>
    <t>B1131</t>
  </si>
  <si>
    <t>Települési önkormányzatok szoc.és gyermekj. Támogatása</t>
  </si>
  <si>
    <t>B1141</t>
  </si>
  <si>
    <t>Települési önkormányzatok kulturális feladatainak támogatása</t>
  </si>
  <si>
    <t>B1151</t>
  </si>
  <si>
    <t>Működési célú költségvetési támogatások és kiegészítő támogatás</t>
  </si>
  <si>
    <t>B1161</t>
  </si>
  <si>
    <t>Elszámolásból származó bevételek</t>
  </si>
  <si>
    <t>Működési célú támogatások államháztartáson belülről</t>
  </si>
  <si>
    <t>B16</t>
  </si>
  <si>
    <t>Egyéb működési célú támogatások bev.ÁH -n belülről-helyi önk.</t>
  </si>
  <si>
    <t>Egyéb működési célú támogatások bev.ÁH-n belülről-elkül alapok</t>
  </si>
  <si>
    <t>Egyéb működési célú támogatások bev.ÁH -n belülről-társ.bizt.</t>
  </si>
  <si>
    <t>Egyéb működési célú támogatások bev.ÁH -n belülről</t>
  </si>
  <si>
    <t>B251</t>
  </si>
  <si>
    <t>Egyéb felhalmozási célú támogatás államháztartáson belülről</t>
  </si>
  <si>
    <t>Felhalmozási támogatás áh. Belülről</t>
  </si>
  <si>
    <t>B3411</t>
  </si>
  <si>
    <t>Építményadó</t>
  </si>
  <si>
    <t>B35111</t>
  </si>
  <si>
    <t>Állandó jelleggel végzett iparűzési tev. Után fiz. Helyi adó</t>
  </si>
  <si>
    <t>B35411</t>
  </si>
  <si>
    <t>Gépjárműadó</t>
  </si>
  <si>
    <t>B35521</t>
  </si>
  <si>
    <t>Talajterhelési díj</t>
  </si>
  <si>
    <t>B36031</t>
  </si>
  <si>
    <t>Igazg.szolg. Díj</t>
  </si>
  <si>
    <t>Közhatalmi bevételek</t>
  </si>
  <si>
    <t>B40211</t>
  </si>
  <si>
    <t>Tárgyi eszközök bérbeadásából származó bevételek</t>
  </si>
  <si>
    <t>B4031</t>
  </si>
  <si>
    <t>Továbbszámlázott szolgáltatás</t>
  </si>
  <si>
    <t>B4041</t>
  </si>
  <si>
    <t>Tulajdonosi bevételek</t>
  </si>
  <si>
    <t>B405</t>
  </si>
  <si>
    <t>Ellátási díjak</t>
  </si>
  <si>
    <t>B406</t>
  </si>
  <si>
    <t>ÁFA bevételek</t>
  </si>
  <si>
    <t>B407</t>
  </si>
  <si>
    <t>Általános forgalmi adó visszatérítése</t>
  </si>
  <si>
    <t>B4081</t>
  </si>
  <si>
    <t>Kamatbevételek</t>
  </si>
  <si>
    <t>B410</t>
  </si>
  <si>
    <t>Biztosító által fizetett kártárítés</t>
  </si>
  <si>
    <t>B411</t>
  </si>
  <si>
    <t>Egyéb működési bevételek</t>
  </si>
  <si>
    <t>Működési bevételek</t>
  </si>
  <si>
    <t>B721</t>
  </si>
  <si>
    <t>Felhalmozási c. visszatérítendő támogatások áh.kívülről</t>
  </si>
  <si>
    <t>B8131</t>
  </si>
  <si>
    <t>Előző év költségvetési maradványának igénybevétele</t>
  </si>
  <si>
    <t>Finanszírozási bevételek</t>
  </si>
  <si>
    <t>Bevételek összesen</t>
  </si>
  <si>
    <t>Főkvi. szám</t>
  </si>
  <si>
    <t>Lövő Község Önkormányzata</t>
  </si>
  <si>
    <t>K1101</t>
  </si>
  <si>
    <t>Törvény szerinti illetmények</t>
  </si>
  <si>
    <t>K1103</t>
  </si>
  <si>
    <t>Céljuttatás, projektprémium</t>
  </si>
  <si>
    <t>K1104</t>
  </si>
  <si>
    <t>Helyettesítés</t>
  </si>
  <si>
    <t>K1106</t>
  </si>
  <si>
    <t>Jubileumi jutalom</t>
  </si>
  <si>
    <t>K1107</t>
  </si>
  <si>
    <t>CAFETÉRIA-juttatás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</si>
  <si>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</si>
  <si>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</si>
  <si>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</si>
  <si>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</si>
  <si>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</si>
  <si>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</si>
  <si>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K121</t>
  </si>
  <si>
    <t>Választott tisztségviselők juttatásai</t>
  </si>
  <si>
    <t>K122</t>
  </si>
  <si>
    <t>Egyéb jogviszonyban nem saját dolgozónak fizetett juttatások</t>
  </si>
  <si>
    <t>K123</t>
  </si>
  <si>
    <t>Egyéb külső személyi juttatások</t>
  </si>
  <si>
    <t>K21</t>
  </si>
  <si>
    <t>Szociális hozzájárulási adó</t>
  </si>
  <si>
    <t>K25</t>
  </si>
  <si>
    <t>Táppénz hozzájárulás</t>
  </si>
  <si>
    <t>K27</t>
  </si>
  <si>
    <t>Munkáltatói szja</t>
  </si>
  <si>
    <t>K311</t>
  </si>
  <si>
    <t>Szakmai anyagok beszerzése</t>
  </si>
  <si>
    <t>K312</t>
  </si>
  <si>
    <t>Üzemeltetési anyagok beszerzése</t>
  </si>
  <si>
    <t>K313</t>
  </si>
  <si>
    <t>Árubeszerzés</t>
  </si>
  <si>
    <t>K31</t>
  </si>
  <si>
    <t>Készletbeszerzés</t>
  </si>
  <si>
    <t>K321</t>
  </si>
  <si>
    <t>Informatikai szolg. Igénybevétele</t>
  </si>
  <si>
    <t>K322</t>
  </si>
  <si>
    <t>Egyéb kommunikációs szolgáltatás</t>
  </si>
  <si>
    <t>K32</t>
  </si>
  <si>
    <t>Kommunikációs szolgáltatások</t>
  </si>
  <si>
    <t>K3311</t>
  </si>
  <si>
    <t>Villamosenergia szolg.</t>
  </si>
  <si>
    <t>K3312</t>
  </si>
  <si>
    <t>Gázdíj</t>
  </si>
  <si>
    <t>K3313</t>
  </si>
  <si>
    <t>Víz- és csatornadíj</t>
  </si>
  <si>
    <t>K331</t>
  </si>
  <si>
    <t>Közüzemi díjak</t>
  </si>
  <si>
    <t>K332</t>
  </si>
  <si>
    <t>Vásárolt élelmezés</t>
  </si>
  <si>
    <t>K333</t>
  </si>
  <si>
    <t>Bérleti díj</t>
  </si>
  <si>
    <t>K3341</t>
  </si>
  <si>
    <t>karbantartás, kisjavítási szolgáltatások</t>
  </si>
  <si>
    <t>K334</t>
  </si>
  <si>
    <t>K3351</t>
  </si>
  <si>
    <t>Közvetített szolgáltatás ÁH belül</t>
  </si>
  <si>
    <t>K3352</t>
  </si>
  <si>
    <t>Közvetített szolgáltatás ÁH kívül</t>
  </si>
  <si>
    <t>K335</t>
  </si>
  <si>
    <t>Közvetített szolgáltatások</t>
  </si>
  <si>
    <t>K336</t>
  </si>
  <si>
    <t>Szakmai tevékenységet segítő szolg.</t>
  </si>
  <si>
    <t>K33713</t>
  </si>
  <si>
    <t xml:space="preserve">Postaktg.  </t>
  </si>
  <si>
    <t>K33721</t>
  </si>
  <si>
    <t>Biztosítási díjak</t>
  </si>
  <si>
    <t>K33741</t>
  </si>
  <si>
    <t>Szállítás ( személyszáll.,hulladékszáll., lomt.,  ktg., )</t>
  </si>
  <si>
    <t>K33761</t>
  </si>
  <si>
    <t>Kéményseprés</t>
  </si>
  <si>
    <t>K3377</t>
  </si>
  <si>
    <t>Rágcsálóírtás</t>
  </si>
  <si>
    <t>K33791</t>
  </si>
  <si>
    <t>Más egyéb szolgáltatás ( tűz- és munkavédelem, egyéb)</t>
  </si>
  <si>
    <t>K337</t>
  </si>
  <si>
    <t>Egyéb szolgáltatások</t>
  </si>
  <si>
    <t>K33</t>
  </si>
  <si>
    <t>Szolgáltatási kiadások</t>
  </si>
  <si>
    <t>K341</t>
  </si>
  <si>
    <t>Kiküldetési költség</t>
  </si>
  <si>
    <t>K34</t>
  </si>
  <si>
    <t xml:space="preserve">Kiküldetések,reklám- és propagandakiadások </t>
  </si>
  <si>
    <t>K351</t>
  </si>
  <si>
    <t>Működési  ÁFA</t>
  </si>
  <si>
    <t>K352</t>
  </si>
  <si>
    <t>Befizetendő ÁFA</t>
  </si>
  <si>
    <t>K353</t>
  </si>
  <si>
    <t>K354</t>
  </si>
  <si>
    <t>Egyéb pénzügyi műveletek kiadásai</t>
  </si>
  <si>
    <t>K3555</t>
  </si>
  <si>
    <t xml:space="preserve">Egyéb dologi jellegű kiadások (bankköltség, kerekítési különbözetek) </t>
  </si>
  <si>
    <t>K3556</t>
  </si>
  <si>
    <t>Közbeszerzési díj</t>
  </si>
  <si>
    <t>K3557</t>
  </si>
  <si>
    <t>Más rovaton nem szerepeltethető dologi jellegű kiadás</t>
  </si>
  <si>
    <t>K355</t>
  </si>
  <si>
    <t>Egyéb dologi kiadások</t>
  </si>
  <si>
    <t xml:space="preserve">K35 </t>
  </si>
  <si>
    <t>Különféle befizetések  és egyéb dologi kiadások</t>
  </si>
  <si>
    <t>K48317</t>
  </si>
  <si>
    <t>Települési támogatás</t>
  </si>
  <si>
    <t>K48319</t>
  </si>
  <si>
    <t>Települési létfenntartási támogatás</t>
  </si>
  <si>
    <t>K5022</t>
  </si>
  <si>
    <t>A helyi önk. Tv-i előíráson alapuló befizetései</t>
  </si>
  <si>
    <t>K5023</t>
  </si>
  <si>
    <t>Egyéb elvonások, befizetések</t>
  </si>
  <si>
    <t>K50601</t>
  </si>
  <si>
    <t>Központi költségvetési szervnek</t>
  </si>
  <si>
    <t>K50606</t>
  </si>
  <si>
    <t>Működési c. támogatás áh. Belülre önkormányzatoknak és kv.szerveknek</t>
  </si>
  <si>
    <t>K50607</t>
  </si>
  <si>
    <t>Működési támogatás áh.belülre társulásoknak</t>
  </si>
  <si>
    <t>K512</t>
  </si>
  <si>
    <t>Egyéb működési támogatás áh.kívülre</t>
  </si>
  <si>
    <t>K513</t>
  </si>
  <si>
    <t>Tartalékok</t>
  </si>
  <si>
    <t>K611</t>
  </si>
  <si>
    <t>Immateriális javak beszerzése,létesítése</t>
  </si>
  <si>
    <t>K621</t>
  </si>
  <si>
    <t>Ingatlanok beszerzése, létesítése</t>
  </si>
  <si>
    <t>K631</t>
  </si>
  <si>
    <t>Informatikai eszközök beszerzése</t>
  </si>
  <si>
    <t>K641</t>
  </si>
  <si>
    <t>Egyéb TE beszerzése</t>
  </si>
  <si>
    <t>K671</t>
  </si>
  <si>
    <t>Beruházás áfa</t>
  </si>
  <si>
    <t>K711</t>
  </si>
  <si>
    <t xml:space="preserve">Ingatlanfelújítás </t>
  </si>
  <si>
    <t>K731</t>
  </si>
  <si>
    <t>Egyéb tárgyi eszközök felújítása</t>
  </si>
  <si>
    <t>K741</t>
  </si>
  <si>
    <t>Felújítások előzetesen felszámított áfa</t>
  </si>
  <si>
    <t>K84</t>
  </si>
  <si>
    <t>Egyéb felhalmozási célú támogatások ÁH-n belülre</t>
  </si>
  <si>
    <t>K89</t>
  </si>
  <si>
    <t>Egyéb felhalmozási célú támogatás ÁH-n kívülre</t>
  </si>
  <si>
    <t xml:space="preserve">Felhalmozási c. pe. Átadás </t>
  </si>
  <si>
    <t>Államháztartáson belüli megelőlegezések visszafizetése</t>
  </si>
  <si>
    <t>K912</t>
  </si>
  <si>
    <t>Belföldi értékpapírok kiadásai</t>
  </si>
  <si>
    <t>K914</t>
  </si>
  <si>
    <t>Központi , irányító szervi  támogatás folyósítása</t>
  </si>
  <si>
    <t>Kiadások összesen</t>
  </si>
  <si>
    <t>K915</t>
  </si>
  <si>
    <t>Foglalkoztatottak személyi juttatásai (K11)</t>
  </si>
  <si>
    <t>Külső szemmélyi juttatások (K12)</t>
  </si>
  <si>
    <t>SZEMÉLYI JUTTATÁSOK  (K1)</t>
  </si>
  <si>
    <t>Munkáltatói járulék K(2)</t>
  </si>
  <si>
    <t>Dologi kiadások (K3)</t>
  </si>
  <si>
    <t>Ellátottak pénzbeli juttatása (K4)</t>
  </si>
  <si>
    <t>Egyéb működési célú kiadások (K5)</t>
  </si>
  <si>
    <t>Beruházások  (K6)</t>
  </si>
  <si>
    <t>Felújítások  (K7)</t>
  </si>
  <si>
    <t>Finanszírozási kiadások  (K8)</t>
  </si>
  <si>
    <t>Belföldi finanszírozási kiadásai (K9)</t>
  </si>
  <si>
    <t xml:space="preserve">Lövői Napsugár Óvoda </t>
  </si>
  <si>
    <t>11.sz.melléklet</t>
  </si>
  <si>
    <t>12.sz.melléklet</t>
  </si>
  <si>
    <t>13.sz.melléklet</t>
  </si>
  <si>
    <t>14.sz.melléklet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</si>
</sst>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_-* #,##0_-;\-* #,##0_-;_-* &quot;-&quot;??_-;_-@_-"/>
    <numFmt numFmtId="174" formatCode="\ ##########"/>
    <numFmt numFmtId="175" formatCode="_-* #,##0.0_-;\-* #,##0.0_-;_-* &quot;-&quot;??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Bookman Old Style"/>
      <family val="1"/>
    </font>
    <font>
      <b/>
      <sz val="18"/>
      <color indexed="8"/>
      <name val="Calibri"/>
      <family val="2"/>
    </font>
    <font>
      <sz val="14"/>
      <name val="Arial"/>
      <family val="2"/>
    </font>
    <font>
      <sz val="14"/>
      <name val="Arial CE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9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0" borderId="7" applyNumberFormat="0" applyFon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0" xfId="0" applyBorder="1" applyAlignment="1">
      <alignment/>
    </xf>
    <xf numFmtId="0" fontId="8" fillId="26" borderId="10" xfId="0" applyFont="1" applyFill="1" applyBorder="1" applyAlignment="1">
      <alignment/>
    </xf>
    <xf numFmtId="0" fontId="7" fillId="29" borderId="10" xfId="0" applyFont="1" applyFill="1" applyBorder="1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173" fontId="10" fillId="0" borderId="10" xfId="40" applyNumberFormat="1" applyFont="1" applyBorder="1" applyAlignment="1">
      <alignment horizontal="right"/>
    </xf>
    <xf numFmtId="173" fontId="10" fillId="0" borderId="12" xfId="40" applyNumberFormat="1" applyFont="1" applyBorder="1" applyAlignment="1">
      <alignment horizontal="right"/>
    </xf>
    <xf numFmtId="0" fontId="0" fillId="0" borderId="11" xfId="0" applyBorder="1" applyAlignment="1">
      <alignment/>
    </xf>
    <xf numFmtId="173" fontId="10" fillId="0" borderId="10" xfId="40" applyNumberFormat="1" applyFont="1" applyBorder="1" applyAlignment="1">
      <alignment/>
    </xf>
    <xf numFmtId="0" fontId="0" fillId="30" borderId="10" xfId="0" applyFill="1" applyBorder="1" applyAlignment="1">
      <alignment/>
    </xf>
    <xf numFmtId="0" fontId="0" fillId="31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1" borderId="10" xfId="0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8" fillId="29" borderId="10" xfId="0" applyFont="1" applyFill="1" applyBorder="1" applyAlignment="1">
      <alignment/>
    </xf>
    <xf numFmtId="174" fontId="11" fillId="26" borderId="10" xfId="0" applyNumberFormat="1" applyFont="1" applyFill="1" applyBorder="1" applyAlignment="1">
      <alignment vertical="center"/>
    </xf>
    <xf numFmtId="0" fontId="12" fillId="26" borderId="10" xfId="0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top" wrapText="1"/>
    </xf>
    <xf numFmtId="0" fontId="5" fillId="33" borderId="13" xfId="0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3" fontId="16" fillId="0" borderId="16" xfId="0" applyNumberFormat="1" applyFont="1" applyBorder="1" applyAlignment="1">
      <alignment horizontal="right" vertical="top" wrapText="1"/>
    </xf>
    <xf numFmtId="3" fontId="16" fillId="0" borderId="18" xfId="0" applyNumberFormat="1" applyFont="1" applyBorder="1" applyAlignment="1">
      <alignment horizontal="right" vertical="top" wrapText="1"/>
    </xf>
    <xf numFmtId="3" fontId="16" fillId="0" borderId="19" xfId="0" applyNumberFormat="1" applyFont="1" applyBorder="1" applyAlignment="1">
      <alignment horizontal="right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173" fontId="0" fillId="0" borderId="0" xfId="40" applyNumberFormat="1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4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3" fontId="6" fillId="0" borderId="33" xfId="0" applyNumberFormat="1" applyFont="1" applyBorder="1" applyAlignment="1">
      <alignment horizontal="right" vertical="top" wrapText="1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35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17" fillId="0" borderId="10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16" fillId="0" borderId="30" xfId="0" applyNumberFormat="1" applyFont="1" applyBorder="1" applyAlignment="1">
      <alignment horizontal="right" vertical="top" wrapText="1"/>
    </xf>
    <xf numFmtId="3" fontId="16" fillId="0" borderId="32" xfId="0" applyNumberFormat="1" applyFont="1" applyBorder="1" applyAlignment="1">
      <alignment horizontal="right" vertical="top" wrapText="1"/>
    </xf>
    <xf numFmtId="3" fontId="6" fillId="0" borderId="38" xfId="0" applyNumberFormat="1" applyFont="1" applyBorder="1" applyAlignment="1">
      <alignment horizontal="right" vertical="top" wrapText="1"/>
    </xf>
    <xf numFmtId="3" fontId="4" fillId="0" borderId="39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right" vertical="top" wrapText="1"/>
    </xf>
    <xf numFmtId="3" fontId="4" fillId="0" borderId="41" xfId="0" applyNumberFormat="1" applyFont="1" applyBorder="1" applyAlignment="1">
      <alignment horizontal="right" vertical="top" wrapText="1"/>
    </xf>
    <xf numFmtId="3" fontId="16" fillId="0" borderId="41" xfId="0" applyNumberFormat="1" applyFont="1" applyBorder="1" applyAlignment="1">
      <alignment horizontal="right" vertical="top" wrapText="1"/>
    </xf>
    <xf numFmtId="3" fontId="16" fillId="0" borderId="42" xfId="0" applyNumberFormat="1" applyFont="1" applyBorder="1" applyAlignment="1">
      <alignment horizontal="right" vertical="top" wrapText="1"/>
    </xf>
    <xf numFmtId="3" fontId="6" fillId="0" borderId="43" xfId="0" applyNumberFormat="1" applyFont="1" applyBorder="1" applyAlignment="1">
      <alignment horizontal="right" vertical="top" wrapText="1"/>
    </xf>
    <xf numFmtId="3" fontId="6" fillId="0" borderId="40" xfId="0" applyNumberFormat="1" applyFont="1" applyBorder="1" applyAlignment="1">
      <alignment horizontal="right" vertical="top" wrapText="1"/>
    </xf>
    <xf numFmtId="3" fontId="4" fillId="0" borderId="44" xfId="0" applyNumberFormat="1" applyFont="1" applyBorder="1" applyAlignment="1">
      <alignment horizontal="right" vertical="top" wrapText="1"/>
    </xf>
    <xf numFmtId="3" fontId="4" fillId="0" borderId="45" xfId="0" applyNumberFormat="1" applyFont="1" applyBorder="1" applyAlignment="1">
      <alignment horizontal="right" vertical="top" wrapText="1"/>
    </xf>
    <xf numFmtId="3" fontId="4" fillId="0" borderId="42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6" fillId="0" borderId="31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3" fontId="4" fillId="0" borderId="12" xfId="0" applyNumberFormat="1" applyFont="1" applyBorder="1" applyAlignment="1">
      <alignment horizontal="right" vertical="top" wrapText="1"/>
    </xf>
    <xf numFmtId="0" fontId="5" fillId="33" borderId="46" xfId="0" applyFont="1" applyFill="1" applyBorder="1" applyAlignment="1">
      <alignment horizontal="center" vertical="top" wrapText="1"/>
    </xf>
    <xf numFmtId="3" fontId="0" fillId="0" borderId="28" xfId="0" applyNumberFormat="1" applyBorder="1" applyAlignment="1">
      <alignment/>
    </xf>
    <xf numFmtId="3" fontId="4" fillId="0" borderId="28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/>
    </xf>
    <xf numFmtId="173" fontId="9" fillId="0" borderId="10" xfId="40" applyNumberFormat="1" applyFont="1" applyBorder="1" applyAlignment="1">
      <alignment horizontal="right"/>
    </xf>
    <xf numFmtId="173" fontId="10" fillId="0" borderId="12" xfId="40" applyNumberFormat="1" applyFont="1" applyBorder="1" applyAlignment="1">
      <alignment/>
    </xf>
    <xf numFmtId="173" fontId="9" fillId="26" borderId="10" xfId="40" applyNumberFormat="1" applyFont="1" applyFill="1" applyBorder="1" applyAlignment="1">
      <alignment/>
    </xf>
    <xf numFmtId="173" fontId="9" fillId="0" borderId="10" xfId="40" applyNumberFormat="1" applyFont="1" applyBorder="1" applyAlignment="1">
      <alignment/>
    </xf>
    <xf numFmtId="173" fontId="10" fillId="30" borderId="10" xfId="40" applyNumberFormat="1" applyFont="1" applyFill="1" applyBorder="1" applyAlignment="1">
      <alignment/>
    </xf>
    <xf numFmtId="173" fontId="10" fillId="30" borderId="12" xfId="40" applyNumberFormat="1" applyFont="1" applyFill="1" applyBorder="1" applyAlignment="1">
      <alignment/>
    </xf>
    <xf numFmtId="173" fontId="9" fillId="30" borderId="10" xfId="40" applyNumberFormat="1" applyFont="1" applyFill="1" applyBorder="1" applyAlignment="1">
      <alignment/>
    </xf>
    <xf numFmtId="173" fontId="10" fillId="31" borderId="10" xfId="40" applyNumberFormat="1" applyFont="1" applyFill="1" applyBorder="1" applyAlignment="1">
      <alignment/>
    </xf>
    <xf numFmtId="173" fontId="10" fillId="31" borderId="12" xfId="40" applyNumberFormat="1" applyFont="1" applyFill="1" applyBorder="1" applyAlignment="1">
      <alignment/>
    </xf>
    <xf numFmtId="173" fontId="9" fillId="31" borderId="10" xfId="40" applyNumberFormat="1" applyFont="1" applyFill="1" applyBorder="1" applyAlignment="1">
      <alignment/>
    </xf>
    <xf numFmtId="173" fontId="10" fillId="32" borderId="10" xfId="40" applyNumberFormat="1" applyFont="1" applyFill="1" applyBorder="1" applyAlignment="1">
      <alignment/>
    </xf>
    <xf numFmtId="173" fontId="10" fillId="32" borderId="12" xfId="4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73" fontId="10" fillId="34" borderId="10" xfId="40" applyNumberFormat="1" applyFont="1" applyFill="1" applyBorder="1" applyAlignment="1">
      <alignment/>
    </xf>
    <xf numFmtId="173" fontId="9" fillId="34" borderId="10" xfId="40" applyNumberFormat="1" applyFont="1" applyFill="1" applyBorder="1" applyAlignment="1">
      <alignment/>
    </xf>
    <xf numFmtId="173" fontId="10" fillId="33" borderId="10" xfId="40" applyNumberFormat="1" applyFont="1" applyFill="1" applyBorder="1" applyAlignment="1">
      <alignment/>
    </xf>
    <xf numFmtId="173" fontId="9" fillId="29" borderId="10" xfId="40" applyNumberFormat="1" applyFont="1" applyFill="1" applyBorder="1" applyAlignment="1">
      <alignment/>
    </xf>
    <xf numFmtId="173" fontId="9" fillId="32" borderId="10" xfId="40" applyNumberFormat="1" applyFont="1" applyFill="1" applyBorder="1" applyAlignment="1">
      <alignment/>
    </xf>
    <xf numFmtId="173" fontId="9" fillId="29" borderId="10" xfId="40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right" vertical="top" wrapText="1"/>
    </xf>
    <xf numFmtId="3" fontId="4" fillId="0" borderId="37" xfId="0" applyNumberFormat="1" applyFont="1" applyBorder="1" applyAlignment="1">
      <alignment horizontal="right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6" fillId="0" borderId="24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4" fillId="33" borderId="47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left" vertical="top" wrapText="1"/>
    </xf>
    <xf numFmtId="173" fontId="4" fillId="0" borderId="28" xfId="40" applyNumberFormat="1" applyFont="1" applyBorder="1" applyAlignment="1">
      <alignment horizontal="right" vertical="top" wrapText="1"/>
    </xf>
    <xf numFmtId="173" fontId="4" fillId="0" borderId="30" xfId="40" applyNumberFormat="1" applyFont="1" applyBorder="1" applyAlignment="1">
      <alignment horizontal="right" vertical="top" wrapText="1"/>
    </xf>
    <xf numFmtId="173" fontId="4" fillId="0" borderId="10" xfId="40" applyNumberFormat="1" applyFont="1" applyBorder="1" applyAlignment="1">
      <alignment horizontal="right" vertical="top" wrapText="1"/>
    </xf>
    <xf numFmtId="173" fontId="4" fillId="0" borderId="16" xfId="40" applyNumberFormat="1" applyFont="1" applyBorder="1" applyAlignment="1">
      <alignment horizontal="right" vertical="top" wrapText="1"/>
    </xf>
    <xf numFmtId="173" fontId="6" fillId="0" borderId="29" xfId="40" applyNumberFormat="1" applyFont="1" applyBorder="1" applyAlignment="1">
      <alignment horizontal="right" vertical="top" wrapText="1"/>
    </xf>
    <xf numFmtId="173" fontId="6" fillId="0" borderId="39" xfId="40" applyNumberFormat="1" applyFont="1" applyBorder="1" applyAlignment="1">
      <alignment horizontal="right" vertical="top" wrapText="1"/>
    </xf>
    <xf numFmtId="173" fontId="6" fillId="0" borderId="21" xfId="40" applyNumberFormat="1" applyFont="1" applyBorder="1" applyAlignment="1">
      <alignment horizontal="right" vertical="top" wrapText="1"/>
    </xf>
    <xf numFmtId="173" fontId="6" fillId="0" borderId="22" xfId="4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top" wrapText="1"/>
    </xf>
    <xf numFmtId="173" fontId="0" fillId="0" borderId="0" xfId="40" applyNumberFormat="1" applyFont="1" applyBorder="1" applyAlignment="1">
      <alignment/>
    </xf>
    <xf numFmtId="173" fontId="0" fillId="0" borderId="0" xfId="4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left" vertical="top" wrapText="1"/>
    </xf>
    <xf numFmtId="3" fontId="4" fillId="0" borderId="47" xfId="0" applyNumberFormat="1" applyFont="1" applyBorder="1" applyAlignment="1">
      <alignment horizontal="right" vertical="top" wrapText="1"/>
    </xf>
    <xf numFmtId="3" fontId="4" fillId="0" borderId="48" xfId="0" applyNumberFormat="1" applyFont="1" applyBorder="1" applyAlignment="1">
      <alignment horizontal="right" vertical="top" wrapText="1"/>
    </xf>
    <xf numFmtId="3" fontId="4" fillId="0" borderId="49" xfId="0" applyNumberFormat="1" applyFont="1" applyBorder="1" applyAlignment="1">
      <alignment horizontal="right" vertical="top" wrapText="1"/>
    </xf>
    <xf numFmtId="3" fontId="4" fillId="0" borderId="50" xfId="0" applyNumberFormat="1" applyFont="1" applyBorder="1" applyAlignment="1">
      <alignment horizontal="right" vertical="top" wrapText="1"/>
    </xf>
    <xf numFmtId="0" fontId="4" fillId="33" borderId="37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173" fontId="4" fillId="33" borderId="37" xfId="40" applyNumberFormat="1" applyFont="1" applyFill="1" applyBorder="1" applyAlignment="1">
      <alignment horizontal="right" vertical="top" wrapText="1"/>
    </xf>
    <xf numFmtId="173" fontId="4" fillId="33" borderId="38" xfId="40" applyNumberFormat="1" applyFont="1" applyFill="1" applyBorder="1" applyAlignment="1">
      <alignment horizontal="right" vertical="top" wrapText="1"/>
    </xf>
    <xf numFmtId="173" fontId="4" fillId="33" borderId="14" xfId="40" applyNumberFormat="1" applyFont="1" applyFill="1" applyBorder="1" applyAlignment="1">
      <alignment horizontal="right" vertical="top" wrapText="1"/>
    </xf>
    <xf numFmtId="173" fontId="4" fillId="33" borderId="15" xfId="40" applyNumberFormat="1" applyFont="1" applyFill="1" applyBorder="1" applyAlignment="1">
      <alignment horizontal="right" vertical="top" wrapText="1"/>
    </xf>
    <xf numFmtId="0" fontId="5" fillId="33" borderId="47" xfId="0" applyFont="1" applyFill="1" applyBorder="1" applyAlignment="1">
      <alignment horizontal="right" vertical="top" wrapText="1"/>
    </xf>
    <xf numFmtId="173" fontId="4" fillId="33" borderId="47" xfId="40" applyNumberFormat="1" applyFont="1" applyFill="1" applyBorder="1" applyAlignment="1">
      <alignment horizontal="right" vertical="top" wrapText="1"/>
    </xf>
    <xf numFmtId="173" fontId="4" fillId="33" borderId="48" xfId="40" applyNumberFormat="1" applyFont="1" applyFill="1" applyBorder="1" applyAlignment="1">
      <alignment horizontal="right" vertical="top" wrapText="1"/>
    </xf>
    <xf numFmtId="173" fontId="4" fillId="33" borderId="51" xfId="40" applyNumberFormat="1" applyFont="1" applyFill="1" applyBorder="1" applyAlignment="1">
      <alignment horizontal="right" vertical="top" wrapText="1"/>
    </xf>
    <xf numFmtId="173" fontId="4" fillId="33" borderId="46" xfId="40" applyNumberFormat="1" applyFont="1" applyFill="1" applyBorder="1" applyAlignment="1">
      <alignment horizontal="righ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3" fontId="0" fillId="0" borderId="10" xfId="0" applyNumberFormat="1" applyBorder="1" applyAlignment="1">
      <alignment/>
    </xf>
    <xf numFmtId="3" fontId="8" fillId="26" borderId="10" xfId="0" applyNumberFormat="1" applyFont="1" applyFill="1" applyBorder="1" applyAlignment="1">
      <alignment/>
    </xf>
    <xf numFmtId="3" fontId="9" fillId="26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7" fillId="29" borderId="10" xfId="0" applyNumberFormat="1" applyFont="1" applyFill="1" applyBorder="1" applyAlignment="1">
      <alignment vertical="center"/>
    </xf>
    <xf numFmtId="3" fontId="9" fillId="29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4" fillId="33" borderId="0" xfId="0" applyFont="1" applyFill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32" borderId="52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5.00390625" style="0" customWidth="1"/>
    <col min="2" max="2" width="48.75390625" style="0" customWidth="1"/>
    <col min="3" max="4" width="16.625" style="0" customWidth="1"/>
    <col min="5" max="8" width="32.875" style="0" hidden="1" customWidth="1"/>
    <col min="9" max="9" width="13.875" style="0" customWidth="1"/>
    <col min="10" max="10" width="13.375" style="0" customWidth="1"/>
    <col min="11" max="11" width="12.625" style="0" hidden="1" customWidth="1"/>
    <col min="12" max="12" width="15.875" style="0" hidden="1" customWidth="1"/>
    <col min="13" max="13" width="14.75390625" style="0" hidden="1" customWidth="1"/>
    <col min="14" max="14" width="15.875" style="0" hidden="1" customWidth="1"/>
  </cols>
  <sheetData>
    <row r="1" spans="1:9" ht="17.25" customHeight="1">
      <c r="A1" s="196" t="s">
        <v>182</v>
      </c>
      <c r="B1" s="196"/>
      <c r="C1" s="196"/>
      <c r="D1" s="196"/>
      <c r="E1" s="196"/>
      <c r="F1" s="196"/>
      <c r="G1" s="196"/>
      <c r="H1" s="196"/>
      <c r="I1" s="196"/>
    </row>
    <row r="2" ht="12.75" customHeight="1">
      <c r="I2" s="111" t="s">
        <v>425</v>
      </c>
    </row>
    <row r="3" spans="1:9" ht="18" customHeight="1" thickBot="1">
      <c r="A3" s="194" t="s">
        <v>0</v>
      </c>
      <c r="B3" s="195"/>
      <c r="C3" s="195"/>
      <c r="D3" s="195"/>
      <c r="E3" s="195"/>
      <c r="F3" s="195"/>
      <c r="G3" s="195"/>
      <c r="H3" s="195"/>
      <c r="I3" s="195"/>
    </row>
    <row r="4" spans="1:13" ht="31.5" customHeight="1" thickBot="1">
      <c r="A4" s="44"/>
      <c r="B4" s="44" t="s">
        <v>1</v>
      </c>
      <c r="C4" s="44" t="s">
        <v>2</v>
      </c>
      <c r="D4" s="44" t="s">
        <v>3</v>
      </c>
      <c r="E4" s="43" t="s">
        <v>4</v>
      </c>
      <c r="F4" s="25" t="s">
        <v>5</v>
      </c>
      <c r="G4" s="25" t="s">
        <v>6</v>
      </c>
      <c r="H4" s="45" t="s">
        <v>7</v>
      </c>
      <c r="I4" s="44" t="s">
        <v>8</v>
      </c>
      <c r="J4" s="1"/>
      <c r="K4" s="159" t="s">
        <v>195</v>
      </c>
      <c r="L4" s="159" t="s">
        <v>196</v>
      </c>
      <c r="M4" s="159" t="s">
        <v>197</v>
      </c>
    </row>
    <row r="5" spans="1:14" ht="15.75" customHeight="1">
      <c r="A5" s="81" t="s">
        <v>9</v>
      </c>
      <c r="B5" s="92" t="s">
        <v>10</v>
      </c>
      <c r="C5" s="98">
        <v>77023080</v>
      </c>
      <c r="D5" s="79">
        <v>76831388</v>
      </c>
      <c r="E5" s="87"/>
      <c r="F5" s="26"/>
      <c r="G5" s="26"/>
      <c r="H5" s="26"/>
      <c r="I5" s="27">
        <v>38109251</v>
      </c>
      <c r="J5" s="160"/>
      <c r="K5" s="47">
        <v>15721431</v>
      </c>
      <c r="L5" s="47">
        <v>27652300</v>
      </c>
      <c r="M5" s="47">
        <v>33457657</v>
      </c>
      <c r="N5" s="163">
        <f aca="true" t="shared" si="0" ref="N5:N13">SUM(K5:M5)</f>
        <v>76831388</v>
      </c>
    </row>
    <row r="6" spans="1:14" ht="12" customHeight="1">
      <c r="A6" s="162" t="s">
        <v>199</v>
      </c>
      <c r="B6" s="147" t="s">
        <v>198</v>
      </c>
      <c r="C6" s="105"/>
      <c r="D6" s="65">
        <v>350000</v>
      </c>
      <c r="E6" s="66"/>
      <c r="F6" s="33"/>
      <c r="G6" s="33"/>
      <c r="H6" s="33"/>
      <c r="I6" s="34"/>
      <c r="J6" s="160"/>
      <c r="K6" s="47"/>
      <c r="L6" s="47">
        <v>350000</v>
      </c>
      <c r="M6" s="47"/>
      <c r="N6" s="163">
        <f t="shared" si="0"/>
        <v>350000</v>
      </c>
    </row>
    <row r="7" spans="1:14" ht="12.75">
      <c r="A7" s="52" t="s">
        <v>11</v>
      </c>
      <c r="B7" s="55" t="s">
        <v>12</v>
      </c>
      <c r="C7" s="99"/>
      <c r="D7" s="57">
        <v>424060</v>
      </c>
      <c r="E7" s="54"/>
      <c r="F7" s="24"/>
      <c r="G7" s="24"/>
      <c r="H7" s="24"/>
      <c r="I7" s="28">
        <v>424060</v>
      </c>
      <c r="J7" s="160"/>
      <c r="K7" s="47">
        <v>424060</v>
      </c>
      <c r="L7" s="47"/>
      <c r="M7" s="47"/>
      <c r="N7" s="163">
        <f t="shared" si="0"/>
        <v>424060</v>
      </c>
    </row>
    <row r="8" spans="1:14" ht="12.75">
      <c r="A8" s="82" t="s">
        <v>177</v>
      </c>
      <c r="B8" s="93" t="s">
        <v>176</v>
      </c>
      <c r="C8" s="99">
        <v>500000</v>
      </c>
      <c r="D8" s="57">
        <v>500000</v>
      </c>
      <c r="E8" s="54"/>
      <c r="F8" s="24"/>
      <c r="G8" s="24"/>
      <c r="H8" s="24"/>
      <c r="I8" s="28">
        <v>62860</v>
      </c>
      <c r="J8" s="160"/>
      <c r="K8" s="47">
        <v>0</v>
      </c>
      <c r="L8" s="47"/>
      <c r="M8" s="47">
        <v>500000</v>
      </c>
      <c r="N8" s="163">
        <f t="shared" si="0"/>
        <v>500000</v>
      </c>
    </row>
    <row r="9" spans="1:14" ht="12.75">
      <c r="A9" s="82" t="s">
        <v>178</v>
      </c>
      <c r="B9" s="93" t="s">
        <v>179</v>
      </c>
      <c r="C9" s="99">
        <v>1735650</v>
      </c>
      <c r="D9" s="57">
        <v>1735650</v>
      </c>
      <c r="E9" s="54"/>
      <c r="F9" s="24"/>
      <c r="G9" s="24"/>
      <c r="H9" s="24"/>
      <c r="I9" s="28">
        <v>0</v>
      </c>
      <c r="J9" s="160"/>
      <c r="K9" s="47"/>
      <c r="L9" s="47"/>
      <c r="M9" s="47">
        <v>1735650</v>
      </c>
      <c r="N9" s="163">
        <f t="shared" si="0"/>
        <v>1735650</v>
      </c>
    </row>
    <row r="10" spans="1:14" ht="12.75">
      <c r="A10" s="52" t="s">
        <v>13</v>
      </c>
      <c r="B10" s="55" t="s">
        <v>14</v>
      </c>
      <c r="C10" s="99">
        <v>3122700</v>
      </c>
      <c r="D10" s="57">
        <v>3122700</v>
      </c>
      <c r="E10" s="54"/>
      <c r="F10" s="24"/>
      <c r="G10" s="24"/>
      <c r="H10" s="24"/>
      <c r="I10" s="28">
        <v>1542802</v>
      </c>
      <c r="J10" s="161"/>
      <c r="K10" s="47">
        <v>743500</v>
      </c>
      <c r="L10" s="47">
        <v>892200</v>
      </c>
      <c r="M10" s="47">
        <v>1487000</v>
      </c>
      <c r="N10" s="163">
        <f t="shared" si="0"/>
        <v>3122700</v>
      </c>
    </row>
    <row r="11" spans="1:14" ht="12.75">
      <c r="A11" s="52" t="s">
        <v>15</v>
      </c>
      <c r="B11" s="55" t="s">
        <v>16</v>
      </c>
      <c r="C11" s="99">
        <v>539040</v>
      </c>
      <c r="D11" s="57">
        <v>604070</v>
      </c>
      <c r="E11" s="54"/>
      <c r="F11" s="24"/>
      <c r="G11" s="24"/>
      <c r="H11" s="24"/>
      <c r="I11" s="28">
        <v>262990</v>
      </c>
      <c r="J11" s="161"/>
      <c r="K11" s="47">
        <v>140880</v>
      </c>
      <c r="L11" s="47">
        <v>304640</v>
      </c>
      <c r="M11" s="47">
        <v>158550</v>
      </c>
      <c r="N11" s="163">
        <f t="shared" si="0"/>
        <v>604070</v>
      </c>
    </row>
    <row r="12" spans="1:14" ht="12.75">
      <c r="A12" s="52">
        <v>10</v>
      </c>
      <c r="B12" s="93" t="s">
        <v>180</v>
      </c>
      <c r="C12" s="99">
        <v>200000</v>
      </c>
      <c r="D12" s="57">
        <v>200000</v>
      </c>
      <c r="E12" s="54"/>
      <c r="F12" s="24"/>
      <c r="G12" s="24"/>
      <c r="H12" s="24"/>
      <c r="I12" s="28">
        <v>0</v>
      </c>
      <c r="J12" s="161"/>
      <c r="K12" s="47">
        <v>0</v>
      </c>
      <c r="L12" s="47">
        <v>200000</v>
      </c>
      <c r="M12" s="47">
        <v>0</v>
      </c>
      <c r="N12" s="163">
        <f t="shared" si="0"/>
        <v>200000</v>
      </c>
    </row>
    <row r="13" spans="1:14" ht="25.5">
      <c r="A13" s="52" t="s">
        <v>17</v>
      </c>
      <c r="B13" s="55" t="s">
        <v>18</v>
      </c>
      <c r="C13" s="99">
        <v>1977107</v>
      </c>
      <c r="D13" s="57">
        <v>2673635</v>
      </c>
      <c r="E13" s="54"/>
      <c r="F13" s="24"/>
      <c r="G13" s="24"/>
      <c r="H13" s="24"/>
      <c r="I13" s="28">
        <v>1189510</v>
      </c>
      <c r="J13" s="161"/>
      <c r="K13" s="47">
        <v>515443</v>
      </c>
      <c r="L13" s="47">
        <v>1740107</v>
      </c>
      <c r="M13" s="47">
        <v>418085</v>
      </c>
      <c r="N13" s="163">
        <f t="shared" si="0"/>
        <v>2673635</v>
      </c>
    </row>
    <row r="14" spans="1:14" ht="15" customHeight="1">
      <c r="A14" s="83" t="s">
        <v>19</v>
      </c>
      <c r="B14" s="94" t="s">
        <v>20</v>
      </c>
      <c r="C14" s="100">
        <f>SUM(C5:C13)</f>
        <v>85097577</v>
      </c>
      <c r="D14" s="107">
        <f>SUM(D5:D13)</f>
        <v>86441503</v>
      </c>
      <c r="E14" s="88"/>
      <c r="F14" s="39"/>
      <c r="G14" s="39"/>
      <c r="H14" s="39"/>
      <c r="I14" s="40">
        <f>SUM(I5:I13)</f>
        <v>41591473</v>
      </c>
      <c r="J14" s="161"/>
      <c r="K14" s="47">
        <f>SUM(K5:K13)</f>
        <v>17545314</v>
      </c>
      <c r="L14" s="47">
        <f>SUM(L5:L13)</f>
        <v>31139247</v>
      </c>
      <c r="M14" s="47">
        <f>SUM(M5:M13)</f>
        <v>37756942</v>
      </c>
      <c r="N14" s="163">
        <f>SUM(N5:N13)</f>
        <v>86441503</v>
      </c>
    </row>
    <row r="15" spans="1:14" ht="12.75">
      <c r="A15" s="52" t="s">
        <v>21</v>
      </c>
      <c r="B15" s="55" t="s">
        <v>22</v>
      </c>
      <c r="C15" s="99">
        <v>5298588</v>
      </c>
      <c r="D15" s="57">
        <v>5298588</v>
      </c>
      <c r="E15" s="54"/>
      <c r="F15" s="24"/>
      <c r="G15" s="24"/>
      <c r="H15" s="24"/>
      <c r="I15" s="28">
        <v>2049294</v>
      </c>
      <c r="J15" s="161"/>
      <c r="K15" s="47">
        <v>5298588</v>
      </c>
      <c r="L15" s="47"/>
      <c r="M15" s="47">
        <v>0</v>
      </c>
      <c r="N15" s="163">
        <f>SUM(K15:M15)</f>
        <v>5298588</v>
      </c>
    </row>
    <row r="16" spans="1:14" ht="25.5" customHeight="1">
      <c r="A16" s="52" t="s">
        <v>23</v>
      </c>
      <c r="B16" s="55" t="s">
        <v>24</v>
      </c>
      <c r="C16" s="99">
        <v>1505392</v>
      </c>
      <c r="D16" s="57">
        <v>1980412</v>
      </c>
      <c r="E16" s="54"/>
      <c r="F16" s="24"/>
      <c r="G16" s="24"/>
      <c r="H16" s="24"/>
      <c r="I16" s="28">
        <v>976113</v>
      </c>
      <c r="J16" s="161"/>
      <c r="K16" s="47">
        <v>1470192</v>
      </c>
      <c r="L16" s="47"/>
      <c r="M16" s="47">
        <v>510220</v>
      </c>
      <c r="N16" s="163">
        <f>SUM(K16:M16)</f>
        <v>1980412</v>
      </c>
    </row>
    <row r="17" spans="1:14" ht="12.75">
      <c r="A17" s="52" t="s">
        <v>25</v>
      </c>
      <c r="B17" s="55" t="s">
        <v>26</v>
      </c>
      <c r="C17" s="99">
        <v>400000</v>
      </c>
      <c r="D17" s="57">
        <v>986850</v>
      </c>
      <c r="E17" s="54"/>
      <c r="F17" s="24"/>
      <c r="G17" s="24"/>
      <c r="H17" s="24"/>
      <c r="I17" s="28">
        <v>586850</v>
      </c>
      <c r="J17" s="161"/>
      <c r="K17" s="47">
        <v>400000</v>
      </c>
      <c r="L17" s="47">
        <v>586850</v>
      </c>
      <c r="M17" s="47">
        <v>0</v>
      </c>
      <c r="N17" s="163">
        <f>SUM(K17:M17)</f>
        <v>986850</v>
      </c>
    </row>
    <row r="18" spans="1:14" ht="13.5" thickBot="1">
      <c r="A18" s="84" t="s">
        <v>27</v>
      </c>
      <c r="B18" s="95" t="s">
        <v>28</v>
      </c>
      <c r="C18" s="101">
        <f>SUM(C15:C17)</f>
        <v>7203980</v>
      </c>
      <c r="D18" s="108">
        <f>SUM(D15:D17)</f>
        <v>8265850</v>
      </c>
      <c r="E18" s="89"/>
      <c r="F18" s="41"/>
      <c r="G18" s="41"/>
      <c r="H18" s="41"/>
      <c r="I18" s="42">
        <f>SUM(I15:I17)</f>
        <v>3612257</v>
      </c>
      <c r="J18" s="161"/>
      <c r="K18" s="47">
        <f>SUM(K15:K17)</f>
        <v>7168780</v>
      </c>
      <c r="L18" s="47">
        <f>SUM(L15:L17)</f>
        <v>586850</v>
      </c>
      <c r="M18" s="47">
        <f>SUM(M15:M17)</f>
        <v>510220</v>
      </c>
      <c r="N18" s="163">
        <f>SUM(N15:N17)</f>
        <v>8265850</v>
      </c>
    </row>
    <row r="19" spans="1:14" ht="13.5" thickBot="1">
      <c r="A19" s="67" t="s">
        <v>29</v>
      </c>
      <c r="B19" s="68" t="s">
        <v>30</v>
      </c>
      <c r="C19" s="102">
        <f>SUM(C14+C18)</f>
        <v>92301557</v>
      </c>
      <c r="D19" s="69">
        <f>SUM(D18,D14)</f>
        <v>94707353</v>
      </c>
      <c r="E19" s="70"/>
      <c r="F19" s="29"/>
      <c r="G19" s="29"/>
      <c r="H19" s="29"/>
      <c r="I19" s="30">
        <f>SUM(I18,I14)</f>
        <v>45203730</v>
      </c>
      <c r="J19" s="160"/>
      <c r="K19" s="47">
        <f>SUM(K18,K14)</f>
        <v>24714094</v>
      </c>
      <c r="L19" s="47">
        <f>SUM(L18,L14)</f>
        <v>31726097</v>
      </c>
      <c r="M19" s="47">
        <f>SUM(M14+M18)</f>
        <v>38267162</v>
      </c>
      <c r="N19" s="163">
        <f>SUM(N14+N18)</f>
        <v>94707353</v>
      </c>
    </row>
    <row r="20" spans="1:14" ht="25.5">
      <c r="A20" s="85" t="s">
        <v>31</v>
      </c>
      <c r="B20" s="96" t="s">
        <v>32</v>
      </c>
      <c r="C20" s="103">
        <v>18899806</v>
      </c>
      <c r="D20" s="109">
        <v>19230331</v>
      </c>
      <c r="E20" s="90"/>
      <c r="F20" s="35"/>
      <c r="G20" s="35"/>
      <c r="H20" s="35"/>
      <c r="I20" s="36">
        <f>SUM(I21:I24)</f>
        <v>8902658</v>
      </c>
      <c r="J20" s="160"/>
      <c r="K20" s="47">
        <v>5311578</v>
      </c>
      <c r="L20" s="47">
        <v>6264022</v>
      </c>
      <c r="M20" s="47">
        <v>7654731</v>
      </c>
      <c r="N20" s="163">
        <f>SUM(K20:M20)</f>
        <v>19230331</v>
      </c>
    </row>
    <row r="21" spans="1:13" ht="12.75">
      <c r="A21" s="52" t="s">
        <v>33</v>
      </c>
      <c r="B21" s="55" t="s">
        <v>34</v>
      </c>
      <c r="C21" s="99"/>
      <c r="D21" s="57"/>
      <c r="E21" s="54"/>
      <c r="F21" s="24"/>
      <c r="G21" s="24"/>
      <c r="H21" s="24"/>
      <c r="I21" s="28">
        <v>8533768</v>
      </c>
      <c r="J21" s="160"/>
      <c r="K21" s="47"/>
      <c r="L21" s="47"/>
      <c r="M21" s="47"/>
    </row>
    <row r="22" spans="1:13" ht="12.75" hidden="1">
      <c r="A22" s="52" t="s">
        <v>35</v>
      </c>
      <c r="B22" s="55" t="s">
        <v>36</v>
      </c>
      <c r="C22" s="99"/>
      <c r="D22" s="57"/>
      <c r="E22" s="54"/>
      <c r="F22" s="24"/>
      <c r="G22" s="24"/>
      <c r="H22" s="24"/>
      <c r="I22" s="28">
        <v>0</v>
      </c>
      <c r="J22" s="160"/>
      <c r="K22" s="47"/>
      <c r="L22" s="47"/>
      <c r="M22" s="47"/>
    </row>
    <row r="23" spans="1:13" ht="12.75">
      <c r="A23" s="52" t="s">
        <v>37</v>
      </c>
      <c r="B23" s="55" t="s">
        <v>38</v>
      </c>
      <c r="C23" s="99"/>
      <c r="D23" s="57"/>
      <c r="E23" s="54"/>
      <c r="F23" s="24"/>
      <c r="G23" s="24"/>
      <c r="H23" s="24"/>
      <c r="I23" s="28">
        <v>133218</v>
      </c>
      <c r="J23" s="160"/>
      <c r="K23" s="47"/>
      <c r="L23" s="47"/>
      <c r="M23" s="47"/>
    </row>
    <row r="24" spans="1:13" ht="15" customHeight="1" thickBot="1">
      <c r="A24" s="86" t="s">
        <v>39</v>
      </c>
      <c r="B24" s="97" t="s">
        <v>40</v>
      </c>
      <c r="C24" s="104"/>
      <c r="D24" s="80"/>
      <c r="E24" s="91"/>
      <c r="F24" s="37"/>
      <c r="G24" s="37"/>
      <c r="H24" s="37"/>
      <c r="I24" s="38">
        <v>235672</v>
      </c>
      <c r="J24" s="160"/>
      <c r="K24" s="47"/>
      <c r="L24" s="47"/>
      <c r="M24" s="47"/>
    </row>
    <row r="25" spans="1:14" ht="12.75">
      <c r="A25" s="63" t="s">
        <v>41</v>
      </c>
      <c r="B25" s="64" t="s">
        <v>42</v>
      </c>
      <c r="C25" s="105">
        <v>770000</v>
      </c>
      <c r="D25" s="65">
        <v>770000</v>
      </c>
      <c r="E25" s="66"/>
      <c r="F25" s="33"/>
      <c r="G25" s="33"/>
      <c r="H25" s="33"/>
      <c r="I25" s="34">
        <v>176581</v>
      </c>
      <c r="J25" s="160"/>
      <c r="K25" s="47">
        <v>220000</v>
      </c>
      <c r="L25" s="47">
        <v>240000</v>
      </c>
      <c r="M25" s="47">
        <v>310000</v>
      </c>
      <c r="N25" s="163">
        <f>SUM(K25:M25)</f>
        <v>770000</v>
      </c>
    </row>
    <row r="26" spans="1:14" ht="12.75">
      <c r="A26" s="52" t="s">
        <v>43</v>
      </c>
      <c r="B26" s="55" t="s">
        <v>44</v>
      </c>
      <c r="C26" s="99">
        <v>7799000</v>
      </c>
      <c r="D26" s="57">
        <v>7900296</v>
      </c>
      <c r="E26" s="54"/>
      <c r="F26" s="24"/>
      <c r="G26" s="24"/>
      <c r="H26" s="24"/>
      <c r="I26" s="78">
        <v>4335166</v>
      </c>
      <c r="J26" s="160"/>
      <c r="K26" s="47">
        <v>6045000</v>
      </c>
      <c r="L26" s="47">
        <v>801296</v>
      </c>
      <c r="M26" s="47">
        <v>1054000</v>
      </c>
      <c r="N26" s="163">
        <f>SUM(K26:M26)</f>
        <v>7900296</v>
      </c>
    </row>
    <row r="27" spans="1:14" ht="12.75">
      <c r="A27" s="83" t="s">
        <v>45</v>
      </c>
      <c r="B27" s="94" t="s">
        <v>46</v>
      </c>
      <c r="C27" s="100">
        <f>SUM(C25:C26)</f>
        <v>8569000</v>
      </c>
      <c r="D27" s="107">
        <f>SUM(D25:D26)</f>
        <v>8670296</v>
      </c>
      <c r="E27" s="88"/>
      <c r="F27" s="39"/>
      <c r="G27" s="39"/>
      <c r="H27" s="39"/>
      <c r="I27" s="40">
        <f>SUM(I25:I26)</f>
        <v>4511747</v>
      </c>
      <c r="J27" s="160"/>
      <c r="K27" s="47">
        <f>SUM(K25:K26)</f>
        <v>6265000</v>
      </c>
      <c r="L27" s="47">
        <f>SUM(L25:L26)</f>
        <v>1041296</v>
      </c>
      <c r="M27" s="47">
        <f>SUM(M25:M26)</f>
        <v>1364000</v>
      </c>
      <c r="N27" s="163">
        <f>SUM(N25:N26)</f>
        <v>8670296</v>
      </c>
    </row>
    <row r="28" spans="1:14" ht="14.25" customHeight="1">
      <c r="A28" s="52" t="s">
        <v>47</v>
      </c>
      <c r="B28" s="55" t="s">
        <v>48</v>
      </c>
      <c r="C28" s="99">
        <v>510000</v>
      </c>
      <c r="D28" s="57">
        <v>510000</v>
      </c>
      <c r="E28" s="54"/>
      <c r="F28" s="24"/>
      <c r="G28" s="24"/>
      <c r="H28" s="24"/>
      <c r="I28" s="28">
        <v>242699</v>
      </c>
      <c r="J28" s="160"/>
      <c r="K28" s="47">
        <v>350000</v>
      </c>
      <c r="L28" s="47">
        <v>90000</v>
      </c>
      <c r="M28" s="47">
        <v>70000</v>
      </c>
      <c r="N28" s="163">
        <f>SUM(K28:M28)</f>
        <v>510000</v>
      </c>
    </row>
    <row r="29" spans="1:14" ht="12.75">
      <c r="A29" s="52" t="s">
        <v>49</v>
      </c>
      <c r="B29" s="55" t="s">
        <v>50</v>
      </c>
      <c r="C29" s="99">
        <v>850000</v>
      </c>
      <c r="D29" s="57">
        <v>850000</v>
      </c>
      <c r="E29" s="54"/>
      <c r="F29" s="24"/>
      <c r="G29" s="24"/>
      <c r="H29" s="24"/>
      <c r="I29" s="28">
        <v>492653</v>
      </c>
      <c r="J29" s="161"/>
      <c r="K29" s="47">
        <v>530000</v>
      </c>
      <c r="L29" s="47">
        <v>240000</v>
      </c>
      <c r="M29" s="47">
        <v>80000</v>
      </c>
      <c r="N29" s="163">
        <f>SUM(K29:M29)</f>
        <v>850000</v>
      </c>
    </row>
    <row r="30" spans="1:14" ht="14.25" customHeight="1">
      <c r="A30" s="83" t="s">
        <v>51</v>
      </c>
      <c r="B30" s="94" t="s">
        <v>52</v>
      </c>
      <c r="C30" s="100">
        <f>SUM(C28:C29)</f>
        <v>1360000</v>
      </c>
      <c r="D30" s="107">
        <f>SUM(D28:D29)</f>
        <v>1360000</v>
      </c>
      <c r="E30" s="88"/>
      <c r="F30" s="39"/>
      <c r="G30" s="39"/>
      <c r="H30" s="39"/>
      <c r="I30" s="40">
        <f>SUM(I28:I29)</f>
        <v>735352</v>
      </c>
      <c r="J30" s="161"/>
      <c r="K30" s="47">
        <f>SUM(K28:K29)</f>
        <v>880000</v>
      </c>
      <c r="L30" s="47">
        <f>SUM(L28:L29)</f>
        <v>330000</v>
      </c>
      <c r="M30" s="47">
        <f>SUM(M28:M29)</f>
        <v>150000</v>
      </c>
      <c r="N30" s="163">
        <f>SUM(N28:N29)</f>
        <v>1360000</v>
      </c>
    </row>
    <row r="31" spans="1:14" ht="12.75">
      <c r="A31" s="52" t="s">
        <v>53</v>
      </c>
      <c r="B31" s="55" t="s">
        <v>54</v>
      </c>
      <c r="C31" s="99">
        <v>7250000</v>
      </c>
      <c r="D31" s="57">
        <v>7250000</v>
      </c>
      <c r="E31" s="54"/>
      <c r="F31" s="24"/>
      <c r="G31" s="24"/>
      <c r="H31" s="24"/>
      <c r="I31" s="28">
        <v>4758394</v>
      </c>
      <c r="J31" s="160"/>
      <c r="K31" s="47">
        <v>5850000</v>
      </c>
      <c r="L31" s="47">
        <v>300000</v>
      </c>
      <c r="M31" s="47">
        <v>1100000</v>
      </c>
      <c r="N31" s="163">
        <f>SUM(K31:M31)</f>
        <v>7250000</v>
      </c>
    </row>
    <row r="32" spans="1:14" ht="12.75">
      <c r="A32" s="52" t="s">
        <v>55</v>
      </c>
      <c r="B32" s="55" t="s">
        <v>56</v>
      </c>
      <c r="C32" s="99">
        <v>12993056</v>
      </c>
      <c r="D32" s="57">
        <v>12993056</v>
      </c>
      <c r="E32" s="54"/>
      <c r="F32" s="24"/>
      <c r="G32" s="24"/>
      <c r="H32" s="24"/>
      <c r="I32" s="28">
        <v>9066110</v>
      </c>
      <c r="J32" s="160"/>
      <c r="K32" s="47">
        <v>12993056</v>
      </c>
      <c r="L32" s="47"/>
      <c r="M32" s="47"/>
      <c r="N32" s="163">
        <f>SUM(K32:M32)</f>
        <v>12993056</v>
      </c>
    </row>
    <row r="33" spans="1:14" ht="12.75">
      <c r="A33" s="52" t="s">
        <v>57</v>
      </c>
      <c r="B33" s="55" t="s">
        <v>58</v>
      </c>
      <c r="C33" s="99">
        <v>360000</v>
      </c>
      <c r="D33" s="57">
        <v>360000</v>
      </c>
      <c r="E33" s="54"/>
      <c r="F33" s="24"/>
      <c r="G33" s="24"/>
      <c r="H33" s="24"/>
      <c r="I33" s="28">
        <v>317034</v>
      </c>
      <c r="J33" s="161"/>
      <c r="K33" s="47">
        <v>360000</v>
      </c>
      <c r="L33" s="47"/>
      <c r="M33" s="47"/>
      <c r="N33" s="163">
        <f>SUM(K33:M33)</f>
        <v>360000</v>
      </c>
    </row>
    <row r="34" spans="1:14" ht="12.75">
      <c r="A34" s="52" t="s">
        <v>59</v>
      </c>
      <c r="B34" s="55" t="s">
        <v>60</v>
      </c>
      <c r="C34" s="99">
        <v>5950000</v>
      </c>
      <c r="D34" s="57">
        <v>6088918</v>
      </c>
      <c r="E34" s="54"/>
      <c r="F34" s="24"/>
      <c r="G34" s="24"/>
      <c r="H34" s="24"/>
      <c r="I34" s="28">
        <v>2088628</v>
      </c>
      <c r="J34" s="161"/>
      <c r="K34" s="47">
        <v>5388918</v>
      </c>
      <c r="L34" s="47">
        <v>200000</v>
      </c>
      <c r="M34" s="47">
        <v>500000</v>
      </c>
      <c r="N34" s="163">
        <f>SUM(K34:M34)</f>
        <v>6088918</v>
      </c>
    </row>
    <row r="35" spans="1:14" ht="12.75">
      <c r="A35" s="52" t="s">
        <v>61</v>
      </c>
      <c r="B35" s="55" t="s">
        <v>62</v>
      </c>
      <c r="C35" s="99">
        <v>940000</v>
      </c>
      <c r="D35" s="57">
        <v>940000</v>
      </c>
      <c r="E35" s="54"/>
      <c r="F35" s="24"/>
      <c r="G35" s="24"/>
      <c r="H35" s="24"/>
      <c r="I35" s="28">
        <v>251248</v>
      </c>
      <c r="J35" s="161"/>
      <c r="K35" s="47">
        <v>940000</v>
      </c>
      <c r="L35" s="47"/>
      <c r="M35" s="47"/>
      <c r="N35" s="163">
        <f>SUM(K35:M35)</f>
        <v>940000</v>
      </c>
    </row>
    <row r="36" spans="1:13" ht="12.75">
      <c r="A36" s="52" t="s">
        <v>63</v>
      </c>
      <c r="B36" s="55" t="s">
        <v>64</v>
      </c>
      <c r="C36" s="99"/>
      <c r="D36" s="57"/>
      <c r="E36" s="54"/>
      <c r="F36" s="24"/>
      <c r="G36" s="24"/>
      <c r="H36" s="24"/>
      <c r="I36" s="28">
        <v>182302</v>
      </c>
      <c r="J36" s="160"/>
      <c r="K36" s="47"/>
      <c r="L36" s="47"/>
      <c r="M36" s="47"/>
    </row>
    <row r="37" spans="1:14" ht="14.25" customHeight="1">
      <c r="A37" s="52" t="s">
        <v>65</v>
      </c>
      <c r="B37" s="55" t="s">
        <v>66</v>
      </c>
      <c r="C37" s="99">
        <v>3930000</v>
      </c>
      <c r="D37" s="57">
        <v>3878160</v>
      </c>
      <c r="E37" s="54"/>
      <c r="F37" s="24"/>
      <c r="G37" s="24"/>
      <c r="H37" s="24"/>
      <c r="I37" s="28">
        <v>758252</v>
      </c>
      <c r="J37" s="161"/>
      <c r="K37" s="47">
        <v>2030000</v>
      </c>
      <c r="L37" s="47">
        <v>1648160</v>
      </c>
      <c r="M37" s="47">
        <v>200000</v>
      </c>
      <c r="N37" s="163">
        <f>SUM(K37:M37)</f>
        <v>3878160</v>
      </c>
    </row>
    <row r="38" spans="1:14" ht="12.75">
      <c r="A38" s="52" t="s">
        <v>67</v>
      </c>
      <c r="B38" s="55" t="s">
        <v>68</v>
      </c>
      <c r="C38" s="99">
        <v>11998200</v>
      </c>
      <c r="D38" s="57">
        <v>11998200</v>
      </c>
      <c r="E38" s="54"/>
      <c r="F38" s="24"/>
      <c r="G38" s="24"/>
      <c r="H38" s="24"/>
      <c r="I38" s="28">
        <v>5509562</v>
      </c>
      <c r="J38" s="161"/>
      <c r="K38" s="47">
        <v>7400000</v>
      </c>
      <c r="L38" s="47">
        <v>1200000</v>
      </c>
      <c r="M38" s="47">
        <v>3398200</v>
      </c>
      <c r="N38" s="163">
        <f>SUM(K38:M38)</f>
        <v>11998200</v>
      </c>
    </row>
    <row r="39" spans="1:13" ht="12.75">
      <c r="A39" s="52" t="s">
        <v>69</v>
      </c>
      <c r="B39" s="55" t="s">
        <v>70</v>
      </c>
      <c r="C39" s="99"/>
      <c r="D39" s="57"/>
      <c r="E39" s="54"/>
      <c r="F39" s="24"/>
      <c r="G39" s="24"/>
      <c r="H39" s="24"/>
      <c r="I39" s="28">
        <v>224510</v>
      </c>
      <c r="J39" s="160"/>
      <c r="K39" s="47"/>
      <c r="L39" s="47"/>
      <c r="M39" s="47"/>
    </row>
    <row r="40" spans="1:14" ht="14.25" customHeight="1">
      <c r="A40" s="83" t="s">
        <v>71</v>
      </c>
      <c r="B40" s="94" t="s">
        <v>72</v>
      </c>
      <c r="C40" s="100">
        <f>SUM(C31+C32+C33+C34+C35+C37+C38)</f>
        <v>43421256</v>
      </c>
      <c r="D40" s="107">
        <f>SUM(D31+D32+D33+D34+D35+D37+D38)</f>
        <v>43508334</v>
      </c>
      <c r="E40" s="88"/>
      <c r="F40" s="39"/>
      <c r="G40" s="39"/>
      <c r="H40" s="39"/>
      <c r="I40" s="40">
        <f>SUM(I31+I32+I33+I34+I35+I37+I38)</f>
        <v>22749228</v>
      </c>
      <c r="J40" s="160"/>
      <c r="K40" s="47">
        <f>SUM(K31+K32+K33+K34+K35+K37+K38)</f>
        <v>34961974</v>
      </c>
      <c r="L40" s="47">
        <f>SUM(L31+L32+L33+L34+L35+L37+L38)</f>
        <v>3348160</v>
      </c>
      <c r="M40" s="47">
        <f>SUM(M31+M32+M33+M34+M35+M37+M38)</f>
        <v>5198200</v>
      </c>
      <c r="N40" s="163">
        <f>SUM(N31+N32+N33+N34+N35+N37+N38)</f>
        <v>43508334</v>
      </c>
    </row>
    <row r="41" spans="1:14" ht="12.75">
      <c r="A41" s="52" t="s">
        <v>73</v>
      </c>
      <c r="B41" s="55" t="s">
        <v>74</v>
      </c>
      <c r="C41" s="99">
        <v>320000</v>
      </c>
      <c r="D41" s="57">
        <v>333480</v>
      </c>
      <c r="E41" s="54"/>
      <c r="F41" s="24"/>
      <c r="G41" s="24"/>
      <c r="H41" s="24"/>
      <c r="I41" s="28">
        <v>118060</v>
      </c>
      <c r="J41" s="160"/>
      <c r="K41" s="47">
        <v>40000</v>
      </c>
      <c r="L41" s="47">
        <v>213480</v>
      </c>
      <c r="M41" s="47">
        <v>80000</v>
      </c>
      <c r="N41" s="163">
        <f aca="true" t="shared" si="1" ref="N41:N47">SUM(K41:M41)</f>
        <v>333480</v>
      </c>
    </row>
    <row r="42" spans="1:14" ht="25.5">
      <c r="A42" s="83" t="s">
        <v>75</v>
      </c>
      <c r="B42" s="94" t="s">
        <v>76</v>
      </c>
      <c r="C42" s="100">
        <f>SUM(C41)</f>
        <v>320000</v>
      </c>
      <c r="D42" s="107">
        <f>SUM(D41)</f>
        <v>333480</v>
      </c>
      <c r="E42" s="88"/>
      <c r="F42" s="39"/>
      <c r="G42" s="39"/>
      <c r="H42" s="39"/>
      <c r="I42" s="40">
        <f>SUM(I41)</f>
        <v>118060</v>
      </c>
      <c r="J42" s="160"/>
      <c r="K42" s="47">
        <v>40000</v>
      </c>
      <c r="L42" s="47">
        <f>SUM(L41)</f>
        <v>213480</v>
      </c>
      <c r="M42" s="47">
        <f>SUM(M41)</f>
        <v>80000</v>
      </c>
      <c r="N42" s="163">
        <f t="shared" si="1"/>
        <v>333480</v>
      </c>
    </row>
    <row r="43" spans="1:14" ht="25.5">
      <c r="A43" s="52" t="s">
        <v>77</v>
      </c>
      <c r="B43" s="55" t="s">
        <v>78</v>
      </c>
      <c r="C43" s="99">
        <v>13562355</v>
      </c>
      <c r="D43" s="57">
        <v>13480994</v>
      </c>
      <c r="E43" s="54"/>
      <c r="F43" s="24"/>
      <c r="G43" s="24"/>
      <c r="H43" s="24"/>
      <c r="I43" s="28">
        <v>6679658</v>
      </c>
      <c r="J43" s="160"/>
      <c r="K43" s="47">
        <v>11115483</v>
      </c>
      <c r="L43" s="47">
        <v>713903</v>
      </c>
      <c r="M43" s="47">
        <v>1651608</v>
      </c>
      <c r="N43" s="163">
        <f t="shared" si="1"/>
        <v>13480994</v>
      </c>
    </row>
    <row r="44" spans="1:14" ht="12.75">
      <c r="A44" s="52" t="s">
        <v>79</v>
      </c>
      <c r="B44" s="55" t="s">
        <v>80</v>
      </c>
      <c r="C44" s="99">
        <v>2000000</v>
      </c>
      <c r="D44" s="57">
        <v>2000000</v>
      </c>
      <c r="E44" s="54"/>
      <c r="F44" s="24"/>
      <c r="G44" s="24"/>
      <c r="H44" s="24"/>
      <c r="I44" s="28"/>
      <c r="J44" s="160"/>
      <c r="K44" s="47">
        <v>2000000</v>
      </c>
      <c r="L44" s="47"/>
      <c r="M44" s="47"/>
      <c r="N44" s="163">
        <f t="shared" si="1"/>
        <v>2000000</v>
      </c>
    </row>
    <row r="45" spans="1:14" ht="12.75">
      <c r="A45" s="52">
        <v>51</v>
      </c>
      <c r="B45" s="93" t="s">
        <v>187</v>
      </c>
      <c r="C45" s="99"/>
      <c r="D45" s="57">
        <v>12635</v>
      </c>
      <c r="E45" s="54"/>
      <c r="F45" s="24"/>
      <c r="G45" s="24"/>
      <c r="H45" s="24"/>
      <c r="I45" s="28">
        <v>12635</v>
      </c>
      <c r="J45" s="160"/>
      <c r="K45" s="47">
        <v>12635</v>
      </c>
      <c r="L45" s="47"/>
      <c r="M45" s="47"/>
      <c r="N45" s="163">
        <f t="shared" si="1"/>
        <v>12635</v>
      </c>
    </row>
    <row r="46" spans="1:14" ht="12.75">
      <c r="A46" s="52">
        <v>54</v>
      </c>
      <c r="B46" s="93" t="s">
        <v>189</v>
      </c>
      <c r="C46" s="99"/>
      <c r="D46" s="57">
        <v>7365</v>
      </c>
      <c r="E46" s="54"/>
      <c r="F46" s="24"/>
      <c r="G46" s="24"/>
      <c r="H46" s="24"/>
      <c r="I46" s="28">
        <v>7365</v>
      </c>
      <c r="J46" s="160"/>
      <c r="K46" s="47">
        <v>7365</v>
      </c>
      <c r="L46" s="47"/>
      <c r="M46" s="47"/>
      <c r="N46" s="163">
        <f t="shared" si="1"/>
        <v>7365</v>
      </c>
    </row>
    <row r="47" spans="1:14" ht="12.75">
      <c r="A47" s="52" t="s">
        <v>81</v>
      </c>
      <c r="B47" s="55" t="s">
        <v>82</v>
      </c>
      <c r="C47" s="99">
        <v>86000</v>
      </c>
      <c r="D47" s="57">
        <v>216000</v>
      </c>
      <c r="E47" s="54"/>
      <c r="F47" s="24"/>
      <c r="G47" s="24"/>
      <c r="H47" s="24"/>
      <c r="I47" s="28">
        <v>162810</v>
      </c>
      <c r="J47" s="160"/>
      <c r="K47" s="47">
        <v>191000</v>
      </c>
      <c r="L47" s="47">
        <v>20000</v>
      </c>
      <c r="M47" s="47">
        <v>5000</v>
      </c>
      <c r="N47" s="163">
        <f t="shared" si="1"/>
        <v>216000</v>
      </c>
    </row>
    <row r="48" spans="1:14" ht="26.25" thickBot="1">
      <c r="A48" s="84" t="s">
        <v>83</v>
      </c>
      <c r="B48" s="95" t="s">
        <v>84</v>
      </c>
      <c r="C48" s="101">
        <f>SUM(C43:C47)</f>
        <v>15648355</v>
      </c>
      <c r="D48" s="108">
        <f>SUM(D43:D47)</f>
        <v>15716994</v>
      </c>
      <c r="E48" s="89"/>
      <c r="F48" s="41"/>
      <c r="G48" s="41"/>
      <c r="H48" s="41"/>
      <c r="I48" s="42">
        <f>SUM(I43:I47)</f>
        <v>6862468</v>
      </c>
      <c r="J48" s="161"/>
      <c r="K48" s="47">
        <f>SUM(K43+K44+K45+K46+K47)</f>
        <v>13326483</v>
      </c>
      <c r="L48" s="47">
        <f>SUM(L43:L47)</f>
        <v>733903</v>
      </c>
      <c r="M48" s="47">
        <f>SUM(M43:M47)</f>
        <v>1656608</v>
      </c>
      <c r="N48" s="163">
        <f>SUM(N43:N47)</f>
        <v>15716994</v>
      </c>
    </row>
    <row r="49" spans="1:14" ht="13.5" thickBot="1">
      <c r="A49" s="67" t="s">
        <v>85</v>
      </c>
      <c r="B49" s="68" t="s">
        <v>86</v>
      </c>
      <c r="C49" s="102">
        <f>SUM(C27+C30+C40+C42+C48)</f>
        <v>69318611</v>
      </c>
      <c r="D49" s="69">
        <f>SUM(D27+D30+D40+D42+D48)</f>
        <v>69589104</v>
      </c>
      <c r="E49" s="70"/>
      <c r="F49" s="29"/>
      <c r="G49" s="29"/>
      <c r="H49" s="29"/>
      <c r="I49" s="30">
        <f>SUM(I27+I30+I40+I42+I48)</f>
        <v>34976855</v>
      </c>
      <c r="J49" s="160"/>
      <c r="K49" s="47">
        <f>SUM(K27+K30+K40+K42+K48)</f>
        <v>55473457</v>
      </c>
      <c r="L49" s="47">
        <f>SUM(L27+L30+L40+L42+L48)</f>
        <v>5666839</v>
      </c>
      <c r="M49" s="47">
        <f>SUM(M27+M30+M40+M42+M48)</f>
        <v>8448808</v>
      </c>
      <c r="N49" s="163">
        <f>SUM(N27+N30+N40+N42+N48)</f>
        <v>69589104</v>
      </c>
    </row>
    <row r="50" spans="1:13" ht="14.25" customHeight="1">
      <c r="A50" s="63">
        <v>99</v>
      </c>
      <c r="B50" s="64" t="s">
        <v>87</v>
      </c>
      <c r="C50" s="105">
        <v>3475200</v>
      </c>
      <c r="D50" s="65">
        <v>3475200</v>
      </c>
      <c r="E50" s="66"/>
      <c r="F50" s="33"/>
      <c r="G50" s="33"/>
      <c r="H50" s="33"/>
      <c r="I50" s="34">
        <v>1066211</v>
      </c>
      <c r="J50" s="160"/>
      <c r="K50" s="47">
        <v>3475200</v>
      </c>
      <c r="L50" s="47"/>
      <c r="M50" s="47"/>
    </row>
    <row r="51" spans="1:13" ht="13.5" customHeight="1">
      <c r="A51" s="52">
        <v>116</v>
      </c>
      <c r="B51" s="55" t="s">
        <v>88</v>
      </c>
      <c r="C51" s="99"/>
      <c r="D51" s="57"/>
      <c r="E51" s="54"/>
      <c r="F51" s="24"/>
      <c r="G51" s="24"/>
      <c r="H51" s="24"/>
      <c r="I51" s="28"/>
      <c r="J51" s="160"/>
      <c r="K51" s="47"/>
      <c r="L51" s="47"/>
      <c r="M51" s="47"/>
    </row>
    <row r="52" spans="1:13" ht="23.25" thickBot="1">
      <c r="A52" s="59">
        <v>118</v>
      </c>
      <c r="B52" s="182" t="s">
        <v>89</v>
      </c>
      <c r="C52" s="106"/>
      <c r="D52" s="61"/>
      <c r="E52" s="62"/>
      <c r="F52" s="31"/>
      <c r="G52" s="31"/>
      <c r="H52" s="31"/>
      <c r="I52" s="32"/>
      <c r="J52" s="160"/>
      <c r="K52" s="47"/>
      <c r="L52" s="47"/>
      <c r="M52" s="47"/>
    </row>
    <row r="53" spans="1:13" ht="26.25" thickBot="1">
      <c r="A53" s="67">
        <v>119</v>
      </c>
      <c r="B53" s="68" t="s">
        <v>90</v>
      </c>
      <c r="C53" s="102">
        <f>SUM(C50)</f>
        <v>3475200</v>
      </c>
      <c r="D53" s="69">
        <f>SUM(D50:D52)</f>
        <v>3475200</v>
      </c>
      <c r="E53" s="70"/>
      <c r="F53" s="29"/>
      <c r="G53" s="29"/>
      <c r="H53" s="29"/>
      <c r="I53" s="30">
        <f>SUM(I50:I52)</f>
        <v>1066211</v>
      </c>
      <c r="J53" s="160"/>
      <c r="K53" s="47">
        <v>3475200</v>
      </c>
      <c r="L53" s="47"/>
      <c r="M53" s="47"/>
    </row>
    <row r="54" spans="1:13" ht="25.5">
      <c r="A54" s="63" t="s">
        <v>91</v>
      </c>
      <c r="B54" s="64" t="s">
        <v>92</v>
      </c>
      <c r="C54" s="105"/>
      <c r="D54" s="65"/>
      <c r="E54" s="66"/>
      <c r="F54" s="33"/>
      <c r="G54" s="33"/>
      <c r="H54" s="33"/>
      <c r="I54" s="34"/>
      <c r="J54" s="160"/>
      <c r="K54" s="47"/>
      <c r="L54" s="47"/>
      <c r="M54" s="47"/>
    </row>
    <row r="55" spans="1:13" ht="25.5">
      <c r="A55" s="52">
        <v>123</v>
      </c>
      <c r="B55" s="55" t="s">
        <v>93</v>
      </c>
      <c r="C55" s="99"/>
      <c r="D55" s="57">
        <v>45522211</v>
      </c>
      <c r="E55" s="54"/>
      <c r="F55" s="24"/>
      <c r="G55" s="24"/>
      <c r="H55" s="24"/>
      <c r="I55" s="28">
        <v>23671550</v>
      </c>
      <c r="J55" s="160"/>
      <c r="K55" s="47">
        <v>45522211</v>
      </c>
      <c r="L55" s="47"/>
      <c r="M55" s="47"/>
    </row>
    <row r="56" spans="1:13" ht="12.75">
      <c r="A56" s="52">
        <v>124</v>
      </c>
      <c r="B56" s="55" t="s">
        <v>94</v>
      </c>
      <c r="C56" s="99"/>
      <c r="D56" s="57">
        <v>832786</v>
      </c>
      <c r="E56" s="54"/>
      <c r="F56" s="24"/>
      <c r="G56" s="24"/>
      <c r="H56" s="24"/>
      <c r="I56" s="28">
        <v>832786</v>
      </c>
      <c r="J56" s="160"/>
      <c r="K56" s="47">
        <v>832786</v>
      </c>
      <c r="L56" s="47"/>
      <c r="M56" s="47"/>
    </row>
    <row r="57" spans="1:13" ht="13.5" customHeight="1">
      <c r="A57" s="52">
        <v>125</v>
      </c>
      <c r="B57" s="55" t="s">
        <v>95</v>
      </c>
      <c r="C57" s="99">
        <v>45522211</v>
      </c>
      <c r="D57" s="57">
        <v>46354997</v>
      </c>
      <c r="E57" s="54"/>
      <c r="F57" s="24"/>
      <c r="G57" s="24"/>
      <c r="H57" s="24"/>
      <c r="I57" s="28">
        <f>SUM(I54:I56)</f>
        <v>24504336</v>
      </c>
      <c r="J57" s="160"/>
      <c r="K57" s="47">
        <f>SUM(K54:K56)</f>
        <v>46354997</v>
      </c>
      <c r="L57" s="47"/>
      <c r="M57" s="47"/>
    </row>
    <row r="58" spans="1:13" ht="24.75" customHeight="1">
      <c r="A58" s="52">
        <v>149</v>
      </c>
      <c r="B58" s="55" t="s">
        <v>96</v>
      </c>
      <c r="C58" s="99">
        <v>27812067</v>
      </c>
      <c r="D58" s="57">
        <v>30301223</v>
      </c>
      <c r="E58" s="54"/>
      <c r="F58" s="24"/>
      <c r="G58" s="24"/>
      <c r="H58" s="24"/>
      <c r="I58" s="28">
        <f>SUM(I59:I61)</f>
        <v>10809667</v>
      </c>
      <c r="J58" s="160"/>
      <c r="K58" s="47">
        <v>30301223</v>
      </c>
      <c r="L58" s="47"/>
      <c r="M58" s="47"/>
    </row>
    <row r="59" spans="1:13" ht="12.75">
      <c r="A59" s="52">
        <v>150</v>
      </c>
      <c r="B59" s="55" t="s">
        <v>97</v>
      </c>
      <c r="C59" s="99"/>
      <c r="D59" s="57"/>
      <c r="E59" s="54"/>
      <c r="F59" s="24"/>
      <c r="G59" s="24"/>
      <c r="H59" s="24"/>
      <c r="I59" s="28">
        <v>300000</v>
      </c>
      <c r="J59" s="160"/>
      <c r="K59" s="47"/>
      <c r="L59" s="47"/>
      <c r="M59" s="47"/>
    </row>
    <row r="60" spans="1:13" ht="25.5">
      <c r="A60" s="52">
        <v>156</v>
      </c>
      <c r="B60" s="55" t="s">
        <v>98</v>
      </c>
      <c r="C60" s="99"/>
      <c r="D60" s="57"/>
      <c r="E60" s="54"/>
      <c r="F60" s="24"/>
      <c r="G60" s="24"/>
      <c r="H60" s="24"/>
      <c r="I60" s="28">
        <v>439800</v>
      </c>
      <c r="J60" s="160"/>
      <c r="K60" s="47"/>
      <c r="L60" s="47"/>
      <c r="M60" s="47"/>
    </row>
    <row r="61" spans="1:13" ht="14.25" customHeight="1">
      <c r="A61" s="52">
        <v>157</v>
      </c>
      <c r="B61" s="55" t="s">
        <v>99</v>
      </c>
      <c r="C61" s="99"/>
      <c r="D61" s="57"/>
      <c r="E61" s="54"/>
      <c r="F61" s="24"/>
      <c r="G61" s="24"/>
      <c r="H61" s="24"/>
      <c r="I61" s="28">
        <v>10069867</v>
      </c>
      <c r="J61" s="160"/>
      <c r="K61" s="47"/>
      <c r="L61" s="47"/>
      <c r="M61" s="47"/>
    </row>
    <row r="62" spans="1:13" ht="25.5">
      <c r="A62" s="52">
        <v>177</v>
      </c>
      <c r="B62" s="55" t="s">
        <v>100</v>
      </c>
      <c r="C62" s="99">
        <v>40869080</v>
      </c>
      <c r="D62" s="57">
        <v>40869080</v>
      </c>
      <c r="E62" s="54"/>
      <c r="F62" s="24"/>
      <c r="G62" s="24"/>
      <c r="H62" s="24"/>
      <c r="I62" s="28">
        <v>14747581</v>
      </c>
      <c r="J62" s="160"/>
      <c r="K62" s="47">
        <v>40869080</v>
      </c>
      <c r="L62" s="47"/>
      <c r="M62" s="47"/>
    </row>
    <row r="63" spans="1:13" ht="12.75">
      <c r="A63" s="52">
        <v>178</v>
      </c>
      <c r="B63" s="55" t="s">
        <v>101</v>
      </c>
      <c r="C63" s="99"/>
      <c r="D63" s="57"/>
      <c r="E63" s="54"/>
      <c r="F63" s="24"/>
      <c r="G63" s="24"/>
      <c r="H63" s="24"/>
      <c r="I63" s="28"/>
      <c r="J63" s="160"/>
      <c r="K63" s="47"/>
      <c r="L63" s="47"/>
      <c r="M63" s="47"/>
    </row>
    <row r="64" spans="1:13" ht="12.75">
      <c r="A64" s="52">
        <v>179</v>
      </c>
      <c r="B64" s="55" t="s">
        <v>102</v>
      </c>
      <c r="C64" s="99"/>
      <c r="D64" s="57"/>
      <c r="E64" s="54"/>
      <c r="F64" s="24"/>
      <c r="G64" s="24"/>
      <c r="H64" s="24"/>
      <c r="I64" s="28"/>
      <c r="J64" s="160"/>
      <c r="K64" s="47"/>
      <c r="L64" s="47"/>
      <c r="M64" s="47"/>
    </row>
    <row r="65" spans="1:13" ht="12.75">
      <c r="A65" s="52">
        <v>180</v>
      </c>
      <c r="B65" s="55" t="s">
        <v>103</v>
      </c>
      <c r="C65" s="99"/>
      <c r="D65" s="57"/>
      <c r="E65" s="54"/>
      <c r="F65" s="24"/>
      <c r="G65" s="24"/>
      <c r="H65" s="24"/>
      <c r="I65" s="28"/>
      <c r="J65" s="160"/>
      <c r="K65" s="47"/>
      <c r="L65" s="47"/>
      <c r="M65" s="47"/>
    </row>
    <row r="66" spans="1:13" ht="25.5">
      <c r="A66" s="52">
        <v>184</v>
      </c>
      <c r="B66" s="55" t="s">
        <v>105</v>
      </c>
      <c r="C66" s="99"/>
      <c r="D66" s="57"/>
      <c r="E66" s="54"/>
      <c r="F66" s="24"/>
      <c r="G66" s="24"/>
      <c r="H66" s="24"/>
      <c r="I66" s="28"/>
      <c r="J66" s="160"/>
      <c r="K66" s="47"/>
      <c r="L66" s="47"/>
      <c r="M66" s="47"/>
    </row>
    <row r="67" spans="1:13" ht="12.75">
      <c r="A67" s="52">
        <v>185</v>
      </c>
      <c r="B67" s="55" t="s">
        <v>106</v>
      </c>
      <c r="C67" s="99"/>
      <c r="D67" s="57"/>
      <c r="E67" s="54"/>
      <c r="F67" s="24"/>
      <c r="G67" s="24"/>
      <c r="H67" s="24"/>
      <c r="I67" s="28"/>
      <c r="J67" s="160"/>
      <c r="K67" s="47"/>
      <c r="L67" s="47"/>
      <c r="M67" s="47"/>
    </row>
    <row r="68" spans="1:13" ht="13.5" thickBot="1">
      <c r="A68" s="59">
        <v>188</v>
      </c>
      <c r="B68" s="60" t="s">
        <v>107</v>
      </c>
      <c r="C68" s="106">
        <v>13432786</v>
      </c>
      <c r="D68" s="61">
        <v>13996565</v>
      </c>
      <c r="E68" s="62"/>
      <c r="F68" s="31"/>
      <c r="G68" s="31"/>
      <c r="H68" s="31"/>
      <c r="I68" s="32">
        <v>0</v>
      </c>
      <c r="J68" s="160"/>
      <c r="K68" s="47">
        <v>13996565</v>
      </c>
      <c r="L68" s="47"/>
      <c r="M68" s="47"/>
    </row>
    <row r="69" spans="1:13" ht="39" thickBot="1">
      <c r="A69" s="67">
        <v>189</v>
      </c>
      <c r="B69" s="68" t="s">
        <v>108</v>
      </c>
      <c r="C69" s="102">
        <f>SUM(C57+C58+C62+C68)</f>
        <v>127636144</v>
      </c>
      <c r="D69" s="69">
        <f>SUM(D57+D58+D62+D68)</f>
        <v>131521865</v>
      </c>
      <c r="E69" s="70"/>
      <c r="F69" s="29"/>
      <c r="G69" s="29"/>
      <c r="H69" s="29"/>
      <c r="I69" s="30">
        <f>SUM(I57+I58+I62+I68)</f>
        <v>50061584</v>
      </c>
      <c r="J69" s="160"/>
      <c r="K69" s="47">
        <f>SUM(K57+K58+K62+K68)</f>
        <v>131521865</v>
      </c>
      <c r="L69" s="47"/>
      <c r="M69" s="47"/>
    </row>
    <row r="70" spans="1:13" ht="12.75">
      <c r="A70" s="137">
        <v>190</v>
      </c>
      <c r="B70" s="138" t="s">
        <v>188</v>
      </c>
      <c r="C70" s="139">
        <v>1800000</v>
      </c>
      <c r="D70" s="140">
        <v>1877600</v>
      </c>
      <c r="E70" s="141"/>
      <c r="F70" s="142"/>
      <c r="G70" s="142"/>
      <c r="H70" s="142"/>
      <c r="I70" s="143">
        <v>77600</v>
      </c>
      <c r="J70" s="160"/>
      <c r="K70" s="47">
        <v>1877600</v>
      </c>
      <c r="L70" s="47"/>
      <c r="M70" s="47"/>
    </row>
    <row r="71" spans="1:13" ht="12.75" customHeight="1">
      <c r="A71" s="63">
        <v>191</v>
      </c>
      <c r="B71" s="64" t="s">
        <v>109</v>
      </c>
      <c r="C71" s="105">
        <v>182958000</v>
      </c>
      <c r="D71" s="65">
        <v>173656000</v>
      </c>
      <c r="E71" s="66"/>
      <c r="F71" s="33"/>
      <c r="G71" s="33"/>
      <c r="H71" s="33"/>
      <c r="I71" s="34">
        <v>13904650</v>
      </c>
      <c r="J71" s="160"/>
      <c r="K71" s="47">
        <v>173656000</v>
      </c>
      <c r="L71" s="47"/>
      <c r="M71" s="47"/>
    </row>
    <row r="72" spans="1:14" ht="12.75" customHeight="1">
      <c r="A72" s="63">
        <v>193</v>
      </c>
      <c r="B72" s="147" t="s">
        <v>190</v>
      </c>
      <c r="C72" s="105"/>
      <c r="D72" s="65">
        <v>294140</v>
      </c>
      <c r="E72" s="66"/>
      <c r="F72" s="33"/>
      <c r="G72" s="33"/>
      <c r="H72" s="33"/>
      <c r="I72" s="34">
        <v>294140</v>
      </c>
      <c r="J72" s="160"/>
      <c r="K72" s="47">
        <v>242300</v>
      </c>
      <c r="L72" s="47">
        <v>51840</v>
      </c>
      <c r="M72" s="47"/>
      <c r="N72" s="163">
        <f>SUM(K72:M72)</f>
        <v>294140</v>
      </c>
    </row>
    <row r="73" spans="1:13" ht="14.25" customHeight="1">
      <c r="A73" s="52">
        <v>194</v>
      </c>
      <c r="B73" s="55" t="s">
        <v>110</v>
      </c>
      <c r="C73" s="99"/>
      <c r="D73" s="57"/>
      <c r="E73" s="54"/>
      <c r="F73" s="24"/>
      <c r="G73" s="24"/>
      <c r="H73" s="24"/>
      <c r="I73" s="28">
        <v>0</v>
      </c>
      <c r="J73" s="160"/>
      <c r="K73" s="47"/>
      <c r="L73" s="47"/>
      <c r="M73" s="47"/>
    </row>
    <row r="74" spans="1:14" ht="26.25" thickBot="1">
      <c r="A74" s="59">
        <v>197</v>
      </c>
      <c r="B74" s="60" t="s">
        <v>111</v>
      </c>
      <c r="C74" s="106">
        <v>49878050</v>
      </c>
      <c r="D74" s="61">
        <v>49978420</v>
      </c>
      <c r="E74" s="62"/>
      <c r="F74" s="31"/>
      <c r="G74" s="31"/>
      <c r="H74" s="31"/>
      <c r="I74" s="32">
        <v>3631066</v>
      </c>
      <c r="J74" s="160"/>
      <c r="K74" s="47">
        <v>49964423</v>
      </c>
      <c r="L74" s="47">
        <v>13997</v>
      </c>
      <c r="M74" s="47"/>
      <c r="N74" s="163">
        <f>SUM(K74:M74)</f>
        <v>49978420</v>
      </c>
    </row>
    <row r="75" spans="1:14" ht="13.5" thickBot="1">
      <c r="A75" s="67">
        <v>198</v>
      </c>
      <c r="B75" s="68" t="s">
        <v>112</v>
      </c>
      <c r="C75" s="102">
        <f>SUM(C70:C74)</f>
        <v>234636050</v>
      </c>
      <c r="D75" s="69">
        <f>SUM(D70:D74)</f>
        <v>225806160</v>
      </c>
      <c r="E75" s="70"/>
      <c r="F75" s="29"/>
      <c r="G75" s="29"/>
      <c r="H75" s="29"/>
      <c r="I75" s="30">
        <f>SUM(I70:I74)</f>
        <v>17907456</v>
      </c>
      <c r="J75" s="160"/>
      <c r="K75" s="47">
        <f>SUM(K70:K74)</f>
        <v>225740323</v>
      </c>
      <c r="L75" s="47">
        <f>SUM(L70:L74)</f>
        <v>65837</v>
      </c>
      <c r="M75" s="47"/>
      <c r="N75" s="163">
        <f>SUM(K75:M75)</f>
        <v>225806160</v>
      </c>
    </row>
    <row r="76" spans="1:13" ht="12.75">
      <c r="A76" s="63">
        <v>199</v>
      </c>
      <c r="B76" s="64" t="s">
        <v>113</v>
      </c>
      <c r="C76" s="105">
        <v>50412500</v>
      </c>
      <c r="D76" s="65">
        <v>50412500</v>
      </c>
      <c r="E76" s="66"/>
      <c r="F76" s="33"/>
      <c r="G76" s="33"/>
      <c r="H76" s="33"/>
      <c r="I76" s="34">
        <v>2942606</v>
      </c>
      <c r="J76" s="160"/>
      <c r="K76" s="47">
        <v>50412500</v>
      </c>
      <c r="L76" s="47"/>
      <c r="M76" s="47"/>
    </row>
    <row r="77" spans="1:13" ht="12.75">
      <c r="A77" s="52">
        <v>201</v>
      </c>
      <c r="B77" s="55" t="s">
        <v>114</v>
      </c>
      <c r="C77" s="99">
        <v>17606100</v>
      </c>
      <c r="D77" s="57">
        <v>17606100</v>
      </c>
      <c r="E77" s="54"/>
      <c r="F77" s="24"/>
      <c r="G77" s="24"/>
      <c r="H77" s="24"/>
      <c r="I77" s="28">
        <v>1624032</v>
      </c>
      <c r="J77" s="160"/>
      <c r="K77" s="47">
        <v>17606100</v>
      </c>
      <c r="L77" s="47"/>
      <c r="M77" s="47"/>
    </row>
    <row r="78" spans="1:13" ht="26.25" thickBot="1">
      <c r="A78" s="59">
        <v>202</v>
      </c>
      <c r="B78" s="60" t="s">
        <v>115</v>
      </c>
      <c r="C78" s="106">
        <v>18406362</v>
      </c>
      <c r="D78" s="61">
        <v>18406362</v>
      </c>
      <c r="E78" s="62"/>
      <c r="F78" s="31"/>
      <c r="G78" s="31"/>
      <c r="H78" s="31"/>
      <c r="I78" s="32">
        <v>1232992</v>
      </c>
      <c r="J78" s="160"/>
      <c r="K78" s="47">
        <v>18406362</v>
      </c>
      <c r="L78" s="47"/>
      <c r="M78" s="47"/>
    </row>
    <row r="79" spans="1:13" ht="13.5" thickBot="1">
      <c r="A79" s="67">
        <v>203</v>
      </c>
      <c r="B79" s="68" t="s">
        <v>116</v>
      </c>
      <c r="C79" s="102">
        <f>SUM(C76:C78)</f>
        <v>86424962</v>
      </c>
      <c r="D79" s="69">
        <f>SUM(D76:D78)</f>
        <v>86424962</v>
      </c>
      <c r="E79" s="70"/>
      <c r="F79" s="29"/>
      <c r="G79" s="29"/>
      <c r="H79" s="29"/>
      <c r="I79" s="30">
        <f>SUM(I76:I78)</f>
        <v>5799630</v>
      </c>
      <c r="J79" s="160"/>
      <c r="K79" s="47">
        <f>SUM(K76:K78)</f>
        <v>86424962</v>
      </c>
      <c r="L79" s="47"/>
      <c r="M79" s="47"/>
    </row>
    <row r="80" spans="1:13" ht="13.5" customHeight="1">
      <c r="A80" s="137">
        <v>227</v>
      </c>
      <c r="B80" s="148" t="s">
        <v>191</v>
      </c>
      <c r="C80" s="139"/>
      <c r="D80" s="140">
        <v>100875</v>
      </c>
      <c r="E80" s="141"/>
      <c r="F80" s="142"/>
      <c r="G80" s="142"/>
      <c r="H80" s="142"/>
      <c r="I80" s="143">
        <v>100875</v>
      </c>
      <c r="J80" s="160"/>
      <c r="K80" s="47">
        <v>100875</v>
      </c>
      <c r="L80" s="47"/>
      <c r="M80" s="47"/>
    </row>
    <row r="81" spans="1:13" ht="25.5">
      <c r="A81" s="63">
        <v>254</v>
      </c>
      <c r="B81" s="64" t="s">
        <v>117</v>
      </c>
      <c r="C81" s="105">
        <v>4700000</v>
      </c>
      <c r="D81" s="65">
        <v>4700000</v>
      </c>
      <c r="E81" s="66"/>
      <c r="F81" s="33"/>
      <c r="G81" s="33"/>
      <c r="H81" s="33"/>
      <c r="I81" s="34">
        <v>800000</v>
      </c>
      <c r="J81" s="160"/>
      <c r="K81" s="47">
        <v>4700000</v>
      </c>
      <c r="L81" s="47"/>
      <c r="M81" s="47"/>
    </row>
    <row r="82" spans="1:13" ht="13.5" thickBot="1">
      <c r="A82" s="59">
        <v>258</v>
      </c>
      <c r="B82" s="60" t="s">
        <v>118</v>
      </c>
      <c r="C82" s="106"/>
      <c r="D82" s="61"/>
      <c r="E82" s="62"/>
      <c r="F82" s="31"/>
      <c r="G82" s="31"/>
      <c r="H82" s="31"/>
      <c r="I82" s="32">
        <v>800000</v>
      </c>
      <c r="J82" s="160"/>
      <c r="K82" s="47"/>
      <c r="L82" s="47"/>
      <c r="M82" s="47"/>
    </row>
    <row r="83" spans="1:13" ht="27.75" customHeight="1" thickBot="1">
      <c r="A83" s="67">
        <v>265</v>
      </c>
      <c r="B83" s="68" t="s">
        <v>119</v>
      </c>
      <c r="C83" s="102">
        <f>SUM(C81)</f>
        <v>4700000</v>
      </c>
      <c r="D83" s="69">
        <f>SUM(D80:D81)</f>
        <v>4800875</v>
      </c>
      <c r="E83" s="70"/>
      <c r="F83" s="29"/>
      <c r="G83" s="29"/>
      <c r="H83" s="29"/>
      <c r="I83" s="30">
        <f>SUM(I80+I81)</f>
        <v>900875</v>
      </c>
      <c r="J83" s="160"/>
      <c r="K83" s="47">
        <f>SUM(K80:K81)</f>
        <v>4800875</v>
      </c>
      <c r="L83" s="47"/>
      <c r="M83" s="47"/>
    </row>
    <row r="84" spans="1:14" ht="26.25" thickBot="1">
      <c r="A84" s="67">
        <v>266</v>
      </c>
      <c r="B84" s="68" t="s">
        <v>120</v>
      </c>
      <c r="C84" s="102">
        <f>SUM(C19+C20+C49+C53+C69+C75+C79+C83)</f>
        <v>637392330</v>
      </c>
      <c r="D84" s="69">
        <f>SUM(D19+D20+D49+D53+D69+D75+D79+D83)</f>
        <v>635555850</v>
      </c>
      <c r="E84" s="70"/>
      <c r="F84" s="29"/>
      <c r="G84" s="29"/>
      <c r="H84" s="29"/>
      <c r="I84" s="30">
        <f>SUM(I19+I20+I49+I53+I69+I75+I79+I83)</f>
        <v>164818999</v>
      </c>
      <c r="J84" s="160"/>
      <c r="K84" s="47">
        <f>SUM(K19+K20+K49+K53+K69+K75+K79+K83)</f>
        <v>537462354</v>
      </c>
      <c r="L84" s="47">
        <f>SUM(L19+L20+L49+L53+L69+L75+L79+L83)</f>
        <v>43722795</v>
      </c>
      <c r="M84" s="47">
        <f>SUM(M19+M20+M49+M53+M69+M75+M79+M83)</f>
        <v>54370701</v>
      </c>
      <c r="N84" s="163">
        <f>SUM(K84:M84)</f>
        <v>635555850</v>
      </c>
    </row>
  </sheetData>
  <sheetProtection/>
  <mergeCells count="2">
    <mergeCell ref="A3:I3"/>
    <mergeCell ref="A1:I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4.625" style="0" customWidth="1"/>
    <col min="2" max="2" width="59.00390625" style="0" customWidth="1"/>
    <col min="3" max="3" width="13.375" style="0" customWidth="1"/>
    <col min="4" max="4" width="13.00390625" style="0" customWidth="1"/>
    <col min="5" max="6" width="32.875" style="0" hidden="1" customWidth="1"/>
    <col min="7" max="8" width="13.125" style="0" customWidth="1"/>
    <col min="9" max="9" width="12.00390625" style="0" customWidth="1"/>
    <col min="10" max="10" width="13.00390625" style="0" customWidth="1"/>
    <col min="11" max="11" width="15.75390625" style="0" customWidth="1"/>
  </cols>
  <sheetData>
    <row r="1" spans="1:7" ht="19.5" customHeight="1">
      <c r="A1" s="196" t="s">
        <v>183</v>
      </c>
      <c r="B1" s="196"/>
      <c r="C1" s="196"/>
      <c r="D1" s="196"/>
      <c r="E1" s="196"/>
      <c r="F1" s="196"/>
      <c r="G1" s="196"/>
    </row>
    <row r="2" ht="13.5" customHeight="1">
      <c r="G2" s="111" t="s">
        <v>426</v>
      </c>
    </row>
    <row r="3" spans="1:7" ht="20.25" customHeight="1" thickBot="1">
      <c r="A3" s="194" t="s">
        <v>121</v>
      </c>
      <c r="B3" s="195"/>
      <c r="C3" s="195"/>
      <c r="D3" s="195"/>
      <c r="E3" s="195"/>
      <c r="F3" s="195"/>
      <c r="G3" s="195"/>
    </row>
    <row r="4" spans="1:11" ht="32.25" customHeight="1" thickBot="1">
      <c r="A4" s="44"/>
      <c r="B4" s="44" t="s">
        <v>1</v>
      </c>
      <c r="C4" s="44" t="s">
        <v>2</v>
      </c>
      <c r="D4" s="44" t="s">
        <v>3</v>
      </c>
      <c r="E4" s="43" t="s">
        <v>122</v>
      </c>
      <c r="F4" s="25" t="s">
        <v>123</v>
      </c>
      <c r="G4" s="49" t="s">
        <v>8</v>
      </c>
      <c r="I4" s="110"/>
      <c r="J4" s="110"/>
      <c r="K4" s="110"/>
    </row>
    <row r="5" spans="1:7" ht="15.75" hidden="1" thickBot="1">
      <c r="A5" s="51"/>
      <c r="B5" s="51"/>
      <c r="C5" s="51"/>
      <c r="D5" s="51"/>
      <c r="E5" s="50"/>
      <c r="F5" s="48"/>
      <c r="G5" s="113"/>
    </row>
    <row r="6" spans="1:7" ht="14.25" customHeight="1">
      <c r="A6" s="52" t="s">
        <v>9</v>
      </c>
      <c r="B6" s="55" t="s">
        <v>124</v>
      </c>
      <c r="C6" s="57">
        <v>0</v>
      </c>
      <c r="D6" s="57">
        <v>357073</v>
      </c>
      <c r="E6" s="54"/>
      <c r="F6" s="112"/>
      <c r="G6" s="79">
        <v>357073</v>
      </c>
    </row>
    <row r="7" spans="1:7" ht="25.5">
      <c r="A7" s="52" t="s">
        <v>125</v>
      </c>
      <c r="B7" s="55" t="s">
        <v>126</v>
      </c>
      <c r="C7" s="57">
        <v>41136000</v>
      </c>
      <c r="D7" s="57">
        <v>41136000</v>
      </c>
      <c r="E7" s="54"/>
      <c r="F7" s="112"/>
      <c r="G7" s="114">
        <v>21214521</v>
      </c>
    </row>
    <row r="8" spans="1:7" ht="27" customHeight="1">
      <c r="A8" s="52" t="s">
        <v>11</v>
      </c>
      <c r="B8" s="55" t="s">
        <v>127</v>
      </c>
      <c r="C8" s="57">
        <v>35727409</v>
      </c>
      <c r="D8" s="57">
        <v>38471981</v>
      </c>
      <c r="E8" s="54"/>
      <c r="F8" s="112"/>
      <c r="G8" s="57">
        <v>21322826</v>
      </c>
    </row>
    <row r="9" spans="1:7" ht="14.25" customHeight="1">
      <c r="A9" s="52" t="s">
        <v>128</v>
      </c>
      <c r="B9" s="55" t="s">
        <v>129</v>
      </c>
      <c r="C9" s="57">
        <v>1800000</v>
      </c>
      <c r="D9" s="57">
        <v>1800000</v>
      </c>
      <c r="E9" s="54"/>
      <c r="F9" s="112"/>
      <c r="G9" s="57">
        <v>936000</v>
      </c>
    </row>
    <row r="10" spans="1:7" ht="25.5">
      <c r="A10" s="52" t="s">
        <v>130</v>
      </c>
      <c r="B10" s="55" t="s">
        <v>131</v>
      </c>
      <c r="C10" s="57"/>
      <c r="D10" s="57">
        <v>155356</v>
      </c>
      <c r="E10" s="54"/>
      <c r="F10" s="112"/>
      <c r="G10" s="57"/>
    </row>
    <row r="11" spans="1:7" ht="12.75">
      <c r="A11" s="164" t="s">
        <v>178</v>
      </c>
      <c r="B11" s="93" t="s">
        <v>193</v>
      </c>
      <c r="C11" s="57"/>
      <c r="D11" s="57">
        <v>387334</v>
      </c>
      <c r="E11" s="54"/>
      <c r="F11" s="112"/>
      <c r="G11" s="57">
        <v>387334</v>
      </c>
    </row>
    <row r="12" spans="1:7" ht="15" customHeight="1">
      <c r="A12" s="52" t="s">
        <v>13</v>
      </c>
      <c r="B12" s="55" t="s">
        <v>132</v>
      </c>
      <c r="C12" s="57">
        <f>SUM(C5:C10)</f>
        <v>78663409</v>
      </c>
      <c r="D12" s="57">
        <f>SUM(D6:D11)</f>
        <v>82307744</v>
      </c>
      <c r="E12" s="54"/>
      <c r="F12" s="112"/>
      <c r="G12" s="57">
        <f>SUM(G6:G11)</f>
        <v>44217754</v>
      </c>
    </row>
    <row r="13" spans="1:7" ht="25.5">
      <c r="A13" s="52" t="s">
        <v>47</v>
      </c>
      <c r="B13" s="55" t="s">
        <v>133</v>
      </c>
      <c r="C13" s="57">
        <v>11617475</v>
      </c>
      <c r="D13" s="57">
        <v>15773555</v>
      </c>
      <c r="E13" s="54"/>
      <c r="F13" s="112"/>
      <c r="G13" s="57">
        <v>9645655</v>
      </c>
    </row>
    <row r="14" spans="1:7" ht="14.25" customHeight="1">
      <c r="A14" s="52" t="s">
        <v>57</v>
      </c>
      <c r="B14" s="55" t="s">
        <v>134</v>
      </c>
      <c r="C14" s="57"/>
      <c r="D14" s="57"/>
      <c r="E14" s="54"/>
      <c r="F14" s="112"/>
      <c r="G14" s="115">
        <v>1815400</v>
      </c>
    </row>
    <row r="15" spans="1:7" ht="12.75">
      <c r="A15" s="52" t="s">
        <v>135</v>
      </c>
      <c r="B15" s="55" t="s">
        <v>136</v>
      </c>
      <c r="C15" s="57"/>
      <c r="D15" s="57"/>
      <c r="E15" s="54"/>
      <c r="F15" s="112"/>
      <c r="G15" s="57">
        <v>697428</v>
      </c>
    </row>
    <row r="16" spans="1:7" ht="13.5" thickBot="1">
      <c r="A16" s="165">
        <v>39</v>
      </c>
      <c r="B16" s="166" t="s">
        <v>200</v>
      </c>
      <c r="C16" s="167"/>
      <c r="D16" s="167"/>
      <c r="E16" s="168"/>
      <c r="F16" s="169"/>
      <c r="G16" s="170">
        <v>9795180</v>
      </c>
    </row>
    <row r="17" spans="1:7" ht="27" customHeight="1" thickBot="1">
      <c r="A17" s="67" t="s">
        <v>67</v>
      </c>
      <c r="B17" s="68" t="s">
        <v>137</v>
      </c>
      <c r="C17" s="69">
        <f>SUM(C12+C13)</f>
        <v>90280884</v>
      </c>
      <c r="D17" s="69">
        <f>SUM(D12+D13)</f>
        <v>98081299</v>
      </c>
      <c r="E17" s="70"/>
      <c r="F17" s="29"/>
      <c r="G17" s="30">
        <f>SUM(G12+G13)</f>
        <v>53863409</v>
      </c>
    </row>
    <row r="18" spans="1:7" ht="12.75">
      <c r="A18" s="63">
        <v>108</v>
      </c>
      <c r="B18" s="64" t="s">
        <v>138</v>
      </c>
      <c r="C18" s="65">
        <v>2900000</v>
      </c>
      <c r="D18" s="65">
        <v>2900000</v>
      </c>
      <c r="E18" s="66"/>
      <c r="F18" s="33"/>
      <c r="G18" s="34">
        <v>1791005</v>
      </c>
    </row>
    <row r="19" spans="1:7" ht="12.75">
      <c r="A19" s="52">
        <v>109</v>
      </c>
      <c r="B19" s="55" t="s">
        <v>139</v>
      </c>
      <c r="C19" s="57">
        <v>2900000</v>
      </c>
      <c r="D19" s="57">
        <v>2900000</v>
      </c>
      <c r="E19" s="54"/>
      <c r="F19" s="24"/>
      <c r="G19" s="28">
        <f>SUM(G18)</f>
        <v>1791005</v>
      </c>
    </row>
    <row r="20" spans="1:7" ht="14.25" customHeight="1">
      <c r="A20" s="52">
        <v>115</v>
      </c>
      <c r="B20" s="55" t="s">
        <v>140</v>
      </c>
      <c r="C20" s="57">
        <v>240000000</v>
      </c>
      <c r="D20" s="57">
        <v>240000000</v>
      </c>
      <c r="E20" s="54"/>
      <c r="F20" s="24"/>
      <c r="G20" s="28">
        <v>137780428</v>
      </c>
    </row>
    <row r="21" spans="1:7" ht="25.5" customHeight="1">
      <c r="A21" s="52">
        <v>122</v>
      </c>
      <c r="B21" s="55" t="s">
        <v>141</v>
      </c>
      <c r="C21" s="57">
        <v>240000000</v>
      </c>
      <c r="D21" s="57">
        <v>240000000</v>
      </c>
      <c r="E21" s="54"/>
      <c r="F21" s="24"/>
      <c r="G21" s="28">
        <f>SUM(G20)</f>
        <v>137780428</v>
      </c>
    </row>
    <row r="22" spans="1:7" ht="12.75">
      <c r="A22" s="52">
        <v>142</v>
      </c>
      <c r="B22" s="55" t="s">
        <v>142</v>
      </c>
      <c r="C22" s="57">
        <v>7000000</v>
      </c>
      <c r="D22" s="57">
        <v>7000000</v>
      </c>
      <c r="E22" s="54"/>
      <c r="F22" s="24"/>
      <c r="G22" s="28">
        <v>3624006</v>
      </c>
    </row>
    <row r="23" spans="1:7" ht="25.5">
      <c r="A23" s="52">
        <v>144</v>
      </c>
      <c r="B23" s="55" t="s">
        <v>143</v>
      </c>
      <c r="C23" s="57">
        <v>7000000</v>
      </c>
      <c r="D23" s="57">
        <v>7000000</v>
      </c>
      <c r="E23" s="54"/>
      <c r="F23" s="24"/>
      <c r="G23" s="28">
        <f>SUM(G22)</f>
        <v>3624006</v>
      </c>
    </row>
    <row r="24" spans="1:7" ht="14.25" customHeight="1">
      <c r="A24" s="52">
        <v>164</v>
      </c>
      <c r="B24" s="55" t="s">
        <v>144</v>
      </c>
      <c r="C24" s="57">
        <v>247000000</v>
      </c>
      <c r="D24" s="57">
        <f>SUM(D20+D22)</f>
        <v>247000000</v>
      </c>
      <c r="E24" s="54"/>
      <c r="F24" s="24"/>
      <c r="G24" s="28">
        <f>SUM(G20+G22)</f>
        <v>141404434</v>
      </c>
    </row>
    <row r="25" spans="1:7" ht="14.25" customHeight="1">
      <c r="A25" s="52">
        <v>165</v>
      </c>
      <c r="B25" s="55" t="s">
        <v>145</v>
      </c>
      <c r="C25" s="57">
        <v>300000</v>
      </c>
      <c r="D25" s="57">
        <v>300000</v>
      </c>
      <c r="E25" s="54"/>
      <c r="F25" s="24"/>
      <c r="G25" s="28">
        <v>192768</v>
      </c>
    </row>
    <row r="26" spans="1:7" ht="12.75">
      <c r="A26" s="52" t="s">
        <v>146</v>
      </c>
      <c r="B26" s="55" t="s">
        <v>147</v>
      </c>
      <c r="C26" s="57"/>
      <c r="D26" s="57"/>
      <c r="E26" s="54"/>
      <c r="F26" s="24"/>
      <c r="G26" s="28"/>
    </row>
    <row r="27" spans="1:7" ht="13.5" thickBot="1">
      <c r="A27" s="59" t="s">
        <v>104</v>
      </c>
      <c r="B27" s="60" t="s">
        <v>148</v>
      </c>
      <c r="C27" s="61"/>
      <c r="D27" s="61"/>
      <c r="E27" s="62"/>
      <c r="F27" s="31"/>
      <c r="G27" s="32"/>
    </row>
    <row r="28" spans="1:7" ht="14.25" customHeight="1" thickBot="1">
      <c r="A28" s="67">
        <v>184</v>
      </c>
      <c r="B28" s="68" t="s">
        <v>149</v>
      </c>
      <c r="C28" s="69">
        <f>SUM(C18+C24+C25)</f>
        <v>250200000</v>
      </c>
      <c r="D28" s="69">
        <f>SUM(D18+D24+D25)</f>
        <v>250200000</v>
      </c>
      <c r="E28" s="70"/>
      <c r="F28" s="29"/>
      <c r="G28" s="30">
        <f>SUM(G18+G24+G25)</f>
        <v>143388207</v>
      </c>
    </row>
    <row r="29" spans="1:7" ht="12.75">
      <c r="A29" s="63">
        <v>186</v>
      </c>
      <c r="B29" s="64" t="s">
        <v>150</v>
      </c>
      <c r="C29" s="65">
        <v>13234900</v>
      </c>
      <c r="D29" s="65">
        <v>13234900</v>
      </c>
      <c r="E29" s="66"/>
      <c r="F29" s="33"/>
      <c r="G29" s="34">
        <v>8743956</v>
      </c>
    </row>
    <row r="30" spans="1:7" ht="15.75" customHeight="1">
      <c r="A30" s="52">
        <v>187</v>
      </c>
      <c r="B30" s="55" t="s">
        <v>151</v>
      </c>
      <c r="C30" s="57"/>
      <c r="D30" s="57"/>
      <c r="E30" s="54"/>
      <c r="F30" s="24"/>
      <c r="G30" s="28"/>
    </row>
    <row r="31" spans="1:7" ht="12.75" customHeight="1">
      <c r="A31" s="52">
        <v>189</v>
      </c>
      <c r="B31" s="55" t="s">
        <v>152</v>
      </c>
      <c r="C31" s="57">
        <v>1080784</v>
      </c>
      <c r="D31" s="57">
        <v>1080784</v>
      </c>
      <c r="E31" s="54"/>
      <c r="F31" s="24"/>
      <c r="G31" s="28">
        <v>1242188</v>
      </c>
    </row>
    <row r="32" spans="1:7" ht="12.75">
      <c r="A32" s="52">
        <v>190</v>
      </c>
      <c r="B32" s="55" t="s">
        <v>153</v>
      </c>
      <c r="C32" s="57"/>
      <c r="D32" s="57"/>
      <c r="E32" s="54"/>
      <c r="F32" s="24"/>
      <c r="G32" s="28"/>
    </row>
    <row r="33" spans="1:7" ht="12.75">
      <c r="A33" s="52">
        <v>198</v>
      </c>
      <c r="B33" s="55" t="s">
        <v>154</v>
      </c>
      <c r="C33" s="57">
        <v>3310150</v>
      </c>
      <c r="D33" s="57">
        <v>3310150</v>
      </c>
      <c r="E33" s="54"/>
      <c r="F33" s="24"/>
      <c r="G33" s="28">
        <v>2861332</v>
      </c>
    </row>
    <row r="34" spans="1:7" ht="12.75">
      <c r="A34" s="52">
        <v>199</v>
      </c>
      <c r="B34" s="55" t="s">
        <v>155</v>
      </c>
      <c r="C34" s="57">
        <v>4637799</v>
      </c>
      <c r="D34" s="57">
        <v>4637799</v>
      </c>
      <c r="E34" s="54"/>
      <c r="F34" s="24"/>
      <c r="G34" s="28">
        <v>3358434</v>
      </c>
    </row>
    <row r="35" spans="1:7" ht="12.75">
      <c r="A35" s="52">
        <v>200</v>
      </c>
      <c r="B35" s="55" t="s">
        <v>156</v>
      </c>
      <c r="C35" s="57"/>
      <c r="D35" s="57">
        <v>166679</v>
      </c>
      <c r="E35" s="54"/>
      <c r="F35" s="24"/>
      <c r="G35" s="77">
        <v>1432000</v>
      </c>
    </row>
    <row r="36" spans="1:7" ht="24">
      <c r="A36" s="52">
        <v>204</v>
      </c>
      <c r="B36" s="183" t="s">
        <v>157</v>
      </c>
      <c r="C36" s="57"/>
      <c r="D36" s="57"/>
      <c r="E36" s="54"/>
      <c r="F36" s="24"/>
      <c r="G36" s="28"/>
    </row>
    <row r="37" spans="1:7" ht="12.75" customHeight="1">
      <c r="A37" s="52">
        <v>207</v>
      </c>
      <c r="B37" s="55" t="s">
        <v>158</v>
      </c>
      <c r="C37" s="57">
        <v>1200000</v>
      </c>
      <c r="D37" s="57">
        <v>1200000</v>
      </c>
      <c r="E37" s="54"/>
      <c r="F37" s="24"/>
      <c r="G37" s="28">
        <v>463164</v>
      </c>
    </row>
    <row r="38" spans="1:7" ht="12.75" customHeight="1">
      <c r="A38" s="52">
        <v>216</v>
      </c>
      <c r="B38" s="93" t="s">
        <v>194</v>
      </c>
      <c r="C38" s="57"/>
      <c r="D38" s="57">
        <v>176426</v>
      </c>
      <c r="E38" s="54"/>
      <c r="F38" s="24"/>
      <c r="G38" s="28">
        <v>176426</v>
      </c>
    </row>
    <row r="39" spans="1:7" ht="12.75" customHeight="1">
      <c r="A39" s="52">
        <v>217</v>
      </c>
      <c r="B39" s="55" t="s">
        <v>159</v>
      </c>
      <c r="C39" s="57"/>
      <c r="D39" s="57"/>
      <c r="E39" s="54"/>
      <c r="F39" s="24"/>
      <c r="G39" s="28">
        <v>84274</v>
      </c>
    </row>
    <row r="40" spans="1:7" ht="13.5" thickBot="1">
      <c r="A40" s="59">
        <v>219</v>
      </c>
      <c r="B40" s="60" t="s">
        <v>160</v>
      </c>
      <c r="C40" s="61"/>
      <c r="D40" s="61"/>
      <c r="E40" s="62"/>
      <c r="F40" s="31"/>
      <c r="G40" s="32">
        <v>77949</v>
      </c>
    </row>
    <row r="41" spans="1:7" ht="26.25" customHeight="1" thickBot="1">
      <c r="A41" s="67">
        <v>220</v>
      </c>
      <c r="B41" s="68" t="s">
        <v>161</v>
      </c>
      <c r="C41" s="69">
        <f>SUM(C29+C31+C33+C34+C35+C37+C39)</f>
        <v>23463633</v>
      </c>
      <c r="D41" s="69">
        <f>SUM(D29+D31+D33+D34+D35+D36+D37+D38+D39)</f>
        <v>23806738</v>
      </c>
      <c r="E41" s="70"/>
      <c r="F41" s="29"/>
      <c r="G41" s="30">
        <f>SUM(G29+G31+G33+G34+G35+G37+G38+G39)</f>
        <v>18361774</v>
      </c>
    </row>
    <row r="42" spans="1:7" ht="15.75" customHeight="1" thickBot="1">
      <c r="A42" s="71">
        <v>282</v>
      </c>
      <c r="B42" s="72" t="s">
        <v>162</v>
      </c>
      <c r="C42" s="73">
        <f>SUM(C17+C28+C41)</f>
        <v>363944517</v>
      </c>
      <c r="D42" s="73">
        <f>SUM(D17+D28+D41)</f>
        <v>372088037</v>
      </c>
      <c r="E42" s="74"/>
      <c r="F42" s="75"/>
      <c r="G42" s="76">
        <f>SUM(G17+G28+G41)</f>
        <v>215613390</v>
      </c>
    </row>
  </sheetData>
  <sheetProtection/>
  <mergeCells count="2">
    <mergeCell ref="A3:G3"/>
    <mergeCell ref="A1:G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4.375" style="0" customWidth="1"/>
    <col min="4" max="4" width="15.375" style="0" customWidth="1"/>
    <col min="5" max="8" width="32.875" style="0" hidden="1" customWidth="1"/>
    <col min="9" max="9" width="15.875" style="0" customWidth="1"/>
  </cols>
  <sheetData>
    <row r="1" spans="1:9" ht="24.75" customHeight="1">
      <c r="A1" s="196" t="s">
        <v>184</v>
      </c>
      <c r="B1" s="196"/>
      <c r="C1" s="196"/>
      <c r="D1" s="196"/>
      <c r="E1" s="196"/>
      <c r="F1" s="196"/>
      <c r="G1" s="196"/>
      <c r="H1" s="196"/>
      <c r="I1" s="196"/>
    </row>
    <row r="2" ht="12.75">
      <c r="I2" s="111" t="s">
        <v>427</v>
      </c>
    </row>
    <row r="3" spans="1:9" ht="31.5" customHeight="1" thickBot="1">
      <c r="A3" s="194" t="s">
        <v>163</v>
      </c>
      <c r="B3" s="195"/>
      <c r="C3" s="195"/>
      <c r="D3" s="195"/>
      <c r="E3" s="195"/>
      <c r="F3" s="195"/>
      <c r="G3" s="195"/>
      <c r="H3" s="195"/>
      <c r="I3" s="195"/>
    </row>
    <row r="4" spans="1:9" ht="60.75" thickBot="1">
      <c r="A4" s="44"/>
      <c r="B4" s="44" t="s">
        <v>1</v>
      </c>
      <c r="C4" s="44" t="s">
        <v>2</v>
      </c>
      <c r="D4" s="44" t="s">
        <v>3</v>
      </c>
      <c r="E4" s="43" t="s">
        <v>4</v>
      </c>
      <c r="F4" s="25" t="s">
        <v>5</v>
      </c>
      <c r="G4" s="25" t="s">
        <v>6</v>
      </c>
      <c r="H4" s="25" t="s">
        <v>7</v>
      </c>
      <c r="I4" s="49" t="s">
        <v>8</v>
      </c>
    </row>
    <row r="5" spans="1:9" ht="12.75">
      <c r="A5" s="171">
        <v>10</v>
      </c>
      <c r="B5" s="172" t="s">
        <v>201</v>
      </c>
      <c r="C5" s="173"/>
      <c r="D5" s="173">
        <v>9980000</v>
      </c>
      <c r="E5" s="174"/>
      <c r="F5" s="175"/>
      <c r="G5" s="175"/>
      <c r="H5" s="175"/>
      <c r="I5" s="176">
        <v>9980000</v>
      </c>
    </row>
    <row r="6" spans="1:9" ht="15">
      <c r="A6" s="149">
        <v>19</v>
      </c>
      <c r="B6" s="150" t="s">
        <v>192</v>
      </c>
      <c r="C6" s="177"/>
      <c r="D6" s="178">
        <v>9980000</v>
      </c>
      <c r="E6" s="179"/>
      <c r="F6" s="180"/>
      <c r="G6" s="180"/>
      <c r="H6" s="180"/>
      <c r="I6" s="181">
        <v>9980000</v>
      </c>
    </row>
    <row r="7" spans="1:9" ht="25.5">
      <c r="A7" s="52" t="s">
        <v>31</v>
      </c>
      <c r="B7" s="55" t="s">
        <v>164</v>
      </c>
      <c r="C7" s="57">
        <v>1763985</v>
      </c>
      <c r="D7" s="151">
        <v>1763985</v>
      </c>
      <c r="E7" s="152"/>
      <c r="F7" s="153"/>
      <c r="G7" s="153"/>
      <c r="H7" s="153"/>
      <c r="I7" s="154">
        <v>1763985</v>
      </c>
    </row>
    <row r="8" spans="1:9" ht="25.5">
      <c r="A8" s="52" t="s">
        <v>33</v>
      </c>
      <c r="B8" s="55" t="s">
        <v>165</v>
      </c>
      <c r="C8" s="57"/>
      <c r="D8" s="151"/>
      <c r="E8" s="152"/>
      <c r="F8" s="153"/>
      <c r="G8" s="153"/>
      <c r="H8" s="153"/>
      <c r="I8" s="154"/>
    </row>
    <row r="9" spans="1:9" ht="25.5">
      <c r="A9" s="52" t="s">
        <v>43</v>
      </c>
      <c r="B9" s="55" t="s">
        <v>166</v>
      </c>
      <c r="C9" s="57">
        <f>SUM(C7:C8)</f>
        <v>1763985</v>
      </c>
      <c r="D9" s="151">
        <f>SUM(D6:D7)</f>
        <v>11743985</v>
      </c>
      <c r="E9" s="152"/>
      <c r="F9" s="153"/>
      <c r="G9" s="153"/>
      <c r="H9" s="153"/>
      <c r="I9" s="154">
        <f>SUM(I6:I7)</f>
        <v>11743985</v>
      </c>
    </row>
    <row r="10" spans="1:9" ht="26.25" thickBot="1">
      <c r="A10" s="53" t="s">
        <v>61</v>
      </c>
      <c r="B10" s="56" t="s">
        <v>167</v>
      </c>
      <c r="C10" s="58">
        <f>SUM(C9)</f>
        <v>1763985</v>
      </c>
      <c r="D10" s="155">
        <f>SUM(D9)</f>
        <v>11743985</v>
      </c>
      <c r="E10" s="156"/>
      <c r="F10" s="157"/>
      <c r="G10" s="157"/>
      <c r="H10" s="157"/>
      <c r="I10" s="158">
        <f>SUM(I9)</f>
        <v>11743985</v>
      </c>
    </row>
  </sheetData>
  <sheetProtection/>
  <mergeCells count="2">
    <mergeCell ref="A3:I3"/>
    <mergeCell ref="A1:I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5.00390625" style="0" customWidth="1"/>
    <col min="4" max="4" width="15.375" style="0" customWidth="1"/>
    <col min="5" max="6" width="32.875" style="0" hidden="1" customWidth="1"/>
    <col min="7" max="7" width="15.125" style="0" customWidth="1"/>
  </cols>
  <sheetData>
    <row r="1" spans="1:7" ht="25.5" customHeight="1">
      <c r="A1" s="196" t="s">
        <v>185</v>
      </c>
      <c r="B1" s="196"/>
      <c r="C1" s="196"/>
      <c r="D1" s="196"/>
      <c r="E1" s="196"/>
      <c r="F1" s="196"/>
      <c r="G1" s="196"/>
    </row>
    <row r="2" ht="12.75">
      <c r="G2" s="111" t="s">
        <v>428</v>
      </c>
    </row>
    <row r="3" spans="1:7" ht="35.25" customHeight="1" thickBot="1">
      <c r="A3" s="194" t="s">
        <v>168</v>
      </c>
      <c r="B3" s="195"/>
      <c r="C3" s="195"/>
      <c r="D3" s="195"/>
      <c r="E3" s="195"/>
      <c r="F3" s="195"/>
      <c r="G3" s="195"/>
    </row>
    <row r="4" spans="1:7" ht="30.75" thickBot="1">
      <c r="A4" s="44"/>
      <c r="B4" s="44" t="s">
        <v>1</v>
      </c>
      <c r="C4" s="44" t="s">
        <v>2</v>
      </c>
      <c r="D4" s="44" t="s">
        <v>3</v>
      </c>
      <c r="E4" s="43" t="s">
        <v>122</v>
      </c>
      <c r="F4" s="25" t="s">
        <v>123</v>
      </c>
      <c r="G4" s="49" t="s">
        <v>8</v>
      </c>
    </row>
    <row r="5" spans="1:7" ht="25.5">
      <c r="A5" s="52" t="s">
        <v>169</v>
      </c>
      <c r="B5" s="55" t="s">
        <v>170</v>
      </c>
      <c r="C5" s="144">
        <v>275211798</v>
      </c>
      <c r="D5" s="79">
        <v>275211798</v>
      </c>
      <c r="E5" s="54"/>
      <c r="F5" s="24"/>
      <c r="G5" s="28">
        <v>275211798</v>
      </c>
    </row>
    <row r="6" spans="1:7" ht="12.75">
      <c r="A6" s="52" t="s">
        <v>171</v>
      </c>
      <c r="B6" s="55" t="s">
        <v>172</v>
      </c>
      <c r="C6" s="144">
        <v>275211798</v>
      </c>
      <c r="D6" s="57">
        <f>SUM(D5)</f>
        <v>275211798</v>
      </c>
      <c r="E6" s="54"/>
      <c r="F6" s="24"/>
      <c r="G6" s="28">
        <v>275211798</v>
      </c>
    </row>
    <row r="7" spans="1:7" ht="26.25" thickBot="1">
      <c r="A7" s="59" t="s">
        <v>173</v>
      </c>
      <c r="B7" s="60" t="s">
        <v>174</v>
      </c>
      <c r="C7" s="146">
        <v>275211798</v>
      </c>
      <c r="D7" s="61">
        <f>SUM(D6)</f>
        <v>275211798</v>
      </c>
      <c r="E7" s="62"/>
      <c r="F7" s="31"/>
      <c r="G7" s="32">
        <v>275211798</v>
      </c>
    </row>
    <row r="8" spans="1:7" ht="26.25" thickBot="1">
      <c r="A8" s="67" t="s">
        <v>47</v>
      </c>
      <c r="B8" s="68" t="s">
        <v>175</v>
      </c>
      <c r="C8" s="145">
        <v>275211798</v>
      </c>
      <c r="D8" s="145">
        <f>SUM(D7)</f>
        <v>275211798</v>
      </c>
      <c r="E8" s="70"/>
      <c r="F8" s="29"/>
      <c r="G8" s="30">
        <f>SUM(G7)</f>
        <v>275211798</v>
      </c>
    </row>
  </sheetData>
  <sheetProtection/>
  <mergeCells count="2">
    <mergeCell ref="A3:G3"/>
    <mergeCell ref="A1:G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3.75390625" style="0" customWidth="1"/>
    <col min="2" max="2" width="59.375" style="0" customWidth="1"/>
    <col min="3" max="3" width="15.25390625" style="0" customWidth="1"/>
    <col min="4" max="4" width="15.375" style="0" customWidth="1"/>
    <col min="5" max="5" width="14.875" style="0" customWidth="1"/>
    <col min="6" max="6" width="15.625" style="0" customWidth="1"/>
    <col min="7" max="7" width="18.75390625" style="0" customWidth="1"/>
    <col min="8" max="8" width="10.125" style="0" bestFit="1" customWidth="1"/>
  </cols>
  <sheetData>
    <row r="2" spans="1:6" ht="16.5" customHeight="1" thickBot="1">
      <c r="A2" s="199" t="s">
        <v>186</v>
      </c>
      <c r="B2" s="199"/>
      <c r="C2" s="199"/>
      <c r="D2" s="199"/>
      <c r="E2" s="199"/>
      <c r="F2" s="199"/>
    </row>
    <row r="3" spans="1:6" ht="15.75" customHeight="1">
      <c r="A3" s="200" t="s">
        <v>202</v>
      </c>
      <c r="B3" s="203" t="s">
        <v>1</v>
      </c>
      <c r="C3" s="206"/>
      <c r="D3" s="206"/>
      <c r="E3" s="207"/>
      <c r="F3" s="208" t="s">
        <v>203</v>
      </c>
    </row>
    <row r="4" spans="1:6" ht="11.25" customHeight="1">
      <c r="A4" s="201"/>
      <c r="B4" s="204"/>
      <c r="C4" s="197" t="s">
        <v>204</v>
      </c>
      <c r="D4" s="197" t="s">
        <v>205</v>
      </c>
      <c r="E4" s="197" t="s">
        <v>424</v>
      </c>
      <c r="F4" s="209"/>
    </row>
    <row r="5" spans="1:7" ht="34.5" customHeight="1" thickBot="1">
      <c r="A5" s="202"/>
      <c r="B5" s="205"/>
      <c r="C5" s="198"/>
      <c r="D5" s="198"/>
      <c r="E5" s="198"/>
      <c r="F5" s="210"/>
      <c r="G5" s="1"/>
    </row>
    <row r="6" spans="1:6" ht="12.75">
      <c r="A6" s="11" t="s">
        <v>206</v>
      </c>
      <c r="B6" s="11" t="s">
        <v>207</v>
      </c>
      <c r="C6" s="193">
        <v>357073</v>
      </c>
      <c r="D6" s="193"/>
      <c r="E6" s="193"/>
      <c r="F6" s="193">
        <f aca="true" t="shared" si="0" ref="F6:F11">SUM(C6:E6)</f>
        <v>357073</v>
      </c>
    </row>
    <row r="7" spans="1:6" ht="12.75">
      <c r="A7" s="3" t="s">
        <v>208</v>
      </c>
      <c r="B7" s="3" t="s">
        <v>209</v>
      </c>
      <c r="C7" s="184">
        <v>21214521</v>
      </c>
      <c r="D7" s="184"/>
      <c r="E7" s="184"/>
      <c r="F7" s="184">
        <f t="shared" si="0"/>
        <v>21214521</v>
      </c>
    </row>
    <row r="8" spans="1:6" ht="12.75">
      <c r="A8" s="3" t="s">
        <v>210</v>
      </c>
      <c r="B8" s="3" t="s">
        <v>211</v>
      </c>
      <c r="C8" s="184">
        <v>21322826</v>
      </c>
      <c r="D8" s="184"/>
      <c r="E8" s="184"/>
      <c r="F8" s="184">
        <f t="shared" si="0"/>
        <v>21322826</v>
      </c>
    </row>
    <row r="9" spans="1:7" ht="12.75">
      <c r="A9" s="3" t="s">
        <v>212</v>
      </c>
      <c r="B9" s="3" t="s">
        <v>213</v>
      </c>
      <c r="C9" s="184">
        <v>936000</v>
      </c>
      <c r="D9" s="184"/>
      <c r="E9" s="184"/>
      <c r="F9" s="184">
        <f t="shared" si="0"/>
        <v>936000</v>
      </c>
      <c r="G9" s="46"/>
    </row>
    <row r="10" spans="1:6" ht="12.75">
      <c r="A10" s="3" t="s">
        <v>214</v>
      </c>
      <c r="B10" s="3" t="s">
        <v>215</v>
      </c>
      <c r="C10" s="184">
        <v>0</v>
      </c>
      <c r="D10" s="184"/>
      <c r="E10" s="184"/>
      <c r="F10" s="184">
        <f t="shared" si="0"/>
        <v>0</v>
      </c>
    </row>
    <row r="11" spans="1:6" ht="12.75" customHeight="1">
      <c r="A11" s="3" t="s">
        <v>216</v>
      </c>
      <c r="B11" s="3" t="s">
        <v>217</v>
      </c>
      <c r="C11" s="184">
        <v>387334</v>
      </c>
      <c r="D11" s="184"/>
      <c r="E11" s="184"/>
      <c r="F11" s="184">
        <f t="shared" si="0"/>
        <v>387334</v>
      </c>
    </row>
    <row r="12" spans="1:6" ht="12.75" customHeight="1">
      <c r="A12" s="4"/>
      <c r="B12" s="4" t="s">
        <v>218</v>
      </c>
      <c r="C12" s="185">
        <f>SUM(C6:C11)</f>
        <v>44217754</v>
      </c>
      <c r="D12" s="185"/>
      <c r="E12" s="185"/>
      <c r="F12" s="186">
        <f>SUM(F6:F11)</f>
        <v>44217754</v>
      </c>
    </row>
    <row r="13" spans="1:7" ht="15.75">
      <c r="A13" s="187" t="s">
        <v>219</v>
      </c>
      <c r="B13" s="187" t="s">
        <v>220</v>
      </c>
      <c r="C13" s="188">
        <v>5795180</v>
      </c>
      <c r="D13" s="188"/>
      <c r="E13" s="188"/>
      <c r="F13" s="189">
        <f>SUM(C13:E13)</f>
        <v>5795180</v>
      </c>
      <c r="G13" s="46"/>
    </row>
    <row r="14" spans="1:6" ht="16.5" customHeight="1">
      <c r="A14" s="187" t="s">
        <v>219</v>
      </c>
      <c r="B14" s="187" t="s">
        <v>221</v>
      </c>
      <c r="C14" s="188">
        <v>697428</v>
      </c>
      <c r="D14" s="188"/>
      <c r="E14" s="188"/>
      <c r="F14" s="189">
        <f>SUM(C14:E14)</f>
        <v>697428</v>
      </c>
    </row>
    <row r="15" spans="1:8" ht="14.25" customHeight="1">
      <c r="A15" s="187" t="s">
        <v>219</v>
      </c>
      <c r="B15" s="187" t="s">
        <v>221</v>
      </c>
      <c r="C15" s="188"/>
      <c r="D15" s="188">
        <v>1337647</v>
      </c>
      <c r="E15" s="188"/>
      <c r="F15" s="189">
        <f>SUM(C15:E15)</f>
        <v>1337647</v>
      </c>
      <c r="H15" s="46"/>
    </row>
    <row r="16" spans="1:6" ht="15" customHeight="1">
      <c r="A16" s="187" t="s">
        <v>219</v>
      </c>
      <c r="B16" s="187" t="s">
        <v>222</v>
      </c>
      <c r="C16" s="188">
        <v>1815400</v>
      </c>
      <c r="D16" s="188"/>
      <c r="E16" s="188"/>
      <c r="F16" s="189">
        <f>SUM(C16:E16)</f>
        <v>1815400</v>
      </c>
    </row>
    <row r="17" spans="1:6" ht="14.25" customHeight="1">
      <c r="A17" s="4"/>
      <c r="B17" s="4" t="s">
        <v>223</v>
      </c>
      <c r="C17" s="185">
        <f>SUM(C13:C16)</f>
        <v>8308008</v>
      </c>
      <c r="D17" s="185">
        <f>SUM(D13:D16)</f>
        <v>1337647</v>
      </c>
      <c r="E17" s="185"/>
      <c r="F17" s="186">
        <f>SUM(F13:F16)</f>
        <v>9645655</v>
      </c>
    </row>
    <row r="18" spans="1:6" ht="15.75">
      <c r="A18" s="3" t="s">
        <v>224</v>
      </c>
      <c r="B18" s="3" t="s">
        <v>225</v>
      </c>
      <c r="C18" s="184"/>
      <c r="D18" s="184"/>
      <c r="E18" s="184"/>
      <c r="F18" s="189"/>
    </row>
    <row r="19" spans="1:6" ht="13.5" customHeight="1">
      <c r="A19" s="4"/>
      <c r="B19" s="4" t="s">
        <v>226</v>
      </c>
      <c r="C19" s="185"/>
      <c r="D19" s="185"/>
      <c r="E19" s="185"/>
      <c r="F19" s="186"/>
    </row>
    <row r="20" spans="1:6" ht="14.25" customHeight="1">
      <c r="A20" s="3" t="s">
        <v>227</v>
      </c>
      <c r="B20" s="3" t="s">
        <v>228</v>
      </c>
      <c r="C20" s="184">
        <v>1791005</v>
      </c>
      <c r="D20" s="184"/>
      <c r="E20" s="184"/>
      <c r="F20" s="189">
        <f>SUM(C20:E20)</f>
        <v>1791005</v>
      </c>
    </row>
    <row r="21" spans="1:7" ht="15.75">
      <c r="A21" s="3" t="s">
        <v>229</v>
      </c>
      <c r="B21" s="3" t="s">
        <v>230</v>
      </c>
      <c r="C21" s="184">
        <v>137780428</v>
      </c>
      <c r="D21" s="184"/>
      <c r="E21" s="184"/>
      <c r="F21" s="189">
        <f>SUM(C21:E21)</f>
        <v>137780428</v>
      </c>
      <c r="G21" s="46"/>
    </row>
    <row r="22" spans="1:6" ht="15.75">
      <c r="A22" s="3" t="s">
        <v>231</v>
      </c>
      <c r="B22" s="3" t="s">
        <v>232</v>
      </c>
      <c r="C22" s="184">
        <v>3624006</v>
      </c>
      <c r="D22" s="184"/>
      <c r="E22" s="184"/>
      <c r="F22" s="189">
        <f>SUM(C22:E22)</f>
        <v>3624006</v>
      </c>
    </row>
    <row r="23" spans="1:6" ht="14.25" customHeight="1">
      <c r="A23" s="3" t="s">
        <v>233</v>
      </c>
      <c r="B23" s="3" t="s">
        <v>234</v>
      </c>
      <c r="C23" s="184"/>
      <c r="D23" s="184"/>
      <c r="E23" s="184"/>
      <c r="F23" s="189"/>
    </row>
    <row r="24" spans="1:6" ht="14.25" customHeight="1">
      <c r="A24" s="3" t="s">
        <v>235</v>
      </c>
      <c r="B24" s="3" t="s">
        <v>236</v>
      </c>
      <c r="C24" s="184">
        <v>187768</v>
      </c>
      <c r="D24" s="184">
        <v>5000</v>
      </c>
      <c r="E24" s="184"/>
      <c r="F24" s="189">
        <f>SUM(C24:E24)</f>
        <v>192768</v>
      </c>
    </row>
    <row r="25" spans="1:6" ht="15.75">
      <c r="A25" s="4"/>
      <c r="B25" s="4" t="s">
        <v>237</v>
      </c>
      <c r="C25" s="185">
        <f>SUM(C20:C24)</f>
        <v>143383207</v>
      </c>
      <c r="D25" s="185">
        <f>SUM(D20:D24)</f>
        <v>5000</v>
      </c>
      <c r="E25" s="185"/>
      <c r="F25" s="186">
        <f>SUM(F20:F24)</f>
        <v>143388207</v>
      </c>
    </row>
    <row r="26" spans="1:6" ht="15.75">
      <c r="A26" s="3" t="s">
        <v>238</v>
      </c>
      <c r="B26" s="3" t="s">
        <v>239</v>
      </c>
      <c r="C26" s="184">
        <v>8743956</v>
      </c>
      <c r="D26" s="184"/>
      <c r="E26" s="184"/>
      <c r="F26" s="189">
        <f>SUM(C26:E26)</f>
        <v>8743956</v>
      </c>
    </row>
    <row r="27" spans="1:6" ht="14.25" customHeight="1">
      <c r="A27" s="3" t="s">
        <v>240</v>
      </c>
      <c r="B27" s="3" t="s">
        <v>241</v>
      </c>
      <c r="C27" s="184">
        <v>1242188</v>
      </c>
      <c r="D27" s="184"/>
      <c r="E27" s="184"/>
      <c r="F27" s="189">
        <f>SUM(C27:E27)</f>
        <v>1242188</v>
      </c>
    </row>
    <row r="28" spans="1:6" ht="14.25" customHeight="1">
      <c r="A28" s="3" t="s">
        <v>242</v>
      </c>
      <c r="B28" s="3" t="s">
        <v>243</v>
      </c>
      <c r="C28" s="184"/>
      <c r="D28" s="184"/>
      <c r="E28" s="184"/>
      <c r="F28" s="189"/>
    </row>
    <row r="29" spans="1:7" ht="15.75">
      <c r="A29" s="3" t="s">
        <v>244</v>
      </c>
      <c r="B29" s="3" t="s">
        <v>245</v>
      </c>
      <c r="C29" s="184">
        <v>2861332</v>
      </c>
      <c r="D29" s="184"/>
      <c r="E29" s="184"/>
      <c r="F29" s="189">
        <f aca="true" t="shared" si="1" ref="F29:F34">SUM(C29:E29)</f>
        <v>2861332</v>
      </c>
      <c r="G29" s="46"/>
    </row>
    <row r="30" spans="1:6" ht="15.75" customHeight="1" hidden="1">
      <c r="A30" s="3" t="s">
        <v>246</v>
      </c>
      <c r="B30" s="3" t="s">
        <v>247</v>
      </c>
      <c r="C30" s="184">
        <v>3358434</v>
      </c>
      <c r="D30" s="184"/>
      <c r="E30" s="184"/>
      <c r="F30" s="189">
        <f t="shared" si="1"/>
        <v>3358434</v>
      </c>
    </row>
    <row r="31" spans="1:6" ht="14.25" customHeight="1">
      <c r="A31" s="3" t="s">
        <v>248</v>
      </c>
      <c r="B31" s="3" t="s">
        <v>249</v>
      </c>
      <c r="C31" s="184">
        <v>1432000</v>
      </c>
      <c r="D31" s="184"/>
      <c r="E31" s="184"/>
      <c r="F31" s="189">
        <f t="shared" si="1"/>
        <v>1432000</v>
      </c>
    </row>
    <row r="32" spans="1:6" ht="15" customHeight="1">
      <c r="A32" s="3" t="s">
        <v>250</v>
      </c>
      <c r="B32" s="3" t="s">
        <v>251</v>
      </c>
      <c r="C32" s="184">
        <v>463164</v>
      </c>
      <c r="D32" s="184"/>
      <c r="E32" s="184"/>
      <c r="F32" s="189">
        <f t="shared" si="1"/>
        <v>463164</v>
      </c>
    </row>
    <row r="33" spans="1:7" ht="15.75">
      <c r="A33" s="3" t="s">
        <v>252</v>
      </c>
      <c r="B33" s="3" t="s">
        <v>253</v>
      </c>
      <c r="C33" s="184">
        <v>176426</v>
      </c>
      <c r="D33" s="184"/>
      <c r="E33" s="184"/>
      <c r="F33" s="189">
        <f t="shared" si="1"/>
        <v>176426</v>
      </c>
      <c r="G33" s="46"/>
    </row>
    <row r="34" spans="1:7" ht="15.75">
      <c r="A34" s="3" t="s">
        <v>254</v>
      </c>
      <c r="B34" s="3" t="s">
        <v>255</v>
      </c>
      <c r="C34" s="184">
        <v>80374</v>
      </c>
      <c r="D34" s="184">
        <v>1876</v>
      </c>
      <c r="E34" s="184">
        <v>2024</v>
      </c>
      <c r="F34" s="189">
        <f t="shared" si="1"/>
        <v>84274</v>
      </c>
      <c r="G34" s="47"/>
    </row>
    <row r="35" spans="1:6" ht="15.75">
      <c r="A35" s="4"/>
      <c r="B35" s="4" t="s">
        <v>256</v>
      </c>
      <c r="C35" s="185">
        <f>SUM(C26:C34)</f>
        <v>18357874</v>
      </c>
      <c r="D35" s="185">
        <f>SUM(D26:D34)</f>
        <v>1876</v>
      </c>
      <c r="E35" s="185">
        <f>SUM(E26:E34)</f>
        <v>2024</v>
      </c>
      <c r="F35" s="186">
        <f>SUM(F26:F34)</f>
        <v>18361774</v>
      </c>
    </row>
    <row r="36" spans="1:6" ht="15.75">
      <c r="A36" s="3" t="s">
        <v>257</v>
      </c>
      <c r="B36" s="3" t="s">
        <v>258</v>
      </c>
      <c r="C36" s="184"/>
      <c r="D36" s="184"/>
      <c r="E36" s="184"/>
      <c r="F36" s="189"/>
    </row>
    <row r="37" spans="1:6" ht="15.75">
      <c r="A37" s="3" t="s">
        <v>259</v>
      </c>
      <c r="B37" s="3" t="s">
        <v>260</v>
      </c>
      <c r="C37" s="184">
        <v>272438431</v>
      </c>
      <c r="D37" s="184">
        <v>1383677</v>
      </c>
      <c r="E37" s="184">
        <v>1389690</v>
      </c>
      <c r="F37" s="189">
        <f>SUM(C37:E37)</f>
        <v>275211798</v>
      </c>
    </row>
    <row r="38" spans="1:6" ht="15.75">
      <c r="A38" s="14"/>
      <c r="B38" s="14" t="s">
        <v>261</v>
      </c>
      <c r="C38" s="190">
        <f>SUM(C37)</f>
        <v>272438431</v>
      </c>
      <c r="D38" s="190">
        <f>SUM(D37)</f>
        <v>1383677</v>
      </c>
      <c r="E38" s="190">
        <f>SUM(E37)</f>
        <v>1389690</v>
      </c>
      <c r="F38" s="186">
        <f>SUM(F37)</f>
        <v>275211798</v>
      </c>
    </row>
    <row r="39" spans="1:6" ht="18.75">
      <c r="A39" s="5"/>
      <c r="B39" s="5" t="s">
        <v>262</v>
      </c>
      <c r="C39" s="191">
        <f>SUM(C12+C17+C19+C25+C35+C38)</f>
        <v>486705274</v>
      </c>
      <c r="D39" s="191">
        <f>SUM(D17+D25+D35+D38)</f>
        <v>2728200</v>
      </c>
      <c r="E39" s="191">
        <f>SUM(E35+E38)</f>
        <v>1391714</v>
      </c>
      <c r="F39" s="192">
        <f>SUM(F12+F17+F19+F25+F35+F38)</f>
        <v>490825188</v>
      </c>
    </row>
  </sheetData>
  <sheetProtection/>
  <mergeCells count="8">
    <mergeCell ref="C4:C5"/>
    <mergeCell ref="D4:D5"/>
    <mergeCell ref="E4:E5"/>
    <mergeCell ref="A2:F2"/>
    <mergeCell ref="A3:A5"/>
    <mergeCell ref="B3:B5"/>
    <mergeCell ref="C3:E3"/>
    <mergeCell ref="F3:F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34">
      <selection activeCell="B19" sqref="B19"/>
    </sheetView>
  </sheetViews>
  <sheetFormatPr defaultColWidth="9.00390625" defaultRowHeight="12.75"/>
  <cols>
    <col min="1" max="1" width="8.125" style="0" customWidth="1"/>
    <col min="2" max="2" width="60.375" style="0" customWidth="1"/>
    <col min="3" max="3" width="18.375" style="0" customWidth="1"/>
    <col min="4" max="4" width="19.00390625" style="0" customWidth="1"/>
    <col min="5" max="5" width="19.375" style="0" customWidth="1"/>
    <col min="6" max="6" width="18.375" style="0" customWidth="1"/>
    <col min="7" max="7" width="19.625" style="0" customWidth="1"/>
  </cols>
  <sheetData>
    <row r="1" spans="1:6" ht="23.25">
      <c r="A1" s="211" t="s">
        <v>181</v>
      </c>
      <c r="B1" s="211"/>
      <c r="C1" s="211"/>
      <c r="D1" s="211"/>
      <c r="E1" s="211"/>
      <c r="F1" s="211"/>
    </row>
    <row r="2" spans="1:6" ht="15">
      <c r="A2" s="6"/>
      <c r="B2" s="6"/>
      <c r="F2" s="2"/>
    </row>
    <row r="3" spans="1:6" ht="12.75" customHeight="1">
      <c r="A3" s="212" t="s">
        <v>263</v>
      </c>
      <c r="B3" s="214" t="s">
        <v>1</v>
      </c>
      <c r="C3" s="212" t="s">
        <v>264</v>
      </c>
      <c r="D3" s="212" t="s">
        <v>205</v>
      </c>
      <c r="E3" s="212" t="s">
        <v>424</v>
      </c>
      <c r="F3" s="212" t="s">
        <v>203</v>
      </c>
    </row>
    <row r="4" spans="1:6" ht="31.5" customHeight="1">
      <c r="A4" s="213"/>
      <c r="B4" s="215"/>
      <c r="C4" s="213"/>
      <c r="D4" s="213"/>
      <c r="E4" s="213"/>
      <c r="F4" s="213"/>
    </row>
    <row r="5" spans="1:6" ht="15.75">
      <c r="A5" s="7" t="s">
        <v>265</v>
      </c>
      <c r="B5" s="8" t="s">
        <v>266</v>
      </c>
      <c r="C5" s="9">
        <v>7972565</v>
      </c>
      <c r="D5" s="9">
        <v>13512326</v>
      </c>
      <c r="E5" s="10">
        <v>16624360</v>
      </c>
      <c r="F5" s="117">
        <f aca="true" t="shared" si="0" ref="F5:F12">SUM(C5:E5)</f>
        <v>38109251</v>
      </c>
    </row>
    <row r="6" spans="1:6" ht="14.25" customHeight="1">
      <c r="A6" s="3" t="s">
        <v>267</v>
      </c>
      <c r="B6" s="3" t="s">
        <v>268</v>
      </c>
      <c r="C6" s="9">
        <v>424060</v>
      </c>
      <c r="D6" s="9">
        <v>0</v>
      </c>
      <c r="E6" s="10">
        <v>0</v>
      </c>
      <c r="F6" s="117">
        <f t="shared" si="0"/>
        <v>424060</v>
      </c>
    </row>
    <row r="7" spans="1:6" ht="15.75">
      <c r="A7" s="3" t="s">
        <v>269</v>
      </c>
      <c r="B7" s="11" t="s">
        <v>270</v>
      </c>
      <c r="C7" s="9">
        <v>0</v>
      </c>
      <c r="D7" s="9">
        <v>0</v>
      </c>
      <c r="E7" s="10">
        <v>62860</v>
      </c>
      <c r="F7" s="117">
        <f t="shared" si="0"/>
        <v>62860</v>
      </c>
    </row>
    <row r="8" spans="1:6" ht="15.75">
      <c r="A8" s="7" t="s">
        <v>271</v>
      </c>
      <c r="B8" s="8" t="s">
        <v>272</v>
      </c>
      <c r="C8" s="9">
        <v>0</v>
      </c>
      <c r="D8" s="9">
        <v>0</v>
      </c>
      <c r="E8" s="10">
        <v>0</v>
      </c>
      <c r="F8" s="117">
        <f t="shared" si="0"/>
        <v>0</v>
      </c>
    </row>
    <row r="9" spans="1:6" ht="15.75">
      <c r="A9" s="3" t="s">
        <v>273</v>
      </c>
      <c r="B9" s="3" t="s">
        <v>274</v>
      </c>
      <c r="C9" s="9">
        <v>353172</v>
      </c>
      <c r="D9" s="9">
        <v>446112</v>
      </c>
      <c r="E9" s="10">
        <v>743518</v>
      </c>
      <c r="F9" s="117">
        <f t="shared" si="0"/>
        <v>1542802</v>
      </c>
    </row>
    <row r="10" spans="1:6" ht="15.75">
      <c r="A10" s="7" t="s">
        <v>275</v>
      </c>
      <c r="B10" s="8" t="s">
        <v>276</v>
      </c>
      <c r="C10" s="9">
        <v>81400</v>
      </c>
      <c r="D10" s="9">
        <v>118080</v>
      </c>
      <c r="E10" s="10">
        <v>63510</v>
      </c>
      <c r="F10" s="117">
        <f t="shared" si="0"/>
        <v>262990</v>
      </c>
    </row>
    <row r="11" spans="1:6" ht="15.75">
      <c r="A11" s="3" t="s">
        <v>277</v>
      </c>
      <c r="B11" s="3" t="s">
        <v>278</v>
      </c>
      <c r="C11" s="9">
        <v>0</v>
      </c>
      <c r="D11" s="9">
        <v>0</v>
      </c>
      <c r="E11" s="118">
        <v>0</v>
      </c>
      <c r="F11" s="117">
        <f t="shared" si="0"/>
        <v>0</v>
      </c>
    </row>
    <row r="12" spans="1:6" ht="15.75">
      <c r="A12" s="3" t="s">
        <v>279</v>
      </c>
      <c r="B12" s="3" t="s">
        <v>280</v>
      </c>
      <c r="C12" s="9">
        <v>192863</v>
      </c>
      <c r="D12" s="12">
        <v>578562</v>
      </c>
      <c r="E12" s="118">
        <v>418085</v>
      </c>
      <c r="F12" s="117">
        <f t="shared" si="0"/>
        <v>1189510</v>
      </c>
    </row>
    <row r="13" spans="1:6" ht="15.75">
      <c r="A13" s="4"/>
      <c r="B13" s="4" t="s">
        <v>413</v>
      </c>
      <c r="C13" s="119">
        <f>SUM(C5:C12)</f>
        <v>9024060</v>
      </c>
      <c r="D13" s="119">
        <f>SUM(D5:D12)</f>
        <v>14655080</v>
      </c>
      <c r="E13" s="119">
        <f>SUM(E5:E12)</f>
        <v>17912333</v>
      </c>
      <c r="F13" s="119">
        <f>SUM(F5:F12)</f>
        <v>41591473</v>
      </c>
    </row>
    <row r="14" spans="1:7" ht="15.75">
      <c r="A14" s="3" t="s">
        <v>281</v>
      </c>
      <c r="B14" s="3" t="s">
        <v>282</v>
      </c>
      <c r="C14" s="12">
        <v>2049294</v>
      </c>
      <c r="D14" s="12">
        <v>0</v>
      </c>
      <c r="E14" s="118">
        <v>0</v>
      </c>
      <c r="F14" s="120">
        <f>SUM(C14:E14)</f>
        <v>2049294</v>
      </c>
      <c r="G14" s="46"/>
    </row>
    <row r="15" spans="1:6" ht="15.75">
      <c r="A15" s="3" t="s">
        <v>283</v>
      </c>
      <c r="B15" s="3" t="s">
        <v>284</v>
      </c>
      <c r="C15" s="12">
        <v>465893</v>
      </c>
      <c r="D15" s="12">
        <v>0</v>
      </c>
      <c r="E15" s="118">
        <v>510220</v>
      </c>
      <c r="F15" s="120">
        <f>SUM(C15:E15)</f>
        <v>976113</v>
      </c>
    </row>
    <row r="16" spans="1:6" ht="15.75">
      <c r="A16" s="3" t="s">
        <v>285</v>
      </c>
      <c r="B16" s="3" t="s">
        <v>286</v>
      </c>
      <c r="C16" s="12">
        <v>0</v>
      </c>
      <c r="D16" s="12">
        <v>586850</v>
      </c>
      <c r="E16" s="118">
        <v>0</v>
      </c>
      <c r="F16" s="120">
        <f>SUM(C16:E16)</f>
        <v>586850</v>
      </c>
    </row>
    <row r="17" spans="1:6" ht="15.75">
      <c r="A17" s="4"/>
      <c r="B17" s="4" t="s">
        <v>414</v>
      </c>
      <c r="C17" s="119">
        <f>SUM(C14:C16)</f>
        <v>2515187</v>
      </c>
      <c r="D17" s="119">
        <f>SUM(D14:D16)</f>
        <v>586850</v>
      </c>
      <c r="E17" s="119">
        <f>SUM(E14:E16)</f>
        <v>510220</v>
      </c>
      <c r="F17" s="119">
        <f>SUM(F14:F16)</f>
        <v>3612257</v>
      </c>
    </row>
    <row r="18" spans="1:7" ht="15.75">
      <c r="A18" s="4"/>
      <c r="B18" s="4" t="s">
        <v>415</v>
      </c>
      <c r="C18" s="119">
        <f>SUM(C17,C13)</f>
        <v>11539247</v>
      </c>
      <c r="D18" s="119">
        <f>SUM(D17,D13)</f>
        <v>15241930</v>
      </c>
      <c r="E18" s="119">
        <f>SUM(E17,E13)</f>
        <v>18422553</v>
      </c>
      <c r="F18" s="119">
        <f>SUM(F13+F17)</f>
        <v>45203730</v>
      </c>
      <c r="G18" s="46"/>
    </row>
    <row r="19" spans="1:7" ht="15.75">
      <c r="A19" s="3" t="s">
        <v>287</v>
      </c>
      <c r="B19" s="3" t="s">
        <v>288</v>
      </c>
      <c r="C19" s="12">
        <v>2162161</v>
      </c>
      <c r="D19" s="12">
        <v>2801532</v>
      </c>
      <c r="E19" s="118">
        <v>3570075</v>
      </c>
      <c r="F19" s="120">
        <f>SUM(C19:E19)</f>
        <v>8533768</v>
      </c>
      <c r="G19" s="46"/>
    </row>
    <row r="20" spans="1:6" ht="15.75">
      <c r="A20" s="3" t="s">
        <v>289</v>
      </c>
      <c r="B20" s="3" t="s">
        <v>290</v>
      </c>
      <c r="C20" s="12">
        <v>38456</v>
      </c>
      <c r="D20" s="12">
        <v>0</v>
      </c>
      <c r="E20" s="118">
        <v>94762</v>
      </c>
      <c r="F20" s="120">
        <f>SUM(C20:E20)</f>
        <v>133218</v>
      </c>
    </row>
    <row r="21" spans="1:6" ht="15.75">
      <c r="A21" s="3" t="s">
        <v>291</v>
      </c>
      <c r="B21" s="3" t="s">
        <v>292</v>
      </c>
      <c r="C21" s="12">
        <v>52977</v>
      </c>
      <c r="D21" s="12">
        <v>71166</v>
      </c>
      <c r="E21" s="118">
        <v>111529</v>
      </c>
      <c r="F21" s="120">
        <f>SUM(C21:E21)</f>
        <v>235672</v>
      </c>
    </row>
    <row r="22" spans="1:7" ht="15.75">
      <c r="A22" s="4"/>
      <c r="B22" s="4" t="s">
        <v>416</v>
      </c>
      <c r="C22" s="119">
        <f>SUM(C19:C21)</f>
        <v>2253594</v>
      </c>
      <c r="D22" s="119">
        <f>SUM(D19:D21)</f>
        <v>2872698</v>
      </c>
      <c r="E22" s="119">
        <f>SUM(E19:E21)</f>
        <v>3776366</v>
      </c>
      <c r="F22" s="119">
        <f>SUM(F19:F21)</f>
        <v>8902658</v>
      </c>
      <c r="G22" s="46"/>
    </row>
    <row r="23" spans="1:6" ht="15.75">
      <c r="A23" s="3" t="s">
        <v>293</v>
      </c>
      <c r="B23" s="3" t="s">
        <v>294</v>
      </c>
      <c r="C23" s="12">
        <v>94576</v>
      </c>
      <c r="D23" s="12">
        <v>0</v>
      </c>
      <c r="E23" s="118">
        <v>82005</v>
      </c>
      <c r="F23" s="120">
        <f>SUM(C23:E23)</f>
        <v>176581</v>
      </c>
    </row>
    <row r="24" spans="1:6" ht="15.75">
      <c r="A24" s="3" t="s">
        <v>295</v>
      </c>
      <c r="B24" s="3" t="s">
        <v>296</v>
      </c>
      <c r="C24" s="12">
        <v>3531852</v>
      </c>
      <c r="D24" s="12">
        <v>439013</v>
      </c>
      <c r="E24" s="118">
        <v>364301</v>
      </c>
      <c r="F24" s="120">
        <f>SUM(C24:E24)</f>
        <v>4335166</v>
      </c>
    </row>
    <row r="25" spans="1:6" ht="16.5" customHeight="1">
      <c r="A25" s="3" t="s">
        <v>297</v>
      </c>
      <c r="B25" s="3" t="s">
        <v>298</v>
      </c>
      <c r="C25" s="12">
        <v>0</v>
      </c>
      <c r="D25" s="12">
        <v>0</v>
      </c>
      <c r="E25" s="118">
        <v>0</v>
      </c>
      <c r="F25" s="120">
        <v>0</v>
      </c>
    </row>
    <row r="26" spans="1:7" ht="15.75">
      <c r="A26" s="13" t="s">
        <v>299</v>
      </c>
      <c r="B26" s="13" t="s">
        <v>300</v>
      </c>
      <c r="C26" s="121">
        <f>SUM(C23:C25)</f>
        <v>3626428</v>
      </c>
      <c r="D26" s="121">
        <f>SUM(D23:D25)</f>
        <v>439013</v>
      </c>
      <c r="E26" s="122">
        <f>SUM(E23:E25)</f>
        <v>446306</v>
      </c>
      <c r="F26" s="123">
        <f>SUM(F23:F25)</f>
        <v>4511747</v>
      </c>
      <c r="G26" s="46"/>
    </row>
    <row r="27" spans="1:6" ht="15.75">
      <c r="A27" s="3" t="s">
        <v>301</v>
      </c>
      <c r="B27" s="3" t="s">
        <v>302</v>
      </c>
      <c r="C27" s="12">
        <v>242699</v>
      </c>
      <c r="D27" s="12">
        <v>0</v>
      </c>
      <c r="E27" s="118">
        <v>0</v>
      </c>
      <c r="F27" s="120">
        <f>SUM(C27:E27)</f>
        <v>242699</v>
      </c>
    </row>
    <row r="28" spans="1:6" ht="15.75">
      <c r="A28" s="3" t="s">
        <v>303</v>
      </c>
      <c r="B28" s="3" t="s">
        <v>304</v>
      </c>
      <c r="C28" s="12">
        <v>290641</v>
      </c>
      <c r="D28" s="12">
        <v>147799</v>
      </c>
      <c r="E28" s="118">
        <v>54213</v>
      </c>
      <c r="F28" s="120">
        <f>SUM(C28:E28)</f>
        <v>492653</v>
      </c>
    </row>
    <row r="29" spans="1:6" ht="15.75">
      <c r="A29" s="13" t="s">
        <v>305</v>
      </c>
      <c r="B29" s="13" t="s">
        <v>306</v>
      </c>
      <c r="C29" s="121">
        <f>SUM(C27:C28)</f>
        <v>533340</v>
      </c>
      <c r="D29" s="121">
        <f>SUM(D27:D28)</f>
        <v>147799</v>
      </c>
      <c r="E29" s="122">
        <f>SUM(E27:E28)</f>
        <v>54213</v>
      </c>
      <c r="F29" s="123">
        <f>SUM(F27:F28)</f>
        <v>735352</v>
      </c>
    </row>
    <row r="30" spans="1:6" ht="15.75">
      <c r="A30" s="3" t="s">
        <v>307</v>
      </c>
      <c r="B30" s="3" t="s">
        <v>308</v>
      </c>
      <c r="C30" s="12">
        <v>2220755</v>
      </c>
      <c r="D30" s="12">
        <v>0</v>
      </c>
      <c r="E30" s="118">
        <v>0</v>
      </c>
      <c r="F30" s="120">
        <f aca="true" t="shared" si="1" ref="F30:F36">SUM(C30:E30)</f>
        <v>2220755</v>
      </c>
    </row>
    <row r="31" spans="1:6" ht="15.75">
      <c r="A31" s="3" t="s">
        <v>309</v>
      </c>
      <c r="B31" s="3" t="s">
        <v>310</v>
      </c>
      <c r="C31" s="12">
        <v>1405226</v>
      </c>
      <c r="D31" s="12">
        <v>98377</v>
      </c>
      <c r="E31" s="118">
        <v>471751</v>
      </c>
      <c r="F31" s="120">
        <f t="shared" si="1"/>
        <v>1975354</v>
      </c>
    </row>
    <row r="32" spans="1:6" ht="15.75">
      <c r="A32" s="3" t="s">
        <v>311</v>
      </c>
      <c r="B32" s="3" t="s">
        <v>312</v>
      </c>
      <c r="C32" s="12">
        <v>448715</v>
      </c>
      <c r="D32" s="12">
        <v>19675</v>
      </c>
      <c r="E32" s="118">
        <v>93895</v>
      </c>
      <c r="F32" s="120">
        <f t="shared" si="1"/>
        <v>562285</v>
      </c>
    </row>
    <row r="33" spans="1:7" ht="15.75">
      <c r="A33" s="14" t="s">
        <v>313</v>
      </c>
      <c r="B33" s="14" t="s">
        <v>314</v>
      </c>
      <c r="C33" s="124">
        <v>4074696</v>
      </c>
      <c r="D33" s="124">
        <v>118052</v>
      </c>
      <c r="E33" s="125">
        <v>565646</v>
      </c>
      <c r="F33" s="126">
        <f t="shared" si="1"/>
        <v>4758394</v>
      </c>
      <c r="G33" s="46"/>
    </row>
    <row r="34" spans="1:6" ht="15.75">
      <c r="A34" s="14" t="s">
        <v>315</v>
      </c>
      <c r="B34" s="14" t="s">
        <v>316</v>
      </c>
      <c r="C34" s="124">
        <v>9066110</v>
      </c>
      <c r="D34" s="124">
        <v>0</v>
      </c>
      <c r="E34" s="125">
        <v>0</v>
      </c>
      <c r="F34" s="126">
        <f t="shared" si="1"/>
        <v>9066110</v>
      </c>
    </row>
    <row r="35" spans="1:6" ht="15.75">
      <c r="A35" s="14" t="s">
        <v>317</v>
      </c>
      <c r="B35" s="14" t="s">
        <v>318</v>
      </c>
      <c r="C35" s="124">
        <v>317034</v>
      </c>
      <c r="D35" s="124">
        <v>0</v>
      </c>
      <c r="E35" s="125">
        <v>0</v>
      </c>
      <c r="F35" s="126">
        <f t="shared" si="1"/>
        <v>317034</v>
      </c>
    </row>
    <row r="36" spans="1:6" ht="15.75">
      <c r="A36" s="3" t="s">
        <v>319</v>
      </c>
      <c r="B36" s="3" t="s">
        <v>320</v>
      </c>
      <c r="C36" s="12">
        <v>2044128</v>
      </c>
      <c r="D36" s="12">
        <v>12000</v>
      </c>
      <c r="E36" s="118">
        <v>32500</v>
      </c>
      <c r="F36" s="120">
        <f t="shared" si="1"/>
        <v>2088628</v>
      </c>
    </row>
    <row r="37" spans="1:6" ht="15.75">
      <c r="A37" s="14" t="s">
        <v>321</v>
      </c>
      <c r="B37" s="14" t="s">
        <v>320</v>
      </c>
      <c r="C37" s="124">
        <v>2044128</v>
      </c>
      <c r="D37" s="124">
        <v>12000</v>
      </c>
      <c r="E37" s="125">
        <v>32500</v>
      </c>
      <c r="F37" s="126">
        <f aca="true" t="shared" si="2" ref="F37:F48">SUM(C37:E37)</f>
        <v>2088628</v>
      </c>
    </row>
    <row r="38" spans="1:6" ht="15.75">
      <c r="A38" s="3" t="s">
        <v>322</v>
      </c>
      <c r="B38" s="3" t="s">
        <v>323</v>
      </c>
      <c r="C38" s="12">
        <v>182302</v>
      </c>
      <c r="D38" s="12">
        <v>0</v>
      </c>
      <c r="E38" s="118">
        <v>0</v>
      </c>
      <c r="F38" s="120">
        <f t="shared" si="2"/>
        <v>182302</v>
      </c>
    </row>
    <row r="39" spans="1:6" ht="15.75">
      <c r="A39" s="3" t="s">
        <v>324</v>
      </c>
      <c r="B39" s="3" t="s">
        <v>325</v>
      </c>
      <c r="C39" s="12">
        <v>68946</v>
      </c>
      <c r="D39" s="12">
        <v>0</v>
      </c>
      <c r="E39" s="118">
        <v>0</v>
      </c>
      <c r="F39" s="120">
        <f t="shared" si="2"/>
        <v>68946</v>
      </c>
    </row>
    <row r="40" spans="1:6" ht="15.75">
      <c r="A40" s="14" t="s">
        <v>326</v>
      </c>
      <c r="B40" s="14" t="s">
        <v>327</v>
      </c>
      <c r="C40" s="124">
        <v>251248</v>
      </c>
      <c r="D40" s="124">
        <f>SUM(D38:D39)</f>
        <v>0</v>
      </c>
      <c r="E40" s="125">
        <f>SUM(E38:E39)</f>
        <v>0</v>
      </c>
      <c r="F40" s="126">
        <f t="shared" si="2"/>
        <v>251248</v>
      </c>
    </row>
    <row r="41" spans="1:6" ht="15.75">
      <c r="A41" s="14" t="s">
        <v>328</v>
      </c>
      <c r="B41" s="14" t="s">
        <v>329</v>
      </c>
      <c r="C41" s="124">
        <v>210149</v>
      </c>
      <c r="D41" s="124">
        <v>544953</v>
      </c>
      <c r="E41" s="125">
        <v>3150</v>
      </c>
      <c r="F41" s="126">
        <f t="shared" si="2"/>
        <v>758252</v>
      </c>
    </row>
    <row r="42" spans="1:6" ht="15.75">
      <c r="A42" s="3" t="s">
        <v>330</v>
      </c>
      <c r="B42" s="3" t="s">
        <v>331</v>
      </c>
      <c r="C42" s="12">
        <v>0</v>
      </c>
      <c r="D42" s="12">
        <v>190127</v>
      </c>
      <c r="E42" s="118">
        <v>3733</v>
      </c>
      <c r="F42" s="120">
        <f t="shared" si="2"/>
        <v>193860</v>
      </c>
    </row>
    <row r="43" spans="1:6" ht="15.75" customHeight="1">
      <c r="A43" s="3" t="s">
        <v>332</v>
      </c>
      <c r="B43" s="3" t="s">
        <v>333</v>
      </c>
      <c r="C43" s="12">
        <v>224500</v>
      </c>
      <c r="D43" s="12">
        <v>0</v>
      </c>
      <c r="E43" s="118">
        <v>0</v>
      </c>
      <c r="F43" s="120">
        <f t="shared" si="2"/>
        <v>224500</v>
      </c>
    </row>
    <row r="44" spans="1:6" ht="15.75">
      <c r="A44" s="3" t="s">
        <v>334</v>
      </c>
      <c r="B44" s="3" t="s">
        <v>335</v>
      </c>
      <c r="C44" s="12">
        <v>337044</v>
      </c>
      <c r="D44" s="12">
        <v>0</v>
      </c>
      <c r="E44" s="118">
        <v>1521434</v>
      </c>
      <c r="F44" s="120">
        <f t="shared" si="2"/>
        <v>1858478</v>
      </c>
    </row>
    <row r="45" spans="1:6" ht="18.75" customHeight="1">
      <c r="A45" s="3" t="s">
        <v>336</v>
      </c>
      <c r="B45" s="3" t="s">
        <v>337</v>
      </c>
      <c r="C45" s="12">
        <v>25787</v>
      </c>
      <c r="D45" s="12">
        <v>0</v>
      </c>
      <c r="E45" s="118">
        <v>5512</v>
      </c>
      <c r="F45" s="120">
        <f t="shared" si="2"/>
        <v>31299</v>
      </c>
    </row>
    <row r="46" spans="1:6" ht="15.75" customHeight="1">
      <c r="A46" s="3" t="s">
        <v>338</v>
      </c>
      <c r="B46" s="3" t="s">
        <v>339</v>
      </c>
      <c r="C46" s="12">
        <v>0</v>
      </c>
      <c r="D46" s="12">
        <v>0</v>
      </c>
      <c r="E46" s="118">
        <v>0</v>
      </c>
      <c r="F46" s="120">
        <f t="shared" si="2"/>
        <v>0</v>
      </c>
    </row>
    <row r="47" spans="1:6" ht="16.5" customHeight="1">
      <c r="A47" s="3" t="s">
        <v>340</v>
      </c>
      <c r="B47" s="15" t="s">
        <v>341</v>
      </c>
      <c r="C47" s="12">
        <v>2185310</v>
      </c>
      <c r="D47" s="12">
        <v>516903</v>
      </c>
      <c r="E47" s="118">
        <v>499202</v>
      </c>
      <c r="F47" s="120">
        <f t="shared" si="2"/>
        <v>3201415</v>
      </c>
    </row>
    <row r="48" spans="1:7" ht="15.75">
      <c r="A48" s="14" t="s">
        <v>342</v>
      </c>
      <c r="B48" s="16" t="s">
        <v>343</v>
      </c>
      <c r="C48" s="124">
        <v>2772651</v>
      </c>
      <c r="D48" s="124">
        <v>707030</v>
      </c>
      <c r="E48" s="125">
        <v>2029881</v>
      </c>
      <c r="F48" s="126">
        <f t="shared" si="2"/>
        <v>5509562</v>
      </c>
      <c r="G48" s="46"/>
    </row>
    <row r="49" spans="1:7" ht="15.75">
      <c r="A49" s="13" t="s">
        <v>344</v>
      </c>
      <c r="B49" s="17" t="s">
        <v>345</v>
      </c>
      <c r="C49" s="121">
        <f>SUM(C33+C34+C35+C37+C40+C41+C48)</f>
        <v>18736016</v>
      </c>
      <c r="D49" s="121">
        <f>SUM(D33+D34+D35+D37+D40+D41+D48)</f>
        <v>1382035</v>
      </c>
      <c r="E49" s="122">
        <f>SUM(E33+E34+E35+E37+E40+E41+E48)</f>
        <v>2631177</v>
      </c>
      <c r="F49" s="123">
        <f>SUM(F33+F34+F35+F37+F40+F41+F48)</f>
        <v>22749228</v>
      </c>
      <c r="G49" s="46"/>
    </row>
    <row r="50" spans="1:6" ht="15.75">
      <c r="A50" s="14" t="s">
        <v>346</v>
      </c>
      <c r="B50" s="14" t="s">
        <v>347</v>
      </c>
      <c r="C50" s="124">
        <v>4020</v>
      </c>
      <c r="D50" s="124">
        <v>86320</v>
      </c>
      <c r="E50" s="125">
        <v>27720</v>
      </c>
      <c r="F50" s="126">
        <f>SUM(C50:E50)</f>
        <v>118060</v>
      </c>
    </row>
    <row r="51" spans="1:7" ht="15.75">
      <c r="A51" s="13" t="s">
        <v>348</v>
      </c>
      <c r="B51" s="13" t="s">
        <v>349</v>
      </c>
      <c r="C51" s="121">
        <f>SUM(C50)</f>
        <v>4020</v>
      </c>
      <c r="D51" s="121">
        <f>SUM(D50)</f>
        <v>86320</v>
      </c>
      <c r="E51" s="122">
        <f>SUM(E50)</f>
        <v>27720</v>
      </c>
      <c r="F51" s="123">
        <f>SUM(F50)</f>
        <v>118060</v>
      </c>
      <c r="G51" s="46"/>
    </row>
    <row r="52" spans="1:6" ht="15.75">
      <c r="A52" s="14" t="s">
        <v>350</v>
      </c>
      <c r="B52" s="14" t="s">
        <v>351</v>
      </c>
      <c r="C52" s="124">
        <v>5626442</v>
      </c>
      <c r="D52" s="124">
        <v>314822</v>
      </c>
      <c r="E52" s="125">
        <v>738394</v>
      </c>
      <c r="F52" s="126">
        <f aca="true" t="shared" si="3" ref="F52:F59">SUM(C52:E52)</f>
        <v>6679658</v>
      </c>
    </row>
    <row r="53" spans="1:6" ht="15.75">
      <c r="A53" s="14" t="s">
        <v>352</v>
      </c>
      <c r="B53" s="14" t="s">
        <v>353</v>
      </c>
      <c r="C53" s="124">
        <v>0</v>
      </c>
      <c r="D53" s="124">
        <v>0</v>
      </c>
      <c r="E53" s="125">
        <v>0</v>
      </c>
      <c r="F53" s="126">
        <f t="shared" si="3"/>
        <v>0</v>
      </c>
    </row>
    <row r="54" spans="1:6" ht="15.75">
      <c r="A54" s="14" t="s">
        <v>354</v>
      </c>
      <c r="B54" s="14" t="s">
        <v>187</v>
      </c>
      <c r="C54" s="124">
        <v>12635</v>
      </c>
      <c r="D54" s="124">
        <v>0</v>
      </c>
      <c r="E54" s="125">
        <v>0</v>
      </c>
      <c r="F54" s="126">
        <f t="shared" si="3"/>
        <v>12635</v>
      </c>
    </row>
    <row r="55" spans="1:6" ht="15.75">
      <c r="A55" s="14" t="s">
        <v>355</v>
      </c>
      <c r="B55" s="14" t="s">
        <v>356</v>
      </c>
      <c r="C55" s="124">
        <v>7365</v>
      </c>
      <c r="D55" s="124">
        <v>0</v>
      </c>
      <c r="E55" s="125">
        <v>0</v>
      </c>
      <c r="F55" s="126">
        <f t="shared" si="3"/>
        <v>7365</v>
      </c>
    </row>
    <row r="56" spans="1:6" ht="15.75">
      <c r="A56" s="3" t="s">
        <v>357</v>
      </c>
      <c r="B56" s="3" t="s">
        <v>358</v>
      </c>
      <c r="C56" s="12">
        <v>0</v>
      </c>
      <c r="D56" s="12">
        <v>0</v>
      </c>
      <c r="E56" s="118">
        <v>0</v>
      </c>
      <c r="F56" s="120">
        <f t="shared" si="3"/>
        <v>0</v>
      </c>
    </row>
    <row r="57" spans="1:6" ht="15.75">
      <c r="A57" s="3" t="s">
        <v>359</v>
      </c>
      <c r="B57" s="3" t="s">
        <v>360</v>
      </c>
      <c r="C57" s="12">
        <v>0</v>
      </c>
      <c r="D57" s="12">
        <v>0</v>
      </c>
      <c r="E57" s="118">
        <v>0</v>
      </c>
      <c r="F57" s="120">
        <f t="shared" si="3"/>
        <v>0</v>
      </c>
    </row>
    <row r="58" spans="1:7" ht="15.75">
      <c r="A58" s="3" t="s">
        <v>361</v>
      </c>
      <c r="B58" s="3" t="s">
        <v>362</v>
      </c>
      <c r="C58" s="12">
        <v>162810</v>
      </c>
      <c r="D58" s="12">
        <v>0</v>
      </c>
      <c r="E58" s="118">
        <v>0</v>
      </c>
      <c r="F58" s="120">
        <f t="shared" si="3"/>
        <v>162810</v>
      </c>
      <c r="G58" s="46"/>
    </row>
    <row r="59" spans="1:7" ht="15.75">
      <c r="A59" s="14" t="s">
        <v>363</v>
      </c>
      <c r="B59" s="14" t="s">
        <v>364</v>
      </c>
      <c r="C59" s="124">
        <v>162810</v>
      </c>
      <c r="D59" s="124">
        <v>0</v>
      </c>
      <c r="E59" s="125">
        <f>SUM(E56:E58)</f>
        <v>0</v>
      </c>
      <c r="F59" s="126">
        <f t="shared" si="3"/>
        <v>162810</v>
      </c>
      <c r="G59" s="46"/>
    </row>
    <row r="60" spans="1:6" ht="15.75">
      <c r="A60" s="13" t="s">
        <v>365</v>
      </c>
      <c r="B60" s="13" t="s">
        <v>366</v>
      </c>
      <c r="C60" s="121">
        <f>SUM(C52+C53+C54+C55+C59)</f>
        <v>5809252</v>
      </c>
      <c r="D60" s="121">
        <f>SUM(D52+D53+D59)</f>
        <v>314822</v>
      </c>
      <c r="E60" s="122">
        <f>SUM(E52+E53+E59)</f>
        <v>738394</v>
      </c>
      <c r="F60" s="123">
        <f>SUM(F52+F53+F54+F55+F59)</f>
        <v>6862468</v>
      </c>
    </row>
    <row r="61" spans="1:6" ht="15.75">
      <c r="A61" s="4"/>
      <c r="B61" s="4" t="s">
        <v>417</v>
      </c>
      <c r="C61" s="119">
        <f>SUM(C26+C29+C49+C51+C60)</f>
        <v>28709056</v>
      </c>
      <c r="D61" s="119">
        <f>SUM(D26+D29+D49+D51+D60)</f>
        <v>2369989</v>
      </c>
      <c r="E61" s="119">
        <f>SUM(E26+E29+E49+E51+E60)</f>
        <v>3897810</v>
      </c>
      <c r="F61" s="119">
        <f>SUM(F26+F29+F49+F51+F60)</f>
        <v>34976855</v>
      </c>
    </row>
    <row r="62" spans="1:6" ht="15.75">
      <c r="A62" s="18" t="s">
        <v>367</v>
      </c>
      <c r="B62" s="18" t="s">
        <v>368</v>
      </c>
      <c r="C62" s="127">
        <v>803046</v>
      </c>
      <c r="D62" s="127">
        <v>0</v>
      </c>
      <c r="E62" s="128">
        <v>0</v>
      </c>
      <c r="F62" s="127">
        <f>SUM(C62:E62)</f>
        <v>803046</v>
      </c>
    </row>
    <row r="63" spans="1:6" ht="15.75">
      <c r="A63" s="18" t="s">
        <v>369</v>
      </c>
      <c r="B63" s="18" t="s">
        <v>370</v>
      </c>
      <c r="C63" s="127">
        <v>263165</v>
      </c>
      <c r="D63" s="127">
        <v>0</v>
      </c>
      <c r="E63" s="128">
        <v>0</v>
      </c>
      <c r="F63" s="127">
        <f>SUM(C63:E63)</f>
        <v>263165</v>
      </c>
    </row>
    <row r="64" spans="1:6" ht="15.75">
      <c r="A64" s="4"/>
      <c r="B64" s="4" t="s">
        <v>418</v>
      </c>
      <c r="C64" s="119">
        <v>1066211</v>
      </c>
      <c r="D64" s="119">
        <f>SUM(D62:D63)</f>
        <v>0</v>
      </c>
      <c r="E64" s="119">
        <f>SUM(E62:E63)</f>
        <v>0</v>
      </c>
      <c r="F64" s="119">
        <f aca="true" t="shared" si="4" ref="F64:F71">SUM(C64:E64)</f>
        <v>1066211</v>
      </c>
    </row>
    <row r="65" spans="1:6" ht="15.75">
      <c r="A65" s="129" t="s">
        <v>371</v>
      </c>
      <c r="B65" s="130" t="s">
        <v>372</v>
      </c>
      <c r="C65" s="131">
        <v>23671550</v>
      </c>
      <c r="D65" s="132">
        <v>0</v>
      </c>
      <c r="E65" s="132">
        <v>0</v>
      </c>
      <c r="F65" s="131">
        <f t="shared" si="4"/>
        <v>23671550</v>
      </c>
    </row>
    <row r="66" spans="1:6" ht="15.75">
      <c r="A66" s="129" t="s">
        <v>373</v>
      </c>
      <c r="B66" s="130" t="s">
        <v>374</v>
      </c>
      <c r="C66" s="131">
        <v>832786</v>
      </c>
      <c r="D66" s="132">
        <v>0</v>
      </c>
      <c r="E66" s="132">
        <v>0</v>
      </c>
      <c r="F66" s="131">
        <f t="shared" si="4"/>
        <v>832786</v>
      </c>
    </row>
    <row r="67" spans="1:6" ht="15.75">
      <c r="A67" s="116" t="s">
        <v>375</v>
      </c>
      <c r="B67" s="116" t="s">
        <v>376</v>
      </c>
      <c r="C67" s="133">
        <v>300000</v>
      </c>
      <c r="D67" s="133">
        <v>0</v>
      </c>
      <c r="E67" s="133">
        <v>0</v>
      </c>
      <c r="F67" s="133">
        <f t="shared" si="4"/>
        <v>300000</v>
      </c>
    </row>
    <row r="68" spans="1:7" ht="15.75">
      <c r="A68" s="19" t="s">
        <v>377</v>
      </c>
      <c r="B68" s="19" t="s">
        <v>378</v>
      </c>
      <c r="C68" s="12">
        <v>439800</v>
      </c>
      <c r="D68" s="12">
        <v>0</v>
      </c>
      <c r="E68" s="12">
        <v>0</v>
      </c>
      <c r="F68" s="12">
        <f t="shared" si="4"/>
        <v>439800</v>
      </c>
      <c r="G68" s="46"/>
    </row>
    <row r="69" spans="1:6" ht="15.75">
      <c r="A69" s="19" t="s">
        <v>379</v>
      </c>
      <c r="B69" s="19" t="s">
        <v>380</v>
      </c>
      <c r="C69" s="12">
        <v>10069867</v>
      </c>
      <c r="D69" s="12">
        <v>0</v>
      </c>
      <c r="E69" s="12">
        <v>0</v>
      </c>
      <c r="F69" s="12">
        <f t="shared" si="4"/>
        <v>10069867</v>
      </c>
    </row>
    <row r="70" spans="1:6" ht="15.75">
      <c r="A70" s="19" t="s">
        <v>381</v>
      </c>
      <c r="B70" s="19" t="s">
        <v>382</v>
      </c>
      <c r="C70" s="12">
        <v>14747581</v>
      </c>
      <c r="D70" s="12">
        <v>0</v>
      </c>
      <c r="E70" s="12">
        <v>0</v>
      </c>
      <c r="F70" s="12">
        <f t="shared" si="4"/>
        <v>14747581</v>
      </c>
    </row>
    <row r="71" spans="1:6" ht="15.75">
      <c r="A71" s="19" t="s">
        <v>383</v>
      </c>
      <c r="B71" s="19" t="s">
        <v>384</v>
      </c>
      <c r="C71" s="12">
        <v>0</v>
      </c>
      <c r="D71" s="12">
        <v>0</v>
      </c>
      <c r="E71" s="12">
        <v>0</v>
      </c>
      <c r="F71" s="12">
        <f t="shared" si="4"/>
        <v>0</v>
      </c>
    </row>
    <row r="72" spans="1:6" ht="15.75">
      <c r="A72" s="4"/>
      <c r="B72" s="4" t="s">
        <v>419</v>
      </c>
      <c r="C72" s="119">
        <f>SUM(C65:C71)</f>
        <v>50061584</v>
      </c>
      <c r="D72" s="119">
        <f>SUM(D67:D71)</f>
        <v>0</v>
      </c>
      <c r="E72" s="119">
        <f>SUM(E67:E71)</f>
        <v>0</v>
      </c>
      <c r="F72" s="119">
        <f>SUM(F65:F71)</f>
        <v>50061584</v>
      </c>
    </row>
    <row r="73" spans="1:7" ht="15.75">
      <c r="A73" s="18" t="s">
        <v>385</v>
      </c>
      <c r="B73" s="20" t="s">
        <v>386</v>
      </c>
      <c r="C73" s="127">
        <v>77600</v>
      </c>
      <c r="D73" s="127">
        <v>0</v>
      </c>
      <c r="E73" s="127">
        <v>0</v>
      </c>
      <c r="F73" s="120">
        <f>SUM(C73:E73)</f>
        <v>77600</v>
      </c>
      <c r="G73" s="46"/>
    </row>
    <row r="74" spans="1:6" ht="15.75">
      <c r="A74" s="18" t="s">
        <v>387</v>
      </c>
      <c r="B74" s="18" t="s">
        <v>388</v>
      </c>
      <c r="C74" s="127">
        <v>13904650</v>
      </c>
      <c r="D74" s="127">
        <v>0</v>
      </c>
      <c r="E74" s="127">
        <v>0</v>
      </c>
      <c r="F74" s="120">
        <f>SUM(C74:E74)</f>
        <v>13904650</v>
      </c>
    </row>
    <row r="75" spans="1:6" ht="15.75">
      <c r="A75" s="18" t="s">
        <v>389</v>
      </c>
      <c r="B75" s="18" t="s">
        <v>390</v>
      </c>
      <c r="C75" s="127">
        <v>242300</v>
      </c>
      <c r="D75" s="127">
        <v>51840</v>
      </c>
      <c r="E75" s="127">
        <v>0</v>
      </c>
      <c r="F75" s="120">
        <f>SUM(C75:E75)</f>
        <v>294140</v>
      </c>
    </row>
    <row r="76" spans="1:6" ht="15.75">
      <c r="A76" s="18" t="s">
        <v>391</v>
      </c>
      <c r="B76" s="18" t="s">
        <v>392</v>
      </c>
      <c r="C76" s="127">
        <v>0</v>
      </c>
      <c r="D76" s="127">
        <v>0</v>
      </c>
      <c r="E76" s="127">
        <v>0</v>
      </c>
      <c r="F76" s="120">
        <f>SUM(C76:E76)</f>
        <v>0</v>
      </c>
    </row>
    <row r="77" spans="1:6" ht="15.75">
      <c r="A77" s="18" t="s">
        <v>393</v>
      </c>
      <c r="B77" s="20" t="s">
        <v>394</v>
      </c>
      <c r="C77" s="127">
        <v>3617069</v>
      </c>
      <c r="D77" s="127">
        <v>13997</v>
      </c>
      <c r="E77" s="127">
        <v>0</v>
      </c>
      <c r="F77" s="120">
        <f>SUM(C77:E77)</f>
        <v>3631066</v>
      </c>
    </row>
    <row r="78" spans="1:6" ht="15.75">
      <c r="A78" s="4"/>
      <c r="B78" s="4" t="s">
        <v>420</v>
      </c>
      <c r="C78" s="119">
        <f>SUM(C73:C77)</f>
        <v>17841619</v>
      </c>
      <c r="D78" s="119">
        <f>SUM(D73:D77)</f>
        <v>65837</v>
      </c>
      <c r="E78" s="119">
        <f>SUM(E73:E77)</f>
        <v>0</v>
      </c>
      <c r="F78" s="119">
        <f>SUM(F73:F77)</f>
        <v>17907456</v>
      </c>
    </row>
    <row r="79" spans="1:6" ht="15.75">
      <c r="A79" s="19" t="s">
        <v>395</v>
      </c>
      <c r="B79" s="19" t="s">
        <v>396</v>
      </c>
      <c r="C79" s="12">
        <v>2942606</v>
      </c>
      <c r="D79" s="12">
        <v>0</v>
      </c>
      <c r="E79" s="12">
        <v>0</v>
      </c>
      <c r="F79" s="12">
        <f>SUM(C79:E79)</f>
        <v>2942606</v>
      </c>
    </row>
    <row r="80" spans="1:7" ht="15.75">
      <c r="A80" s="19" t="s">
        <v>397</v>
      </c>
      <c r="B80" s="19" t="s">
        <v>398</v>
      </c>
      <c r="C80" s="12">
        <v>1624032</v>
      </c>
      <c r="D80" s="12">
        <v>0</v>
      </c>
      <c r="E80" s="12">
        <v>0</v>
      </c>
      <c r="F80" s="12">
        <f>SUM(C80:E80)</f>
        <v>1624032</v>
      </c>
      <c r="G80" s="46"/>
    </row>
    <row r="81" spans="1:7" ht="15.75">
      <c r="A81" s="19" t="s">
        <v>399</v>
      </c>
      <c r="B81" s="19" t="s">
        <v>400</v>
      </c>
      <c r="C81" s="12">
        <v>1232992</v>
      </c>
      <c r="D81" s="12">
        <v>0</v>
      </c>
      <c r="E81" s="12">
        <v>0</v>
      </c>
      <c r="F81" s="12">
        <f>SUM(C81:E81)</f>
        <v>1232992</v>
      </c>
      <c r="G81" s="46"/>
    </row>
    <row r="82" spans="1:6" ht="15.75">
      <c r="A82" s="4"/>
      <c r="B82" s="4" t="s">
        <v>421</v>
      </c>
      <c r="C82" s="119">
        <f>SUM(C79:C81)</f>
        <v>5799630</v>
      </c>
      <c r="D82" s="119">
        <f>SUM(D79:D81)</f>
        <v>0</v>
      </c>
      <c r="E82" s="119">
        <f>SUM(E79:E81)</f>
        <v>0</v>
      </c>
      <c r="F82" s="119">
        <f>SUM(F79:F81)</f>
        <v>5799630</v>
      </c>
    </row>
    <row r="83" spans="1:6" ht="15.75">
      <c r="A83" s="19" t="s">
        <v>401</v>
      </c>
      <c r="B83" s="19" t="s">
        <v>402</v>
      </c>
      <c r="C83" s="12">
        <v>100875</v>
      </c>
      <c r="D83" s="12">
        <v>0</v>
      </c>
      <c r="E83" s="12">
        <v>0</v>
      </c>
      <c r="F83" s="12">
        <f>SUM(C83:E83)</f>
        <v>100875</v>
      </c>
    </row>
    <row r="84" spans="1:7" ht="15.75">
      <c r="A84" s="19" t="s">
        <v>403</v>
      </c>
      <c r="B84" s="19" t="s">
        <v>404</v>
      </c>
      <c r="C84" s="12">
        <v>800000</v>
      </c>
      <c r="D84" s="12">
        <v>0</v>
      </c>
      <c r="E84" s="12">
        <v>0</v>
      </c>
      <c r="F84" s="12">
        <f>SUM(C84:E84)</f>
        <v>800000</v>
      </c>
      <c r="G84" s="46"/>
    </row>
    <row r="85" spans="1:7" ht="15.75" customHeight="1" hidden="1">
      <c r="A85" s="4"/>
      <c r="B85" s="4" t="s">
        <v>405</v>
      </c>
      <c r="C85" s="119">
        <f>SUM(C83:C84)</f>
        <v>900875</v>
      </c>
      <c r="D85" s="119">
        <f>SUM(D83:D84)</f>
        <v>0</v>
      </c>
      <c r="E85" s="119">
        <f>SUM(E83:E84)</f>
        <v>0</v>
      </c>
      <c r="F85" s="119">
        <f>SUM(F83:F84)</f>
        <v>900875</v>
      </c>
      <c r="G85" s="46"/>
    </row>
    <row r="86" spans="1:6" ht="15.75">
      <c r="A86" s="21"/>
      <c r="B86" s="21" t="s">
        <v>422</v>
      </c>
      <c r="C86" s="134">
        <f>SUM(C83:C84)</f>
        <v>900875</v>
      </c>
      <c r="D86" s="134"/>
      <c r="E86" s="134"/>
      <c r="F86" s="134">
        <f>SUM(F83:F84)</f>
        <v>900875</v>
      </c>
    </row>
    <row r="87" spans="1:6" ht="15.75">
      <c r="A87" s="21" t="s">
        <v>407</v>
      </c>
      <c r="B87" s="21" t="s">
        <v>408</v>
      </c>
      <c r="C87" s="134">
        <v>9980000</v>
      </c>
      <c r="D87" s="134">
        <v>0</v>
      </c>
      <c r="E87" s="134">
        <v>0</v>
      </c>
      <c r="F87" s="134">
        <f>SUM(C87:E87)</f>
        <v>9980000</v>
      </c>
    </row>
    <row r="88" spans="1:6" ht="15.75">
      <c r="A88" s="22" t="s">
        <v>409</v>
      </c>
      <c r="B88" s="23" t="s">
        <v>406</v>
      </c>
      <c r="C88" s="119">
        <v>1763985</v>
      </c>
      <c r="D88" s="119">
        <v>0</v>
      </c>
      <c r="E88" s="119">
        <v>0</v>
      </c>
      <c r="F88" s="119">
        <f>SUM(C88:E88)</f>
        <v>1763985</v>
      </c>
    </row>
    <row r="89" spans="1:6" ht="15.75">
      <c r="A89" s="4" t="s">
        <v>412</v>
      </c>
      <c r="B89" s="4" t="s">
        <v>410</v>
      </c>
      <c r="C89" s="135">
        <v>52768000</v>
      </c>
      <c r="D89" s="119">
        <v>0</v>
      </c>
      <c r="E89" s="119">
        <v>0</v>
      </c>
      <c r="F89" s="119">
        <v>0</v>
      </c>
    </row>
    <row r="90" spans="1:6" ht="15.75">
      <c r="A90" s="129"/>
      <c r="B90" s="129" t="s">
        <v>423</v>
      </c>
      <c r="C90" s="132">
        <f>SUM(C87:C88)</f>
        <v>11743985</v>
      </c>
      <c r="D90" s="132">
        <v>0</v>
      </c>
      <c r="E90" s="132">
        <v>0</v>
      </c>
      <c r="F90" s="132">
        <f>SUM(C90:E90)</f>
        <v>11743985</v>
      </c>
    </row>
    <row r="91" spans="1:6" ht="18.75">
      <c r="A91" s="5"/>
      <c r="B91" s="5" t="s">
        <v>411</v>
      </c>
      <c r="C91" s="136">
        <f>SUM(C18+C22+C61+C64+C72+C78+C82+C85+C90)</f>
        <v>129915801</v>
      </c>
      <c r="D91" s="136">
        <f>SUM(D18+D22+D61+D64+D65+D72+D78+D82+D85+D88)</f>
        <v>20550454</v>
      </c>
      <c r="E91" s="136">
        <f>SUM(E18+E22+E61+E64+E72+E78+E82+E85+E88)</f>
        <v>26096729</v>
      </c>
      <c r="F91" s="134">
        <f>SUM(F18+F22+F61+F64+F72+F78+F82+F85+F90)</f>
        <v>176562984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cp:lastPrinted>2019-09-10T09:32:07Z</cp:lastPrinted>
  <dcterms:created xsi:type="dcterms:W3CDTF">2010-05-29T08:47:41Z</dcterms:created>
  <dcterms:modified xsi:type="dcterms:W3CDTF">2019-10-13T17:20:34Z</dcterms:modified>
  <cp:category/>
  <cp:version/>
  <cp:contentType/>
  <cp:contentStatus/>
</cp:coreProperties>
</file>