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E6E9DABD-F481-4E7A-AB85-68FC544E9F8C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Össz.bevételek rovatok szerint" sheetId="6" r:id="rId1"/>
    <sheet name="Össz.Kiadások rovatok szerint" sheetId="2" r:id="rId2"/>
    <sheet name="Munka1" sheetId="7" r:id="rId3"/>
  </sheets>
  <definedNames>
    <definedName name="_xlnm.Print_Area" localSheetId="1">'Össz.Kiadások rovatok szerint'!$A$1:$F$103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6" i="2" l="1"/>
  <c r="E92" i="2"/>
  <c r="E88" i="2"/>
  <c r="E82" i="2"/>
  <c r="E74" i="2"/>
  <c r="E62" i="2"/>
  <c r="E43" i="2"/>
  <c r="E52" i="2" s="1"/>
  <c r="D96" i="2"/>
  <c r="D92" i="2"/>
  <c r="D82" i="2"/>
  <c r="D74" i="2"/>
  <c r="D43" i="2"/>
  <c r="F70" i="2"/>
  <c r="F69" i="2"/>
  <c r="F68" i="2"/>
  <c r="F61" i="2"/>
  <c r="F60" i="2"/>
  <c r="F59" i="2"/>
  <c r="F42" i="2"/>
  <c r="F41" i="2"/>
  <c r="F50" i="2"/>
  <c r="F49" i="2"/>
  <c r="F48" i="2"/>
  <c r="F47" i="2"/>
  <c r="F46" i="2"/>
  <c r="F45" i="2"/>
  <c r="F100" i="2"/>
  <c r="F99" i="2"/>
  <c r="F95" i="2"/>
  <c r="F94" i="2"/>
  <c r="F91" i="2"/>
  <c r="F90" i="2"/>
  <c r="F89" i="2"/>
  <c r="F87" i="2"/>
  <c r="F86" i="2"/>
  <c r="F85" i="2"/>
  <c r="F84" i="2"/>
  <c r="F83" i="2"/>
  <c r="F81" i="2"/>
  <c r="F80" i="2"/>
  <c r="F79" i="2"/>
  <c r="F78" i="2"/>
  <c r="F77" i="2"/>
  <c r="F76" i="2"/>
  <c r="F75" i="2"/>
  <c r="F74" i="2"/>
  <c r="F62" i="2"/>
  <c r="F58" i="2"/>
  <c r="F57" i="2"/>
  <c r="F56" i="2"/>
  <c r="F55" i="2"/>
  <c r="F54" i="2"/>
  <c r="F53" i="2"/>
  <c r="F51" i="2"/>
  <c r="F44" i="2"/>
  <c r="F40" i="2"/>
  <c r="F38" i="2"/>
  <c r="F37" i="2"/>
  <c r="F36" i="2"/>
  <c r="F31" i="2"/>
  <c r="F30" i="2"/>
  <c r="F27" i="2"/>
  <c r="F26" i="2"/>
  <c r="F29" i="2" s="1"/>
  <c r="F24" i="2"/>
  <c r="F23" i="2"/>
  <c r="F21" i="2"/>
  <c r="F25" i="2" s="1"/>
  <c r="F18" i="2"/>
  <c r="F17" i="2"/>
  <c r="F16" i="2"/>
  <c r="F14" i="2"/>
  <c r="F13" i="2"/>
  <c r="F12" i="2"/>
  <c r="F11" i="2"/>
  <c r="F10" i="2"/>
  <c r="F9" i="2"/>
  <c r="F8" i="2"/>
  <c r="F7" i="2"/>
  <c r="C102" i="2"/>
  <c r="F102" i="2" s="1"/>
  <c r="C96" i="2"/>
  <c r="C92" i="2"/>
  <c r="C88" i="2"/>
  <c r="C82" i="2"/>
  <c r="C63" i="2"/>
  <c r="C54" i="2"/>
  <c r="C52" i="2"/>
  <c r="C32" i="2"/>
  <c r="C29" i="2"/>
  <c r="C64" i="2" s="1"/>
  <c r="C25" i="2"/>
  <c r="C20" i="2"/>
  <c r="C19" i="2"/>
  <c r="C15" i="2"/>
  <c r="D88" i="2"/>
  <c r="D63" i="2"/>
  <c r="D54" i="2"/>
  <c r="D29" i="2"/>
  <c r="D32" i="2"/>
  <c r="D25" i="2"/>
  <c r="D19" i="2"/>
  <c r="D15" i="2"/>
  <c r="E63" i="2"/>
  <c r="E54" i="2"/>
  <c r="E32" i="2"/>
  <c r="E29" i="2"/>
  <c r="E25" i="2"/>
  <c r="E19" i="2"/>
  <c r="E15" i="2"/>
  <c r="F11" i="6"/>
  <c r="E36" i="6"/>
  <c r="D36" i="6"/>
  <c r="D26" i="6"/>
  <c r="D18" i="6"/>
  <c r="F16" i="6"/>
  <c r="F35" i="6"/>
  <c r="F32" i="6"/>
  <c r="F34" i="6"/>
  <c r="C13" i="6"/>
  <c r="F12" i="6"/>
  <c r="C39" i="6"/>
  <c r="C36" i="6"/>
  <c r="F25" i="6"/>
  <c r="C26" i="6"/>
  <c r="C18" i="6"/>
  <c r="F32" i="2" l="1"/>
  <c r="F92" i="2"/>
  <c r="F43" i="2"/>
  <c r="E64" i="2"/>
  <c r="E20" i="2"/>
  <c r="F96" i="2"/>
  <c r="F88" i="2"/>
  <c r="F82" i="2"/>
  <c r="F63" i="2"/>
  <c r="D52" i="2"/>
  <c r="F52" i="2"/>
  <c r="F19" i="2"/>
  <c r="D20" i="2"/>
  <c r="C103" i="2"/>
  <c r="F15" i="2"/>
  <c r="E39" i="6"/>
  <c r="E40" i="6" s="1"/>
  <c r="F20" i="2" l="1"/>
  <c r="E103" i="2"/>
  <c r="F64" i="2"/>
  <c r="F103" i="2" s="1"/>
  <c r="D64" i="2"/>
  <c r="D39" i="6"/>
  <c r="D40" i="6" s="1"/>
  <c r="D103" i="2" l="1"/>
  <c r="F38" i="6"/>
  <c r="F39" i="6" s="1"/>
  <c r="F33" i="6"/>
  <c r="F31" i="6"/>
  <c r="F30" i="6"/>
  <c r="F28" i="6"/>
  <c r="F27" i="6"/>
  <c r="F23" i="6"/>
  <c r="F22" i="6"/>
  <c r="F21" i="6"/>
  <c r="F17" i="6"/>
  <c r="F15" i="6"/>
  <c r="F14" i="6"/>
  <c r="F10" i="6"/>
  <c r="F9" i="6"/>
  <c r="F8" i="6"/>
  <c r="F7" i="6"/>
  <c r="C40" i="6"/>
  <c r="F13" i="6" l="1"/>
  <c r="F18" i="6"/>
  <c r="F36" i="6"/>
  <c r="F26" i="6"/>
  <c r="F40" i="6" l="1"/>
</calcChain>
</file>

<file path=xl/sharedStrings.xml><?xml version="1.0" encoding="utf-8"?>
<sst xmlns="http://schemas.openxmlformats.org/spreadsheetml/2006/main" count="258" uniqueCount="248">
  <si>
    <t>K31</t>
  </si>
  <si>
    <t>K32</t>
  </si>
  <si>
    <t>K34</t>
  </si>
  <si>
    <t>K512</t>
  </si>
  <si>
    <t xml:space="preserve">Beruházások </t>
  </si>
  <si>
    <t xml:space="preserve">Felújítások </t>
  </si>
  <si>
    <t>Lakástámogatás</t>
  </si>
  <si>
    <t>Államháztartáson belüli megelőlegezések visszafizetése</t>
  </si>
  <si>
    <t>B16</t>
  </si>
  <si>
    <t>Működési célú támogatások államháztartáson belülről</t>
  </si>
  <si>
    <t>Általános forgalmi adó visszatérítése</t>
  </si>
  <si>
    <t>B407</t>
  </si>
  <si>
    <t>Kamatbevételek</t>
  </si>
  <si>
    <t>Egyéb működési bevételek</t>
  </si>
  <si>
    <t>B410</t>
  </si>
  <si>
    <t>B8131</t>
  </si>
  <si>
    <t>Főkvi szám.</t>
  </si>
  <si>
    <t>Megnevezés</t>
  </si>
  <si>
    <t>Mindösszesen</t>
  </si>
  <si>
    <t>Helyi önkormányzatok működésének általános támogatása</t>
  </si>
  <si>
    <t>Települési önkormányzatok szoc.és gyermekj. Támogatása</t>
  </si>
  <si>
    <t>Egyéb felhalmozási célú támogatás államháztartáson belülről</t>
  </si>
  <si>
    <t>Felhalmozási támogatás áh. Belülről</t>
  </si>
  <si>
    <t>Építményadó</t>
  </si>
  <si>
    <t>Gépjárműadó</t>
  </si>
  <si>
    <t>Közhatalmi bevételek</t>
  </si>
  <si>
    <t>Tárgyi eszközök bérbeadásából származó bevételek</t>
  </si>
  <si>
    <t>Működési bevételek</t>
  </si>
  <si>
    <t>Bevételek összesen</t>
  </si>
  <si>
    <t>Főkvi. szám</t>
  </si>
  <si>
    <t>Foglalkoztatottak személyi juttatásai</t>
  </si>
  <si>
    <t>Választott tisztségviselők juttatásai</t>
  </si>
  <si>
    <t>Egyéb jogviszonyban nem saját dolgozónak fizetett juttatások</t>
  </si>
  <si>
    <t>Külső szemmélyi juttatások</t>
  </si>
  <si>
    <t>Szociális hozzájárulási adó</t>
  </si>
  <si>
    <t>Egészségügyi hozzájárulás</t>
  </si>
  <si>
    <t>Munkáltatói szja</t>
  </si>
  <si>
    <t>Munkáltatói járulék</t>
  </si>
  <si>
    <t>Egyéb kommunikációs szolgáltatás</t>
  </si>
  <si>
    <t>Villamosenergia szolg.</t>
  </si>
  <si>
    <t>Gázdíj</t>
  </si>
  <si>
    <t>Víz- és csatornadíj</t>
  </si>
  <si>
    <t>karbantartás, kisjavítási szolgáltatások</t>
  </si>
  <si>
    <t>Biztosítási díjak</t>
  </si>
  <si>
    <t>Kéményseprés</t>
  </si>
  <si>
    <t xml:space="preserve">Egyéb dologi jellegű kiadások (bankköltség, kerekítési különbözetek) </t>
  </si>
  <si>
    <t>Dologi kiadások</t>
  </si>
  <si>
    <t xml:space="preserve">Temetési segély Szoc. Tv. 46. </t>
  </si>
  <si>
    <t>Önkormányzat által hatáskörben adott pénzügyi ellátás</t>
  </si>
  <si>
    <t>Ellátottak pénzbeli juttatása</t>
  </si>
  <si>
    <t>Működési c. támogatás áh. Belülre önkormányzatoknak és kv.szerveknek</t>
  </si>
  <si>
    <t>Egyéb működési támogatás áh.kívülre</t>
  </si>
  <si>
    <t>Tartalékok</t>
  </si>
  <si>
    <t>Egyéb működési célú kiadások</t>
  </si>
  <si>
    <t xml:space="preserve">Ingatlanfelújítás </t>
  </si>
  <si>
    <t>Felújítások előzetesen felszámított áfa</t>
  </si>
  <si>
    <t>Finanszírozási kiadások</t>
  </si>
  <si>
    <t>Kiadások összesen</t>
  </si>
  <si>
    <t>Egyéb külső személyi juttatások</t>
  </si>
  <si>
    <t>Települési önkormányzatok kulturális feladatainak támogatása</t>
  </si>
  <si>
    <t>B251</t>
  </si>
  <si>
    <t>Más rovaton nem szerepeltethető dologi jellegű kiadás</t>
  </si>
  <si>
    <t xml:space="preserve">Postaktg.  </t>
  </si>
  <si>
    <t>Más egyéb szolgáltatás ( tűz- és munkavédelem, egyéb)</t>
  </si>
  <si>
    <t>Működési támogatás áh.belülre társulásoknak</t>
  </si>
  <si>
    <t>Beruházás áfa</t>
  </si>
  <si>
    <t>Előző év költségvetési maradványának igénybevétele</t>
  </si>
  <si>
    <t>Felhalmozási c. visszatérítendő támogatások áh.kívülről</t>
  </si>
  <si>
    <t>Finanszírozási bevételek</t>
  </si>
  <si>
    <t>B721</t>
  </si>
  <si>
    <t>ÁFA bevételek</t>
  </si>
  <si>
    <t>B1111</t>
  </si>
  <si>
    <t>B1131</t>
  </si>
  <si>
    <t>B1141</t>
  </si>
  <si>
    <t>B35411</t>
  </si>
  <si>
    <t>B40211</t>
  </si>
  <si>
    <t>B406</t>
  </si>
  <si>
    <t>B4081</t>
  </si>
  <si>
    <t>B405</t>
  </si>
  <si>
    <t>Ellátási díjak</t>
  </si>
  <si>
    <t>B4031</t>
  </si>
  <si>
    <t>Továbbszámlázott szolgáltatás</t>
  </si>
  <si>
    <t>B1121</t>
  </si>
  <si>
    <t>Települési önk. Egyes köznevelési feladatainak támogatása</t>
  </si>
  <si>
    <t>Egyéb működési célú támogatások bev.ÁH -n belülről</t>
  </si>
  <si>
    <t>B3411</t>
  </si>
  <si>
    <t>B35111</t>
  </si>
  <si>
    <t>Állandó jelleggel végzett iparűzési tev. Után fiz. Helyi adó</t>
  </si>
  <si>
    <t>B35521</t>
  </si>
  <si>
    <t>Talajterhelési díj</t>
  </si>
  <si>
    <t>Törvény szerinti illetmények</t>
  </si>
  <si>
    <t>CAFETÉRIA-juttatás</t>
  </si>
  <si>
    <t>SZEMÉLYI JUTTATÁSOK</t>
  </si>
  <si>
    <t>Vásárolt élelmezés</t>
  </si>
  <si>
    <t>Közvetített szolgáltatás ÁH belül</t>
  </si>
  <si>
    <t>Közvetített szolgáltatás ÁH kívül</t>
  </si>
  <si>
    <t>Központi , irányító szervi  támogatás folyósítása</t>
  </si>
  <si>
    <t>Szakmai tevékenységet segítő szolg.</t>
  </si>
  <si>
    <t>Kiküldetési költség</t>
  </si>
  <si>
    <t>Hozzájárulás lakossági energia költségekhez</t>
  </si>
  <si>
    <t>Ápolási támogatás</t>
  </si>
  <si>
    <t>Települési gyógyszertámogatás</t>
  </si>
  <si>
    <t>Települési létfenntartási támogatás</t>
  </si>
  <si>
    <t>Köztemetés</t>
  </si>
  <si>
    <t>Lövő Község Önkormányzata</t>
  </si>
  <si>
    <t>Lövői Közös Önkormányzati Hivatal</t>
  </si>
  <si>
    <t>Lövő Község Önkormányzat</t>
  </si>
  <si>
    <t>Egyéb TE beszerzése</t>
  </si>
  <si>
    <t>Informatikai szolg. Igénybevétele</t>
  </si>
  <si>
    <t>Működési  ÁFA</t>
  </si>
  <si>
    <t xml:space="preserve"> Ft</t>
  </si>
  <si>
    <t>Egyéb szolgáltatások</t>
  </si>
  <si>
    <t>Egyéb működési célú támogatások bev.ÁH -n belülről-társ.bizt.</t>
  </si>
  <si>
    <t>B36031</t>
  </si>
  <si>
    <t>Igazg.szolg. Díj</t>
  </si>
  <si>
    <t>Bérleti díj</t>
  </si>
  <si>
    <t>Befizetendő ÁFA</t>
  </si>
  <si>
    <t>Intézményi ellátottak  pénzbeli juttatásai</t>
  </si>
  <si>
    <t>K4711</t>
  </si>
  <si>
    <t>K89</t>
  </si>
  <si>
    <t>Egyéb felhalmozási célú támogatás ÁH-n kívülre</t>
  </si>
  <si>
    <t>K914</t>
  </si>
  <si>
    <t>K1107</t>
  </si>
  <si>
    <t>K121</t>
  </si>
  <si>
    <t>K122</t>
  </si>
  <si>
    <t>K123</t>
  </si>
  <si>
    <t>K241</t>
  </si>
  <si>
    <t>K3341</t>
  </si>
  <si>
    <t>K33713</t>
  </si>
  <si>
    <t>K33721</t>
  </si>
  <si>
    <t>K33741</t>
  </si>
  <si>
    <t>K33761</t>
  </si>
  <si>
    <t>K33791</t>
  </si>
  <si>
    <t>K4423</t>
  </si>
  <si>
    <t>K4411</t>
  </si>
  <si>
    <t>K4611</t>
  </si>
  <si>
    <t>K4861</t>
  </si>
  <si>
    <t>K4871</t>
  </si>
  <si>
    <t>K4881</t>
  </si>
  <si>
    <t>K621</t>
  </si>
  <si>
    <t>K641</t>
  </si>
  <si>
    <t>K671</t>
  </si>
  <si>
    <t>K711</t>
  </si>
  <si>
    <t>K741</t>
  </si>
  <si>
    <t>K871</t>
  </si>
  <si>
    <t>K9151</t>
  </si>
  <si>
    <t>K1106</t>
  </si>
  <si>
    <t>Jubileumi jutalom</t>
  </si>
  <si>
    <t>K1109</t>
  </si>
  <si>
    <t>Közlekedési költségtérítés</t>
  </si>
  <si>
    <t>K1110</t>
  </si>
  <si>
    <t>Egyéb költségtérítések</t>
  </si>
  <si>
    <t>K1113</t>
  </si>
  <si>
    <t>Foglalkoztatottak egyéb személyi juttatásai</t>
  </si>
  <si>
    <t>B4041</t>
  </si>
  <si>
    <t>Tulajdonosi bevételek</t>
  </si>
  <si>
    <t>B411</t>
  </si>
  <si>
    <t>Közbeszerzési díj</t>
  </si>
  <si>
    <t>K5022</t>
  </si>
  <si>
    <t>A helyi önk. Tv-i előíráson alapuló befizetései</t>
  </si>
  <si>
    <t>K311</t>
  </si>
  <si>
    <t>Szakmai anyagok beszerzése</t>
  </si>
  <si>
    <t>K312</t>
  </si>
  <si>
    <t>Üzemeltetési anyagok beszerzése</t>
  </si>
  <si>
    <t>K321</t>
  </si>
  <si>
    <t>K313</t>
  </si>
  <si>
    <t>Árubeszerzés</t>
  </si>
  <si>
    <t>Készletbeszerzés</t>
  </si>
  <si>
    <t>K322</t>
  </si>
  <si>
    <t>Kommunikációs szolgáltatások</t>
  </si>
  <si>
    <t>K331</t>
  </si>
  <si>
    <t>Közüzemi díjak</t>
  </si>
  <si>
    <t>K3311</t>
  </si>
  <si>
    <t>K3312</t>
  </si>
  <si>
    <t>K3313</t>
  </si>
  <si>
    <t>K332</t>
  </si>
  <si>
    <t>K333</t>
  </si>
  <si>
    <t>K335</t>
  </si>
  <si>
    <t>Közvetített szolgáltatások</t>
  </si>
  <si>
    <t>K3351</t>
  </si>
  <si>
    <t>K3352</t>
  </si>
  <si>
    <t>K336</t>
  </si>
  <si>
    <t>K337</t>
  </si>
  <si>
    <t>K341</t>
  </si>
  <si>
    <t>K351</t>
  </si>
  <si>
    <t>K352</t>
  </si>
  <si>
    <t xml:space="preserve">K35 </t>
  </si>
  <si>
    <t>Egyéb dologi kiadások</t>
  </si>
  <si>
    <t>Különféle befizetések  és egyéb dologi kiadások</t>
  </si>
  <si>
    <t>K3555</t>
  </si>
  <si>
    <t>K3556</t>
  </si>
  <si>
    <t>K3557</t>
  </si>
  <si>
    <t>K33</t>
  </si>
  <si>
    <t>Szolgáltatási kiadások</t>
  </si>
  <si>
    <t>K355</t>
  </si>
  <si>
    <t xml:space="preserve">Kiküldetések,reklám- és propagandakiadások </t>
  </si>
  <si>
    <t>K334</t>
  </si>
  <si>
    <t>K1104</t>
  </si>
  <si>
    <t>Helyettesítés</t>
  </si>
  <si>
    <t>K3377</t>
  </si>
  <si>
    <t>Rágcsálóírtás</t>
  </si>
  <si>
    <t>K48317</t>
  </si>
  <si>
    <t>K48319</t>
  </si>
  <si>
    <t>Települési támogatás</t>
  </si>
  <si>
    <t>K1101</t>
  </si>
  <si>
    <t>K21</t>
  </si>
  <si>
    <t>K27</t>
  </si>
  <si>
    <t>Szállítás ( személyszáll.,hulladékszáll., lomt.,  ktg., )</t>
  </si>
  <si>
    <t>K50606</t>
  </si>
  <si>
    <t>K50607</t>
  </si>
  <si>
    <t>K513</t>
  </si>
  <si>
    <t>K50601</t>
  </si>
  <si>
    <t>Központi költségvetési szervnek</t>
  </si>
  <si>
    <t>K731</t>
  </si>
  <si>
    <t>Egyéb működési célú támogatások bev.ÁH -n belülről-helyi önk.</t>
  </si>
  <si>
    <t>Egyéb működési célú támogatások bev.ÁH-n belülről-elkül alapok</t>
  </si>
  <si>
    <t>Immateriális javak beszerzése,létesítése</t>
  </si>
  <si>
    <t>B1151</t>
  </si>
  <si>
    <t>Működési célú költségvetési támogatások és kiegészítő támogatás</t>
  </si>
  <si>
    <t>B1161</t>
  </si>
  <si>
    <t>Elszámolásból származó bevételek</t>
  </si>
  <si>
    <t>Biztosító által fizetett kártárítés</t>
  </si>
  <si>
    <t>K25</t>
  </si>
  <si>
    <t>Táppénz hozzájárulás</t>
  </si>
  <si>
    <t>K631</t>
  </si>
  <si>
    <t>Informatikai eszközök beszerzése</t>
  </si>
  <si>
    <t>K1103</t>
  </si>
  <si>
    <t>Céljuttatás, projektprémium</t>
  </si>
  <si>
    <t>K353</t>
  </si>
  <si>
    <t>Kamatkiadások</t>
  </si>
  <si>
    <t>K354</t>
  </si>
  <si>
    <t>Egyéb pénzügyi műveletek kiadásai</t>
  </si>
  <si>
    <t>K5023</t>
  </si>
  <si>
    <t>Egyéb elvonások, befizetések</t>
  </si>
  <si>
    <t>K611</t>
  </si>
  <si>
    <t>Ingatlanok beszerzése, létesítése</t>
  </si>
  <si>
    <t>Egyéb tárgyi eszközök felújítása</t>
  </si>
  <si>
    <t>K84</t>
  </si>
  <si>
    <t>Egyéb felhalmozási célú támogatások ÁH-n belülre</t>
  </si>
  <si>
    <t xml:space="preserve">Felhalmozási c. pe. Átadás </t>
  </si>
  <si>
    <t>K912</t>
  </si>
  <si>
    <t>Belföldi értékpapírok kiadásai</t>
  </si>
  <si>
    <t>Belföldi finanszírozási kiadásai</t>
  </si>
  <si>
    <t xml:space="preserve">Lövői Napsugár Óvoda </t>
  </si>
  <si>
    <t>Lövő Község Önkormányzat összevont 2019. I. félévi bevételei</t>
  </si>
  <si>
    <t>Lövő  Község Önkormányzat összevont  2019.I. félévi  kiadásai</t>
  </si>
  <si>
    <t>15.sz.melléklet</t>
  </si>
  <si>
    <t>16.sz.melléklet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</si>
</sst>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\ ##########"/>
    <numFmt numFmtId="165" formatCode="_-* #,##0_-;\-* #,##0_-;_-* &quot;-&quot;??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20"/>
      <color indexed="8"/>
      <name val="Calibri"/>
      <family val="2"/>
      <charset val="238"/>
    </font>
    <font>
      <sz val="10"/>
      <name val="Bookman Old Style"/>
      <family val="1"/>
      <charset val="238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9">
    <xf numFmtId="0" fontId="0" fillId="0" borderId="0" xfId="0"/>
    <xf numFmtId="3" fontId="0" fillId="0" borderId="0" xfId="0" applyNumberFormat="1"/>
    <xf numFmtId="0" fontId="4" fillId="0" borderId="0" xfId="0" applyFont="1"/>
    <xf numFmtId="0" fontId="3" fillId="0" borderId="0" xfId="0" applyFont="1"/>
    <xf numFmtId="0" fontId="0" fillId="0" borderId="1" xfId="0" applyBorder="1"/>
    <xf numFmtId="3" fontId="0" fillId="0" borderId="1" xfId="0" applyNumberFormat="1" applyBorder="1"/>
    <xf numFmtId="0" fontId="3" fillId="3" borderId="1" xfId="0" applyFont="1" applyFill="1" applyBorder="1"/>
    <xf numFmtId="0" fontId="4" fillId="3" borderId="1" xfId="0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/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1" xfId="0" applyFont="1" applyFill="1" applyBorder="1"/>
    <xf numFmtId="0" fontId="0" fillId="0" borderId="0" xfId="0" applyFont="1"/>
    <xf numFmtId="3" fontId="4" fillId="0" borderId="0" xfId="0" applyNumberFormat="1" applyFont="1" applyAlignment="1">
      <alignment vertical="center"/>
    </xf>
    <xf numFmtId="3" fontId="3" fillId="0" borderId="0" xfId="0" applyNumberFormat="1" applyFont="1"/>
    <xf numFmtId="0" fontId="0" fillId="2" borderId="1" xfId="0" applyFont="1" applyFill="1" applyBorder="1"/>
    <xf numFmtId="3" fontId="0" fillId="2" borderId="0" xfId="0" applyNumberFormat="1" applyFont="1" applyFill="1"/>
    <xf numFmtId="0" fontId="0" fillId="2" borderId="0" xfId="0" applyFont="1" applyFill="1"/>
    <xf numFmtId="0" fontId="3" fillId="4" borderId="1" xfId="0" applyFont="1" applyFill="1" applyBorder="1"/>
    <xf numFmtId="3" fontId="3" fillId="4" borderId="1" xfId="0" applyNumberFormat="1" applyFont="1" applyFill="1" applyBorder="1"/>
    <xf numFmtId="0" fontId="2" fillId="0" borderId="2" xfId="0" applyFont="1" applyBorder="1" applyAlignment="1">
      <alignment horizontal="left" vertical="center"/>
    </xf>
    <xf numFmtId="0" fontId="0" fillId="2" borderId="1" xfId="0" applyFill="1" applyBorder="1"/>
    <xf numFmtId="3" fontId="7" fillId="3" borderId="1" xfId="0" applyNumberFormat="1" applyFont="1" applyFill="1" applyBorder="1"/>
    <xf numFmtId="0" fontId="8" fillId="0" borderId="0" xfId="0" applyFont="1" applyAlignment="1">
      <alignment horizontal="right"/>
    </xf>
    <xf numFmtId="0" fontId="0" fillId="4" borderId="1" xfId="0" applyFill="1" applyBorder="1"/>
    <xf numFmtId="3" fontId="0" fillId="4" borderId="1" xfId="0" applyNumberFormat="1" applyFill="1" applyBorder="1"/>
    <xf numFmtId="3" fontId="7" fillId="2" borderId="1" xfId="0" applyNumberFormat="1" applyFont="1" applyFill="1" applyBorder="1"/>
    <xf numFmtId="3" fontId="7" fillId="4" borderId="1" xfId="0" applyNumberFormat="1" applyFont="1" applyFill="1" applyBorder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2" borderId="1" xfId="0" applyFont="1" applyFill="1" applyBorder="1"/>
    <xf numFmtId="3" fontId="1" fillId="2" borderId="1" xfId="0" applyNumberFormat="1" applyFont="1" applyFill="1" applyBorder="1"/>
    <xf numFmtId="164" fontId="11" fillId="4" borderId="1" xfId="0" applyNumberFormat="1" applyFont="1" applyFill="1" applyBorder="1" applyAlignment="1">
      <alignment vertical="center"/>
    </xf>
    <xf numFmtId="0" fontId="10" fillId="4" borderId="1" xfId="0" applyFont="1" applyFill="1" applyBorder="1" applyAlignment="1">
      <alignment horizontal="left" vertical="center"/>
    </xf>
    <xf numFmtId="0" fontId="1" fillId="0" borderId="1" xfId="0" applyFont="1" applyBorder="1" applyAlignment="1"/>
    <xf numFmtId="0" fontId="1" fillId="0" borderId="2" xfId="0" applyFont="1" applyBorder="1" applyAlignment="1">
      <alignment horizontal="left" vertical="center"/>
    </xf>
    <xf numFmtId="165" fontId="12" fillId="0" borderId="1" xfId="1" applyNumberFormat="1" applyFont="1" applyBorder="1" applyAlignment="1">
      <alignment horizontal="right"/>
    </xf>
    <xf numFmtId="165" fontId="12" fillId="0" borderId="3" xfId="1" applyNumberFormat="1" applyFont="1" applyBorder="1" applyAlignment="1">
      <alignment horizontal="right"/>
    </xf>
    <xf numFmtId="165" fontId="12" fillId="0" borderId="1" xfId="1" applyNumberFormat="1" applyFont="1" applyBorder="1"/>
    <xf numFmtId="0" fontId="0" fillId="5" borderId="1" xfId="0" applyFill="1" applyBorder="1"/>
    <xf numFmtId="0" fontId="0" fillId="5" borderId="1" xfId="0" applyFill="1" applyBorder="1" applyAlignment="1">
      <alignment wrapText="1"/>
    </xf>
    <xf numFmtId="0" fontId="0" fillId="6" borderId="1" xfId="0" applyFill="1" applyBorder="1"/>
    <xf numFmtId="0" fontId="0" fillId="6" borderId="1" xfId="0" applyFill="1" applyBorder="1" applyAlignment="1">
      <alignment wrapText="1"/>
    </xf>
    <xf numFmtId="0" fontId="0" fillId="0" borderId="2" xfId="0" applyBorder="1"/>
    <xf numFmtId="165" fontId="13" fillId="0" borderId="1" xfId="1" applyNumberFormat="1" applyFont="1" applyBorder="1" applyAlignment="1">
      <alignment horizontal="right"/>
    </xf>
    <xf numFmtId="165" fontId="12" fillId="0" borderId="3" xfId="1" applyNumberFormat="1" applyFont="1" applyBorder="1"/>
    <xf numFmtId="165" fontId="13" fillId="4" borderId="1" xfId="1" applyNumberFormat="1" applyFont="1" applyFill="1" applyBorder="1"/>
    <xf numFmtId="165" fontId="13" fillId="0" borderId="1" xfId="1" applyNumberFormat="1" applyFont="1" applyBorder="1"/>
    <xf numFmtId="165" fontId="12" fillId="5" borderId="1" xfId="1" applyNumberFormat="1" applyFont="1" applyFill="1" applyBorder="1"/>
    <xf numFmtId="165" fontId="12" fillId="5" borderId="3" xfId="1" applyNumberFormat="1" applyFont="1" applyFill="1" applyBorder="1"/>
    <xf numFmtId="165" fontId="13" fillId="5" borderId="1" xfId="1" applyNumberFormat="1" applyFont="1" applyFill="1" applyBorder="1"/>
    <xf numFmtId="165" fontId="12" fillId="6" borderId="1" xfId="1" applyNumberFormat="1" applyFont="1" applyFill="1" applyBorder="1"/>
    <xf numFmtId="165" fontId="12" fillId="6" borderId="3" xfId="1" applyNumberFormat="1" applyFont="1" applyFill="1" applyBorder="1"/>
    <xf numFmtId="165" fontId="13" fillId="6" borderId="1" xfId="1" applyNumberFormat="1" applyFont="1" applyFill="1" applyBorder="1"/>
    <xf numFmtId="165" fontId="12" fillId="2" borderId="1" xfId="1" applyNumberFormat="1" applyFont="1" applyFill="1" applyBorder="1"/>
    <xf numFmtId="165" fontId="12" fillId="2" borderId="3" xfId="1" applyNumberFormat="1" applyFont="1" applyFill="1" applyBorder="1"/>
    <xf numFmtId="165" fontId="13" fillId="3" borderId="1" xfId="1" applyNumberFormat="1" applyFont="1" applyFill="1" applyBorder="1"/>
    <xf numFmtId="165" fontId="13" fillId="2" borderId="1" xfId="1" applyNumberFormat="1" applyFont="1" applyFill="1" applyBorder="1"/>
    <xf numFmtId="165" fontId="13" fillId="3" borderId="1" xfId="1" applyNumberFormat="1" applyFont="1" applyFill="1" applyBorder="1" applyAlignment="1">
      <alignment vertical="center"/>
    </xf>
    <xf numFmtId="0" fontId="5" fillId="7" borderId="1" xfId="0" applyFont="1" applyFill="1" applyBorder="1"/>
    <xf numFmtId="165" fontId="14" fillId="7" borderId="1" xfId="1" applyNumberFormat="1" applyFont="1" applyFill="1" applyBorder="1"/>
    <xf numFmtId="0" fontId="3" fillId="8" borderId="1" xfId="0" applyFont="1" applyFill="1" applyBorder="1"/>
    <xf numFmtId="0" fontId="5" fillId="8" borderId="1" xfId="0" applyFont="1" applyFill="1" applyBorder="1"/>
    <xf numFmtId="165" fontId="12" fillId="8" borderId="1" xfId="1" applyNumberFormat="1" applyFont="1" applyFill="1" applyBorder="1"/>
    <xf numFmtId="165" fontId="13" fillId="8" borderId="1" xfId="1" applyNumberFormat="1" applyFont="1" applyFill="1" applyBorder="1"/>
    <xf numFmtId="0" fontId="4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3" fillId="0" borderId="1" xfId="0" applyFont="1" applyBorder="1" applyAlignment="1"/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/>
  <dimension ref="A1:G43"/>
  <sheetViews>
    <sheetView workbookViewId="0">
      <selection activeCell="F3" sqref="F3"/>
    </sheetView>
  </sheetViews>
  <sheetFormatPr defaultRowHeight="15" x14ac:dyDescent="0.25"/>
  <cols>
    <col min="2" max="2" width="59.7109375" customWidth="1"/>
    <col min="3" max="3" width="21.7109375" customWidth="1"/>
    <col min="4" max="5" width="22.42578125" customWidth="1"/>
    <col min="6" max="6" width="21.42578125" customWidth="1"/>
    <col min="7" max="7" width="16" customWidth="1"/>
  </cols>
  <sheetData>
    <row r="1" spans="1:6" ht="18.75" x14ac:dyDescent="0.3">
      <c r="A1" s="67" t="s">
        <v>244</v>
      </c>
      <c r="B1" s="67"/>
      <c r="C1" s="67"/>
      <c r="D1" s="67"/>
      <c r="E1" s="67"/>
      <c r="F1" s="67"/>
    </row>
    <row r="2" spans="1:6" ht="21" x14ac:dyDescent="0.35">
      <c r="F2" s="25" t="s">
        <v>110</v>
      </c>
    </row>
    <row r="3" spans="1:6" x14ac:dyDescent="0.25">
      <c r="F3" s="30" t="s">
        <v>246</v>
      </c>
    </row>
    <row r="4" spans="1:6" x14ac:dyDescent="0.25">
      <c r="A4" s="68" t="s">
        <v>16</v>
      </c>
      <c r="B4" s="68" t="s">
        <v>17</v>
      </c>
      <c r="C4" s="71"/>
      <c r="D4" s="72"/>
      <c r="E4" s="73"/>
      <c r="F4" s="74" t="s">
        <v>18</v>
      </c>
    </row>
    <row r="5" spans="1:6" x14ac:dyDescent="0.25">
      <c r="A5" s="69"/>
      <c r="B5" s="69"/>
      <c r="C5" s="75" t="s">
        <v>106</v>
      </c>
      <c r="D5" s="75" t="s">
        <v>105</v>
      </c>
      <c r="E5" s="75" t="s">
        <v>243</v>
      </c>
      <c r="F5" s="74"/>
    </row>
    <row r="6" spans="1:6" x14ac:dyDescent="0.25">
      <c r="A6" s="70"/>
      <c r="B6" s="70"/>
      <c r="C6" s="76"/>
      <c r="D6" s="76"/>
      <c r="E6" s="76"/>
      <c r="F6" s="74"/>
    </row>
    <row r="7" spans="1:6" x14ac:dyDescent="0.25">
      <c r="A7" s="4" t="s">
        <v>71</v>
      </c>
      <c r="B7" s="4" t="s">
        <v>19</v>
      </c>
      <c r="C7" s="5">
        <v>357073</v>
      </c>
      <c r="D7" s="5"/>
      <c r="E7" s="5"/>
      <c r="F7" s="5">
        <f t="shared" ref="F7:F12" si="0">SUM(C7:E7)</f>
        <v>357073</v>
      </c>
    </row>
    <row r="8" spans="1:6" x14ac:dyDescent="0.25">
      <c r="A8" s="4" t="s">
        <v>82</v>
      </c>
      <c r="B8" s="4" t="s">
        <v>83</v>
      </c>
      <c r="C8" s="5">
        <v>21214521</v>
      </c>
      <c r="D8" s="5"/>
      <c r="E8" s="5"/>
      <c r="F8" s="5">
        <f t="shared" si="0"/>
        <v>21214521</v>
      </c>
    </row>
    <row r="9" spans="1:6" x14ac:dyDescent="0.25">
      <c r="A9" s="4" t="s">
        <v>72</v>
      </c>
      <c r="B9" s="4" t="s">
        <v>20</v>
      </c>
      <c r="C9" s="5">
        <v>21322826</v>
      </c>
      <c r="D9" s="5"/>
      <c r="E9" s="5"/>
      <c r="F9" s="5">
        <f t="shared" si="0"/>
        <v>21322826</v>
      </c>
    </row>
    <row r="10" spans="1:6" x14ac:dyDescent="0.25">
      <c r="A10" s="4" t="s">
        <v>73</v>
      </c>
      <c r="B10" s="4" t="s">
        <v>59</v>
      </c>
      <c r="C10" s="5">
        <v>936000</v>
      </c>
      <c r="D10" s="5"/>
      <c r="E10" s="5"/>
      <c r="F10" s="5">
        <f t="shared" si="0"/>
        <v>936000</v>
      </c>
    </row>
    <row r="11" spans="1:6" x14ac:dyDescent="0.25">
      <c r="A11" s="4" t="s">
        <v>217</v>
      </c>
      <c r="B11" s="4" t="s">
        <v>218</v>
      </c>
      <c r="C11" s="5">
        <v>0</v>
      </c>
      <c r="D11" s="5"/>
      <c r="E11" s="5"/>
      <c r="F11" s="5">
        <f t="shared" si="0"/>
        <v>0</v>
      </c>
    </row>
    <row r="12" spans="1:6" x14ac:dyDescent="0.25">
      <c r="A12" s="4" t="s">
        <v>219</v>
      </c>
      <c r="B12" s="4" t="s">
        <v>220</v>
      </c>
      <c r="C12" s="5">
        <v>387334</v>
      </c>
      <c r="D12" s="5"/>
      <c r="E12" s="5"/>
      <c r="F12" s="5">
        <f t="shared" si="0"/>
        <v>387334</v>
      </c>
    </row>
    <row r="13" spans="1:6" ht="15.75" x14ac:dyDescent="0.25">
      <c r="A13" s="20"/>
      <c r="B13" s="20" t="s">
        <v>9</v>
      </c>
      <c r="C13" s="21">
        <f>SUM(C7:C12)</f>
        <v>44217754</v>
      </c>
      <c r="D13" s="21"/>
      <c r="E13" s="21"/>
      <c r="F13" s="29">
        <f>SUM(F7:F12)</f>
        <v>44217754</v>
      </c>
    </row>
    <row r="14" spans="1:6" ht="15.75" x14ac:dyDescent="0.25">
      <c r="A14" s="32" t="s">
        <v>8</v>
      </c>
      <c r="B14" s="32" t="s">
        <v>214</v>
      </c>
      <c r="C14" s="33">
        <v>5795180</v>
      </c>
      <c r="D14" s="33"/>
      <c r="E14" s="33"/>
      <c r="F14" s="28">
        <f>SUM(C14:E14)</f>
        <v>5795180</v>
      </c>
    </row>
    <row r="15" spans="1:6" ht="15.75" x14ac:dyDescent="0.25">
      <c r="A15" s="32" t="s">
        <v>8</v>
      </c>
      <c r="B15" s="32" t="s">
        <v>215</v>
      </c>
      <c r="C15" s="33">
        <v>697428</v>
      </c>
      <c r="D15" s="33"/>
      <c r="E15" s="33"/>
      <c r="F15" s="28">
        <f>SUM(C15:E15)</f>
        <v>697428</v>
      </c>
    </row>
    <row r="16" spans="1:6" ht="15.75" x14ac:dyDescent="0.25">
      <c r="A16" s="32" t="s">
        <v>8</v>
      </c>
      <c r="B16" s="32" t="s">
        <v>215</v>
      </c>
      <c r="C16" s="33"/>
      <c r="D16" s="33">
        <v>1337647</v>
      </c>
      <c r="E16" s="33"/>
      <c r="F16" s="28">
        <f>SUM(C16:E16)</f>
        <v>1337647</v>
      </c>
    </row>
    <row r="17" spans="1:7" ht="15.75" x14ac:dyDescent="0.25">
      <c r="A17" s="32" t="s">
        <v>8</v>
      </c>
      <c r="B17" s="32" t="s">
        <v>112</v>
      </c>
      <c r="C17" s="33">
        <v>1815400</v>
      </c>
      <c r="D17" s="33"/>
      <c r="E17" s="33"/>
      <c r="F17" s="28">
        <f>SUM(C17:E17)</f>
        <v>1815400</v>
      </c>
    </row>
    <row r="18" spans="1:7" ht="15.75" x14ac:dyDescent="0.25">
      <c r="A18" s="20"/>
      <c r="B18" s="20" t="s">
        <v>84</v>
      </c>
      <c r="C18" s="21">
        <f>SUM(C14:C17)</f>
        <v>8308008</v>
      </c>
      <c r="D18" s="21">
        <f>SUM(D14:D17)</f>
        <v>1337647</v>
      </c>
      <c r="E18" s="21"/>
      <c r="F18" s="29">
        <f>SUM(F14:F17)</f>
        <v>9645655</v>
      </c>
      <c r="G18" s="1"/>
    </row>
    <row r="19" spans="1:7" ht="15.75" x14ac:dyDescent="0.25">
      <c r="A19" s="4" t="s">
        <v>60</v>
      </c>
      <c r="B19" s="4" t="s">
        <v>21</v>
      </c>
      <c r="C19" s="5"/>
      <c r="D19" s="5"/>
      <c r="E19" s="5"/>
      <c r="F19" s="28"/>
    </row>
    <row r="20" spans="1:7" ht="15.75" x14ac:dyDescent="0.25">
      <c r="A20" s="20"/>
      <c r="B20" s="20" t="s">
        <v>22</v>
      </c>
      <c r="C20" s="21"/>
      <c r="D20" s="21"/>
      <c r="E20" s="21"/>
      <c r="F20" s="29"/>
    </row>
    <row r="21" spans="1:7" ht="15.75" x14ac:dyDescent="0.25">
      <c r="A21" s="4" t="s">
        <v>85</v>
      </c>
      <c r="B21" s="4" t="s">
        <v>23</v>
      </c>
      <c r="C21" s="5">
        <v>1791005</v>
      </c>
      <c r="D21" s="5"/>
      <c r="E21" s="5"/>
      <c r="F21" s="28">
        <f>SUM(C21:E21)</f>
        <v>1791005</v>
      </c>
    </row>
    <row r="22" spans="1:7" ht="15.75" x14ac:dyDescent="0.25">
      <c r="A22" s="4" t="s">
        <v>86</v>
      </c>
      <c r="B22" s="4" t="s">
        <v>87</v>
      </c>
      <c r="C22" s="5">
        <v>137780428</v>
      </c>
      <c r="D22" s="5"/>
      <c r="E22" s="5"/>
      <c r="F22" s="28">
        <f>SUM(C22:E22)</f>
        <v>137780428</v>
      </c>
    </row>
    <row r="23" spans="1:7" ht="15.75" x14ac:dyDescent="0.25">
      <c r="A23" s="4" t="s">
        <v>74</v>
      </c>
      <c r="B23" s="4" t="s">
        <v>24</v>
      </c>
      <c r="C23" s="5">
        <v>3624006</v>
      </c>
      <c r="D23" s="5"/>
      <c r="E23" s="5"/>
      <c r="F23" s="28">
        <f>SUM(C23:E23)</f>
        <v>3624006</v>
      </c>
    </row>
    <row r="24" spans="1:7" ht="15.75" x14ac:dyDescent="0.25">
      <c r="A24" s="4" t="s">
        <v>88</v>
      </c>
      <c r="B24" s="4" t="s">
        <v>89</v>
      </c>
      <c r="C24" s="5"/>
      <c r="D24" s="5"/>
      <c r="E24" s="5"/>
      <c r="F24" s="28"/>
    </row>
    <row r="25" spans="1:7" ht="15.75" x14ac:dyDescent="0.25">
      <c r="A25" s="4" t="s">
        <v>113</v>
      </c>
      <c r="B25" s="4" t="s">
        <v>114</v>
      </c>
      <c r="C25" s="5">
        <v>187768</v>
      </c>
      <c r="D25" s="5">
        <v>5000</v>
      </c>
      <c r="E25" s="5"/>
      <c r="F25" s="28">
        <f>SUM(C25:E25)</f>
        <v>192768</v>
      </c>
    </row>
    <row r="26" spans="1:7" ht="15.75" x14ac:dyDescent="0.25">
      <c r="A26" s="20"/>
      <c r="B26" s="20" t="s">
        <v>25</v>
      </c>
      <c r="C26" s="21">
        <f>SUM(C21:C25)</f>
        <v>143383207</v>
      </c>
      <c r="D26" s="21">
        <f>SUM(D21:D25)</f>
        <v>5000</v>
      </c>
      <c r="E26" s="21"/>
      <c r="F26" s="29">
        <f>SUM(F21:F25)</f>
        <v>143388207</v>
      </c>
    </row>
    <row r="27" spans="1:7" ht="15.75" x14ac:dyDescent="0.25">
      <c r="A27" s="4" t="s">
        <v>75</v>
      </c>
      <c r="B27" s="4" t="s">
        <v>26</v>
      </c>
      <c r="C27" s="5">
        <v>8743956</v>
      </c>
      <c r="D27" s="5"/>
      <c r="E27" s="5"/>
      <c r="F27" s="28">
        <f>SUM(C27:E27)</f>
        <v>8743956</v>
      </c>
    </row>
    <row r="28" spans="1:7" ht="15.75" x14ac:dyDescent="0.25">
      <c r="A28" s="4" t="s">
        <v>80</v>
      </c>
      <c r="B28" s="4" t="s">
        <v>81</v>
      </c>
      <c r="C28" s="5">
        <v>1242188</v>
      </c>
      <c r="D28" s="5"/>
      <c r="E28" s="5"/>
      <c r="F28" s="28">
        <f>SUM(C28:E28)</f>
        <v>1242188</v>
      </c>
    </row>
    <row r="29" spans="1:7" ht="15.75" x14ac:dyDescent="0.25">
      <c r="A29" s="4" t="s">
        <v>154</v>
      </c>
      <c r="B29" s="4" t="s">
        <v>155</v>
      </c>
      <c r="C29" s="5"/>
      <c r="D29" s="5"/>
      <c r="E29" s="5"/>
      <c r="F29" s="28"/>
    </row>
    <row r="30" spans="1:7" ht="15.75" x14ac:dyDescent="0.25">
      <c r="A30" s="4" t="s">
        <v>78</v>
      </c>
      <c r="B30" s="4" t="s">
        <v>79</v>
      </c>
      <c r="C30" s="5">
        <v>2861332</v>
      </c>
      <c r="D30" s="5"/>
      <c r="E30" s="5"/>
      <c r="F30" s="28">
        <f t="shared" ref="F30:F35" si="1">SUM(C30:E30)</f>
        <v>2861332</v>
      </c>
    </row>
    <row r="31" spans="1:7" ht="15.75" x14ac:dyDescent="0.25">
      <c r="A31" s="4" t="s">
        <v>76</v>
      </c>
      <c r="B31" s="4" t="s">
        <v>70</v>
      </c>
      <c r="C31" s="5">
        <v>3358434</v>
      </c>
      <c r="D31" s="5"/>
      <c r="E31" s="5"/>
      <c r="F31" s="28">
        <f t="shared" si="1"/>
        <v>3358434</v>
      </c>
    </row>
    <row r="32" spans="1:7" ht="15.75" x14ac:dyDescent="0.25">
      <c r="A32" s="4" t="s">
        <v>11</v>
      </c>
      <c r="B32" s="4" t="s">
        <v>10</v>
      </c>
      <c r="C32" s="5">
        <v>1432000</v>
      </c>
      <c r="D32" s="5"/>
      <c r="E32" s="5"/>
      <c r="F32" s="28">
        <f t="shared" si="1"/>
        <v>1432000</v>
      </c>
    </row>
    <row r="33" spans="1:7" ht="15.75" x14ac:dyDescent="0.25">
      <c r="A33" s="4" t="s">
        <v>77</v>
      </c>
      <c r="B33" s="4" t="s">
        <v>12</v>
      </c>
      <c r="C33" s="5">
        <v>463164</v>
      </c>
      <c r="D33" s="5"/>
      <c r="E33" s="5"/>
      <c r="F33" s="28">
        <f t="shared" si="1"/>
        <v>463164</v>
      </c>
    </row>
    <row r="34" spans="1:7" ht="15.75" x14ac:dyDescent="0.25">
      <c r="A34" s="4" t="s">
        <v>14</v>
      </c>
      <c r="B34" s="4" t="s">
        <v>221</v>
      </c>
      <c r="C34" s="5">
        <v>176426</v>
      </c>
      <c r="D34" s="5"/>
      <c r="E34" s="5"/>
      <c r="F34" s="28">
        <f t="shared" si="1"/>
        <v>176426</v>
      </c>
    </row>
    <row r="35" spans="1:7" ht="15.75" x14ac:dyDescent="0.25">
      <c r="A35" s="4" t="s">
        <v>156</v>
      </c>
      <c r="B35" s="4" t="s">
        <v>13</v>
      </c>
      <c r="C35" s="5">
        <v>80374</v>
      </c>
      <c r="D35" s="5">
        <v>1876</v>
      </c>
      <c r="E35" s="5">
        <v>2024</v>
      </c>
      <c r="F35" s="28">
        <f t="shared" si="1"/>
        <v>84274</v>
      </c>
    </row>
    <row r="36" spans="1:7" ht="15.75" x14ac:dyDescent="0.25">
      <c r="A36" s="20"/>
      <c r="B36" s="20" t="s">
        <v>27</v>
      </c>
      <c r="C36" s="21">
        <f>SUM(C27:C35)</f>
        <v>18357874</v>
      </c>
      <c r="D36" s="21">
        <f>SUM(D27:D35)</f>
        <v>1876</v>
      </c>
      <c r="E36" s="21">
        <f>SUM(E27:E35)</f>
        <v>2024</v>
      </c>
      <c r="F36" s="29">
        <f>SUM(F27:F35)</f>
        <v>18361774</v>
      </c>
    </row>
    <row r="37" spans="1:7" ht="15.75" x14ac:dyDescent="0.25">
      <c r="A37" s="4" t="s">
        <v>69</v>
      </c>
      <c r="B37" s="4" t="s">
        <v>67</v>
      </c>
      <c r="C37" s="5"/>
      <c r="D37" s="5"/>
      <c r="E37" s="5"/>
      <c r="F37" s="28"/>
    </row>
    <row r="38" spans="1:7" ht="15.75" x14ac:dyDescent="0.25">
      <c r="A38" s="4" t="s">
        <v>15</v>
      </c>
      <c r="B38" s="4" t="s">
        <v>66</v>
      </c>
      <c r="C38" s="5">
        <v>272438431</v>
      </c>
      <c r="D38" s="5">
        <v>1383677</v>
      </c>
      <c r="E38" s="5">
        <v>1389690</v>
      </c>
      <c r="F38" s="28">
        <f>SUM(C38:E38)</f>
        <v>275211798</v>
      </c>
    </row>
    <row r="39" spans="1:7" ht="15.75" x14ac:dyDescent="0.25">
      <c r="A39" s="26"/>
      <c r="B39" s="26" t="s">
        <v>68</v>
      </c>
      <c r="C39" s="27">
        <f>SUM(C38)</f>
        <v>272438431</v>
      </c>
      <c r="D39" s="27">
        <f>SUM(D38)</f>
        <v>1383677</v>
      </c>
      <c r="E39" s="27">
        <f>SUM(E38)</f>
        <v>1389690</v>
      </c>
      <c r="F39" s="29">
        <f>SUM(F38)</f>
        <v>275211798</v>
      </c>
    </row>
    <row r="40" spans="1:7" ht="18.75" x14ac:dyDescent="0.25">
      <c r="A40" s="7"/>
      <c r="B40" s="7" t="s">
        <v>28</v>
      </c>
      <c r="C40" s="8">
        <f>SUM(C13+C18+C20+C26+C36+C39)</f>
        <v>486705274</v>
      </c>
      <c r="D40" s="8">
        <f>SUM(D18+D26+D36+D39)</f>
        <v>2728200</v>
      </c>
      <c r="E40" s="8">
        <f>SUM(E36+E39)</f>
        <v>1391714</v>
      </c>
      <c r="F40" s="24">
        <f>SUM(F13+F18+F20+F26+F36+F39)</f>
        <v>490825188</v>
      </c>
      <c r="G40" s="1"/>
    </row>
    <row r="41" spans="1:7" x14ac:dyDescent="0.25">
      <c r="F41" s="1"/>
    </row>
    <row r="42" spans="1:7" x14ac:dyDescent="0.25">
      <c r="F42" s="1"/>
    </row>
    <row r="43" spans="1:7" x14ac:dyDescent="0.25">
      <c r="F43" s="1"/>
    </row>
  </sheetData>
  <mergeCells count="8">
    <mergeCell ref="A1:F1"/>
    <mergeCell ref="A4:A6"/>
    <mergeCell ref="B4:B6"/>
    <mergeCell ref="C4:E4"/>
    <mergeCell ref="F4:F6"/>
    <mergeCell ref="C5:C6"/>
    <mergeCell ref="D5:D6"/>
    <mergeCell ref="E5:E6"/>
  </mergeCells>
  <phoneticPr fontId="6" type="noConversion"/>
  <printOptions horizontalCentered="1"/>
  <pageMargins left="0" right="0" top="0.98425196850393704" bottom="0.98425196850393704" header="0.51181102362204722" footer="0.51181102362204722"/>
  <pageSetup paperSize="8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3"/>
  <dimension ref="A1:H105"/>
  <sheetViews>
    <sheetView tabSelected="1" zoomScale="75" zoomScaleNormal="75" workbookViewId="0">
      <selection activeCell="F2" sqref="F2"/>
    </sheetView>
  </sheetViews>
  <sheetFormatPr defaultRowHeight="15" x14ac:dyDescent="0.25"/>
  <cols>
    <col min="1" max="1" width="11.140625" bestFit="1" customWidth="1"/>
    <col min="2" max="2" width="66.5703125" customWidth="1"/>
    <col min="3" max="3" width="20.85546875" customWidth="1"/>
    <col min="4" max="4" width="19.42578125" customWidth="1"/>
    <col min="5" max="5" width="17.42578125" customWidth="1"/>
    <col min="6" max="6" width="20.85546875" style="3" customWidth="1"/>
    <col min="7" max="7" width="15.85546875" bestFit="1" customWidth="1"/>
    <col min="8" max="8" width="10.42578125" bestFit="1" customWidth="1"/>
  </cols>
  <sheetData>
    <row r="1" spans="1:7" s="2" customFormat="1" ht="26.25" customHeight="1" x14ac:dyDescent="0.4">
      <c r="A1" s="77" t="s">
        <v>245</v>
      </c>
      <c r="B1" s="77"/>
      <c r="C1" s="77"/>
      <c r="D1" s="77"/>
      <c r="E1" s="77"/>
      <c r="F1" s="77"/>
    </row>
    <row r="2" spans="1:7" ht="23.25" customHeight="1" x14ac:dyDescent="0.3">
      <c r="A2" s="10"/>
      <c r="B2" s="10"/>
      <c r="F2" s="31" t="s">
        <v>247</v>
      </c>
    </row>
    <row r="3" spans="1:7" ht="0.75" customHeight="1" x14ac:dyDescent="0.25">
      <c r="A3" s="10"/>
      <c r="B3" s="10"/>
    </row>
    <row r="4" spans="1:7" ht="0.75" customHeight="1" x14ac:dyDescent="0.25">
      <c r="A4" s="10"/>
      <c r="B4" s="10"/>
    </row>
    <row r="5" spans="1:7" s="3" customFormat="1" ht="23.25" customHeight="1" x14ac:dyDescent="0.25">
      <c r="A5" s="78" t="s">
        <v>29</v>
      </c>
      <c r="B5" s="68" t="s">
        <v>17</v>
      </c>
      <c r="C5" s="75" t="s">
        <v>104</v>
      </c>
      <c r="D5" s="75" t="s">
        <v>105</v>
      </c>
      <c r="E5" s="75" t="s">
        <v>243</v>
      </c>
      <c r="F5" s="75" t="s">
        <v>18</v>
      </c>
    </row>
    <row r="6" spans="1:7" s="3" customFormat="1" ht="21" customHeight="1" x14ac:dyDescent="0.25">
      <c r="A6" s="78"/>
      <c r="B6" s="70"/>
      <c r="C6" s="76"/>
      <c r="D6" s="76"/>
      <c r="E6" s="76"/>
      <c r="F6" s="76"/>
    </row>
    <row r="7" spans="1:7" s="3" customFormat="1" ht="17.25" customHeight="1" x14ac:dyDescent="0.25">
      <c r="A7" s="36" t="s">
        <v>204</v>
      </c>
      <c r="B7" s="22" t="s">
        <v>90</v>
      </c>
      <c r="C7" s="38">
        <v>7972565</v>
      </c>
      <c r="D7" s="38">
        <v>13512326</v>
      </c>
      <c r="E7" s="39">
        <v>16624360</v>
      </c>
      <c r="F7" s="46">
        <f t="shared" ref="F7:F14" si="0">SUM(C7:E7)</f>
        <v>38109251</v>
      </c>
    </row>
    <row r="8" spans="1:7" s="3" customFormat="1" ht="17.25" customHeight="1" x14ac:dyDescent="0.25">
      <c r="A8" s="4" t="s">
        <v>226</v>
      </c>
      <c r="B8" s="4" t="s">
        <v>227</v>
      </c>
      <c r="C8" s="38">
        <v>424060</v>
      </c>
      <c r="D8" s="38">
        <v>0</v>
      </c>
      <c r="E8" s="39">
        <v>0</v>
      </c>
      <c r="F8" s="46">
        <f t="shared" si="0"/>
        <v>424060</v>
      </c>
    </row>
    <row r="9" spans="1:7" s="3" customFormat="1" ht="17.25" customHeight="1" x14ac:dyDescent="0.25">
      <c r="A9" s="4" t="s">
        <v>197</v>
      </c>
      <c r="B9" s="45" t="s">
        <v>198</v>
      </c>
      <c r="C9" s="38">
        <v>0</v>
      </c>
      <c r="D9" s="38">
        <v>0</v>
      </c>
      <c r="E9" s="39">
        <v>62860</v>
      </c>
      <c r="F9" s="46">
        <f t="shared" si="0"/>
        <v>62860</v>
      </c>
    </row>
    <row r="10" spans="1:7" s="3" customFormat="1" ht="17.25" customHeight="1" x14ac:dyDescent="0.25">
      <c r="A10" s="36" t="s">
        <v>146</v>
      </c>
      <c r="B10" s="37" t="s">
        <v>147</v>
      </c>
      <c r="C10" s="38">
        <v>0</v>
      </c>
      <c r="D10" s="38">
        <v>0</v>
      </c>
      <c r="E10" s="39">
        <v>0</v>
      </c>
      <c r="F10" s="46">
        <f t="shared" si="0"/>
        <v>0</v>
      </c>
    </row>
    <row r="11" spans="1:7" s="3" customFormat="1" ht="17.25" customHeight="1" x14ac:dyDescent="0.25">
      <c r="A11" s="4" t="s">
        <v>122</v>
      </c>
      <c r="B11" s="4" t="s">
        <v>91</v>
      </c>
      <c r="C11" s="38">
        <v>353172</v>
      </c>
      <c r="D11" s="38">
        <v>446112</v>
      </c>
      <c r="E11" s="39">
        <v>743518</v>
      </c>
      <c r="F11" s="46">
        <f t="shared" si="0"/>
        <v>1542802</v>
      </c>
    </row>
    <row r="12" spans="1:7" s="3" customFormat="1" ht="17.25" customHeight="1" x14ac:dyDescent="0.25">
      <c r="A12" s="36" t="s">
        <v>148</v>
      </c>
      <c r="B12" s="37" t="s">
        <v>149</v>
      </c>
      <c r="C12" s="38">
        <v>81400</v>
      </c>
      <c r="D12" s="38">
        <v>118080</v>
      </c>
      <c r="E12" s="39">
        <v>63510</v>
      </c>
      <c r="F12" s="46">
        <f t="shared" si="0"/>
        <v>262990</v>
      </c>
    </row>
    <row r="13" spans="1:7" ht="15.75" x14ac:dyDescent="0.25">
      <c r="A13" s="4" t="s">
        <v>150</v>
      </c>
      <c r="B13" s="4" t="s">
        <v>151</v>
      </c>
      <c r="C13" s="38">
        <v>0</v>
      </c>
      <c r="D13" s="38">
        <v>0</v>
      </c>
      <c r="E13" s="47">
        <v>0</v>
      </c>
      <c r="F13" s="46">
        <f t="shared" si="0"/>
        <v>0</v>
      </c>
    </row>
    <row r="14" spans="1:7" ht="15.75" x14ac:dyDescent="0.25">
      <c r="A14" s="4" t="s">
        <v>152</v>
      </c>
      <c r="B14" s="4" t="s">
        <v>153</v>
      </c>
      <c r="C14" s="38">
        <v>192863</v>
      </c>
      <c r="D14" s="40">
        <v>578562</v>
      </c>
      <c r="E14" s="47">
        <v>418085</v>
      </c>
      <c r="F14" s="46">
        <f t="shared" si="0"/>
        <v>1189510</v>
      </c>
    </row>
    <row r="15" spans="1:7" s="3" customFormat="1" ht="17.25" customHeight="1" x14ac:dyDescent="0.25">
      <c r="A15" s="20"/>
      <c r="B15" s="20" t="s">
        <v>30</v>
      </c>
      <c r="C15" s="48">
        <f>SUM(C7:C14)</f>
        <v>9024060</v>
      </c>
      <c r="D15" s="48">
        <f>SUM(D7:D14)</f>
        <v>14655080</v>
      </c>
      <c r="E15" s="48">
        <f>SUM(E7:E14)</f>
        <v>17912333</v>
      </c>
      <c r="F15" s="48">
        <f>SUM(F7:F14)</f>
        <v>41591473</v>
      </c>
      <c r="G15" s="16"/>
    </row>
    <row r="16" spans="1:7" ht="17.25" customHeight="1" x14ac:dyDescent="0.25">
      <c r="A16" s="4" t="s">
        <v>123</v>
      </c>
      <c r="B16" s="4" t="s">
        <v>31</v>
      </c>
      <c r="C16" s="40">
        <v>2049294</v>
      </c>
      <c r="D16" s="40">
        <v>0</v>
      </c>
      <c r="E16" s="47">
        <v>0</v>
      </c>
      <c r="F16" s="49">
        <f>SUM(C16:E16)</f>
        <v>2049294</v>
      </c>
    </row>
    <row r="17" spans="1:8" ht="18" customHeight="1" x14ac:dyDescent="0.25">
      <c r="A17" s="4" t="s">
        <v>124</v>
      </c>
      <c r="B17" s="4" t="s">
        <v>32</v>
      </c>
      <c r="C17" s="40">
        <v>465893</v>
      </c>
      <c r="D17" s="40">
        <v>0</v>
      </c>
      <c r="E17" s="47">
        <v>510220</v>
      </c>
      <c r="F17" s="49">
        <f>SUM(C17:E17)</f>
        <v>976113</v>
      </c>
    </row>
    <row r="18" spans="1:8" ht="17.25" customHeight="1" x14ac:dyDescent="0.25">
      <c r="A18" s="4" t="s">
        <v>125</v>
      </c>
      <c r="B18" s="4" t="s">
        <v>58</v>
      </c>
      <c r="C18" s="40">
        <v>0</v>
      </c>
      <c r="D18" s="40">
        <v>586850</v>
      </c>
      <c r="E18" s="47">
        <v>0</v>
      </c>
      <c r="F18" s="49">
        <f>SUM(C18:E18)</f>
        <v>586850</v>
      </c>
      <c r="G18" s="1"/>
    </row>
    <row r="19" spans="1:8" s="3" customFormat="1" ht="17.25" customHeight="1" x14ac:dyDescent="0.25">
      <c r="A19" s="20"/>
      <c r="B19" s="20" t="s">
        <v>33</v>
      </c>
      <c r="C19" s="48">
        <f>SUM(C16:C18)</f>
        <v>2515187</v>
      </c>
      <c r="D19" s="48">
        <f>SUM(D16:D18)</f>
        <v>586850</v>
      </c>
      <c r="E19" s="48">
        <f>SUM(E16:E18)</f>
        <v>510220</v>
      </c>
      <c r="F19" s="48">
        <f>SUM(F16:F18)</f>
        <v>3612257</v>
      </c>
      <c r="G19" s="16"/>
      <c r="H19" s="16"/>
    </row>
    <row r="20" spans="1:8" s="3" customFormat="1" ht="21" customHeight="1" x14ac:dyDescent="0.25">
      <c r="A20" s="20"/>
      <c r="B20" s="20" t="s">
        <v>92</v>
      </c>
      <c r="C20" s="48">
        <f>SUM(C19,C15)</f>
        <v>11539247</v>
      </c>
      <c r="D20" s="48">
        <f>SUM(D19,D15)</f>
        <v>15241930</v>
      </c>
      <c r="E20" s="48">
        <f>SUM(E19,E15)</f>
        <v>18422553</v>
      </c>
      <c r="F20" s="48">
        <f>SUM(F15+F19)</f>
        <v>45203730</v>
      </c>
      <c r="G20" s="16"/>
    </row>
    <row r="21" spans="1:8" ht="18" customHeight="1" x14ac:dyDescent="0.25">
      <c r="A21" s="4" t="s">
        <v>205</v>
      </c>
      <c r="B21" s="4" t="s">
        <v>34</v>
      </c>
      <c r="C21" s="40">
        <v>2162161</v>
      </c>
      <c r="D21" s="40">
        <v>2801532</v>
      </c>
      <c r="E21" s="47">
        <v>3570075</v>
      </c>
      <c r="F21" s="49">
        <f>SUM(C21:E21)</f>
        <v>8533768</v>
      </c>
    </row>
    <row r="22" spans="1:8" ht="18" hidden="1" customHeight="1" x14ac:dyDescent="0.25">
      <c r="A22" s="4" t="s">
        <v>126</v>
      </c>
      <c r="B22" s="4" t="s">
        <v>35</v>
      </c>
      <c r="C22" s="40"/>
      <c r="D22" s="40"/>
      <c r="E22" s="47"/>
      <c r="F22" s="49"/>
    </row>
    <row r="23" spans="1:8" ht="18" customHeight="1" x14ac:dyDescent="0.25">
      <c r="A23" s="4" t="s">
        <v>222</v>
      </c>
      <c r="B23" s="4" t="s">
        <v>223</v>
      </c>
      <c r="C23" s="40">
        <v>38456</v>
      </c>
      <c r="D23" s="40">
        <v>0</v>
      </c>
      <c r="E23" s="47">
        <v>94762</v>
      </c>
      <c r="F23" s="49">
        <f>SUM(C23:E23)</f>
        <v>133218</v>
      </c>
    </row>
    <row r="24" spans="1:8" ht="17.25" customHeight="1" x14ac:dyDescent="0.25">
      <c r="A24" s="4" t="s">
        <v>206</v>
      </c>
      <c r="B24" s="4" t="s">
        <v>36</v>
      </c>
      <c r="C24" s="40">
        <v>52977</v>
      </c>
      <c r="D24" s="40">
        <v>71166</v>
      </c>
      <c r="E24" s="47">
        <v>111529</v>
      </c>
      <c r="F24" s="49">
        <f>SUM(C24:E24)</f>
        <v>235672</v>
      </c>
    </row>
    <row r="25" spans="1:8" s="3" customFormat="1" ht="17.25" customHeight="1" x14ac:dyDescent="0.25">
      <c r="A25" s="20"/>
      <c r="B25" s="20" t="s">
        <v>37</v>
      </c>
      <c r="C25" s="48">
        <f>SUM(C21:C24)</f>
        <v>2253594</v>
      </c>
      <c r="D25" s="48">
        <f>SUM(D21:D24)</f>
        <v>2872698</v>
      </c>
      <c r="E25" s="48">
        <f>SUM(E21:E24)</f>
        <v>3776366</v>
      </c>
      <c r="F25" s="48">
        <f>SUM(F21:F24)</f>
        <v>8902658</v>
      </c>
      <c r="G25" s="16"/>
    </row>
    <row r="26" spans="1:8" ht="17.25" customHeight="1" x14ac:dyDescent="0.25">
      <c r="A26" s="4" t="s">
        <v>160</v>
      </c>
      <c r="B26" s="4" t="s">
        <v>161</v>
      </c>
      <c r="C26" s="40">
        <v>94576</v>
      </c>
      <c r="D26" s="40">
        <v>0</v>
      </c>
      <c r="E26" s="47">
        <v>82005</v>
      </c>
      <c r="F26" s="49">
        <f>SUM(C26:E26)</f>
        <v>176581</v>
      </c>
    </row>
    <row r="27" spans="1:8" ht="18" customHeight="1" x14ac:dyDescent="0.25">
      <c r="A27" s="4" t="s">
        <v>162</v>
      </c>
      <c r="B27" s="4" t="s">
        <v>163</v>
      </c>
      <c r="C27" s="40">
        <v>3531852</v>
      </c>
      <c r="D27" s="40">
        <v>439013</v>
      </c>
      <c r="E27" s="47">
        <v>364301</v>
      </c>
      <c r="F27" s="49">
        <f>SUM(C27:E27)</f>
        <v>4335166</v>
      </c>
    </row>
    <row r="28" spans="1:8" ht="18" customHeight="1" x14ac:dyDescent="0.25">
      <c r="A28" s="4" t="s">
        <v>165</v>
      </c>
      <c r="B28" s="4" t="s">
        <v>166</v>
      </c>
      <c r="C28" s="40">
        <v>0</v>
      </c>
      <c r="D28" s="40">
        <v>0</v>
      </c>
      <c r="E28" s="47">
        <v>0</v>
      </c>
      <c r="F28" s="49">
        <v>0</v>
      </c>
      <c r="G28" s="1"/>
    </row>
    <row r="29" spans="1:8" ht="18" customHeight="1" x14ac:dyDescent="0.25">
      <c r="A29" s="41" t="s">
        <v>0</v>
      </c>
      <c r="B29" s="41" t="s">
        <v>167</v>
      </c>
      <c r="C29" s="50">
        <f>SUM(C26:C28)</f>
        <v>3626428</v>
      </c>
      <c r="D29" s="50">
        <f>SUM(D26:D28)</f>
        <v>439013</v>
      </c>
      <c r="E29" s="51">
        <f>SUM(E26:E28)</f>
        <v>446306</v>
      </c>
      <c r="F29" s="52">
        <f>SUM(F26:F28)</f>
        <v>4511747</v>
      </c>
      <c r="G29" s="1"/>
    </row>
    <row r="30" spans="1:8" ht="15.75" x14ac:dyDescent="0.25">
      <c r="A30" s="4" t="s">
        <v>164</v>
      </c>
      <c r="B30" s="4" t="s">
        <v>108</v>
      </c>
      <c r="C30" s="40">
        <v>242699</v>
      </c>
      <c r="D30" s="40">
        <v>0</v>
      </c>
      <c r="E30" s="47">
        <v>0</v>
      </c>
      <c r="F30" s="49">
        <f>SUM(C30:E30)</f>
        <v>242699</v>
      </c>
    </row>
    <row r="31" spans="1:8" ht="15.75" x14ac:dyDescent="0.25">
      <c r="A31" s="4" t="s">
        <v>168</v>
      </c>
      <c r="B31" s="4" t="s">
        <v>38</v>
      </c>
      <c r="C31" s="40">
        <v>290641</v>
      </c>
      <c r="D31" s="40">
        <v>147799</v>
      </c>
      <c r="E31" s="47">
        <v>54213</v>
      </c>
      <c r="F31" s="49">
        <f>SUM(C31:E31)</f>
        <v>492653</v>
      </c>
      <c r="G31" s="1"/>
    </row>
    <row r="32" spans="1:8" ht="15.75" x14ac:dyDescent="0.25">
      <c r="A32" s="41" t="s">
        <v>1</v>
      </c>
      <c r="B32" s="41" t="s">
        <v>169</v>
      </c>
      <c r="C32" s="50">
        <f>SUM(C30:C31)</f>
        <v>533340</v>
      </c>
      <c r="D32" s="50">
        <f>SUM(D30:D31)</f>
        <v>147799</v>
      </c>
      <c r="E32" s="51">
        <f>SUM(E30:E31)</f>
        <v>54213</v>
      </c>
      <c r="F32" s="52">
        <f>SUM(F30:F31)</f>
        <v>735352</v>
      </c>
      <c r="G32" s="1"/>
    </row>
    <row r="33" spans="1:7" ht="18.75" hidden="1" customHeight="1" x14ac:dyDescent="0.25">
      <c r="A33" s="4" t="s">
        <v>172</v>
      </c>
      <c r="B33" s="4" t="s">
        <v>39</v>
      </c>
      <c r="C33" s="40"/>
      <c r="D33" s="40"/>
      <c r="E33" s="47"/>
      <c r="F33" s="49"/>
    </row>
    <row r="34" spans="1:7" ht="19.5" hidden="1" customHeight="1" x14ac:dyDescent="0.25">
      <c r="A34" s="4" t="s">
        <v>173</v>
      </c>
      <c r="B34" s="4" t="s">
        <v>40</v>
      </c>
      <c r="C34" s="40"/>
      <c r="D34" s="40"/>
      <c r="E34" s="47"/>
      <c r="F34" s="49"/>
    </row>
    <row r="35" spans="1:7" ht="18.75" hidden="1" customHeight="1" x14ac:dyDescent="0.25">
      <c r="A35" s="4" t="s">
        <v>174</v>
      </c>
      <c r="B35" s="4" t="s">
        <v>41</v>
      </c>
      <c r="C35" s="40"/>
      <c r="D35" s="40"/>
      <c r="E35" s="47"/>
      <c r="F35" s="49"/>
      <c r="G35" s="1"/>
    </row>
    <row r="36" spans="1:7" ht="18.75" customHeight="1" x14ac:dyDescent="0.25">
      <c r="A36" s="43" t="s">
        <v>170</v>
      </c>
      <c r="B36" s="43" t="s">
        <v>171</v>
      </c>
      <c r="C36" s="53">
        <v>4074696</v>
      </c>
      <c r="D36" s="53">
        <v>118052</v>
      </c>
      <c r="E36" s="54">
        <v>565646</v>
      </c>
      <c r="F36" s="55">
        <f>SUM(C36:E36)</f>
        <v>4758394</v>
      </c>
      <c r="G36" s="1"/>
    </row>
    <row r="37" spans="1:7" ht="15.75" x14ac:dyDescent="0.25">
      <c r="A37" s="43" t="s">
        <v>175</v>
      </c>
      <c r="B37" s="43" t="s">
        <v>93</v>
      </c>
      <c r="C37" s="53">
        <v>9066110</v>
      </c>
      <c r="D37" s="53">
        <v>0</v>
      </c>
      <c r="E37" s="54">
        <v>0</v>
      </c>
      <c r="F37" s="55">
        <f>SUM(C37:E37)</f>
        <v>9066110</v>
      </c>
      <c r="G37" s="1"/>
    </row>
    <row r="38" spans="1:7" ht="17.25" customHeight="1" x14ac:dyDescent="0.25">
      <c r="A38" s="43" t="s">
        <v>176</v>
      </c>
      <c r="B38" s="43" t="s">
        <v>115</v>
      </c>
      <c r="C38" s="53">
        <v>317034</v>
      </c>
      <c r="D38" s="53">
        <v>0</v>
      </c>
      <c r="E38" s="54">
        <v>0</v>
      </c>
      <c r="F38" s="55">
        <f>SUM(C38:E38)</f>
        <v>317034</v>
      </c>
      <c r="G38" s="1"/>
    </row>
    <row r="39" spans="1:7" ht="15.75" hidden="1" x14ac:dyDescent="0.25">
      <c r="A39" s="4" t="s">
        <v>127</v>
      </c>
      <c r="B39" s="4" t="s">
        <v>42</v>
      </c>
      <c r="C39" s="40"/>
      <c r="D39" s="40"/>
      <c r="E39" s="47"/>
      <c r="F39" s="49"/>
      <c r="G39" s="1"/>
    </row>
    <row r="40" spans="1:7" ht="15.75" x14ac:dyDescent="0.25">
      <c r="A40" s="43" t="s">
        <v>196</v>
      </c>
      <c r="B40" s="43" t="s">
        <v>42</v>
      </c>
      <c r="C40" s="53">
        <v>2044128</v>
      </c>
      <c r="D40" s="53">
        <v>12000</v>
      </c>
      <c r="E40" s="54">
        <v>32500</v>
      </c>
      <c r="F40" s="55">
        <f t="shared" ref="F40:F51" si="1">SUM(C40:E40)</f>
        <v>2088628</v>
      </c>
      <c r="G40" s="1"/>
    </row>
    <row r="41" spans="1:7" ht="15.75" x14ac:dyDescent="0.25">
      <c r="A41" s="4" t="s">
        <v>179</v>
      </c>
      <c r="B41" s="4" t="s">
        <v>94</v>
      </c>
      <c r="C41" s="40">
        <v>182302</v>
      </c>
      <c r="D41" s="40">
        <v>0</v>
      </c>
      <c r="E41" s="47">
        <v>0</v>
      </c>
      <c r="F41" s="49">
        <f t="shared" si="1"/>
        <v>182302</v>
      </c>
      <c r="G41" s="1"/>
    </row>
    <row r="42" spans="1:7" ht="15.75" x14ac:dyDescent="0.25">
      <c r="A42" s="4" t="s">
        <v>180</v>
      </c>
      <c r="B42" s="4" t="s">
        <v>95</v>
      </c>
      <c r="C42" s="40">
        <v>68946</v>
      </c>
      <c r="D42" s="40">
        <v>0</v>
      </c>
      <c r="E42" s="47">
        <v>0</v>
      </c>
      <c r="F42" s="49">
        <f t="shared" si="1"/>
        <v>68946</v>
      </c>
      <c r="G42" s="1"/>
    </row>
    <row r="43" spans="1:7" ht="15.75" x14ac:dyDescent="0.25">
      <c r="A43" s="43" t="s">
        <v>177</v>
      </c>
      <c r="B43" s="43" t="s">
        <v>178</v>
      </c>
      <c r="C43" s="53">
        <v>251248</v>
      </c>
      <c r="D43" s="53">
        <f>SUM(D41:D42)</f>
        <v>0</v>
      </c>
      <c r="E43" s="54">
        <f>SUM(E41:E42)</f>
        <v>0</v>
      </c>
      <c r="F43" s="55">
        <f t="shared" si="1"/>
        <v>251248</v>
      </c>
      <c r="G43" s="1"/>
    </row>
    <row r="44" spans="1:7" ht="15.75" x14ac:dyDescent="0.25">
      <c r="A44" s="43" t="s">
        <v>181</v>
      </c>
      <c r="B44" s="43" t="s">
        <v>97</v>
      </c>
      <c r="C44" s="53">
        <v>210149</v>
      </c>
      <c r="D44" s="53">
        <v>544953</v>
      </c>
      <c r="E44" s="54">
        <v>3150</v>
      </c>
      <c r="F44" s="55">
        <f t="shared" si="1"/>
        <v>758252</v>
      </c>
      <c r="G44" s="1"/>
    </row>
    <row r="45" spans="1:7" ht="15.75" x14ac:dyDescent="0.25">
      <c r="A45" s="4" t="s">
        <v>128</v>
      </c>
      <c r="B45" s="4" t="s">
        <v>62</v>
      </c>
      <c r="C45" s="40">
        <v>0</v>
      </c>
      <c r="D45" s="40">
        <v>190127</v>
      </c>
      <c r="E45" s="47">
        <v>3733</v>
      </c>
      <c r="F45" s="49">
        <f t="shared" si="1"/>
        <v>193860</v>
      </c>
      <c r="G45" s="1"/>
    </row>
    <row r="46" spans="1:7" ht="15.75" x14ac:dyDescent="0.25">
      <c r="A46" s="4" t="s">
        <v>129</v>
      </c>
      <c r="B46" s="4" t="s">
        <v>43</v>
      </c>
      <c r="C46" s="40">
        <v>224500</v>
      </c>
      <c r="D46" s="40">
        <v>0</v>
      </c>
      <c r="E46" s="47">
        <v>0</v>
      </c>
      <c r="F46" s="49">
        <f t="shared" si="1"/>
        <v>224500</v>
      </c>
    </row>
    <row r="47" spans="1:7" ht="15.75" x14ac:dyDescent="0.25">
      <c r="A47" s="4" t="s">
        <v>130</v>
      </c>
      <c r="B47" s="4" t="s">
        <v>207</v>
      </c>
      <c r="C47" s="40">
        <v>337044</v>
      </c>
      <c r="D47" s="40">
        <v>0</v>
      </c>
      <c r="E47" s="47">
        <v>1521434</v>
      </c>
      <c r="F47" s="49">
        <f t="shared" si="1"/>
        <v>1858478</v>
      </c>
    </row>
    <row r="48" spans="1:7" ht="18" customHeight="1" x14ac:dyDescent="0.25">
      <c r="A48" s="4" t="s">
        <v>131</v>
      </c>
      <c r="B48" s="4" t="s">
        <v>44</v>
      </c>
      <c r="C48" s="40">
        <v>25787</v>
      </c>
      <c r="D48" s="40">
        <v>0</v>
      </c>
      <c r="E48" s="47">
        <v>5512</v>
      </c>
      <c r="F48" s="49">
        <f t="shared" si="1"/>
        <v>31299</v>
      </c>
    </row>
    <row r="49" spans="1:7" ht="18" customHeight="1" x14ac:dyDescent="0.25">
      <c r="A49" s="4" t="s">
        <v>199</v>
      </c>
      <c r="B49" s="4" t="s">
        <v>200</v>
      </c>
      <c r="C49" s="40">
        <v>0</v>
      </c>
      <c r="D49" s="40">
        <v>0</v>
      </c>
      <c r="E49" s="47">
        <v>0</v>
      </c>
      <c r="F49" s="49">
        <f t="shared" si="1"/>
        <v>0</v>
      </c>
    </row>
    <row r="50" spans="1:7" ht="15.75" x14ac:dyDescent="0.25">
      <c r="A50" s="4" t="s">
        <v>132</v>
      </c>
      <c r="B50" s="11" t="s">
        <v>63</v>
      </c>
      <c r="C50" s="40">
        <v>2185310</v>
      </c>
      <c r="D50" s="40">
        <v>516903</v>
      </c>
      <c r="E50" s="47">
        <v>499202</v>
      </c>
      <c r="F50" s="49">
        <f t="shared" si="1"/>
        <v>3201415</v>
      </c>
      <c r="G50" s="1"/>
    </row>
    <row r="51" spans="1:7" ht="15.75" x14ac:dyDescent="0.25">
      <c r="A51" s="43" t="s">
        <v>182</v>
      </c>
      <c r="B51" s="44" t="s">
        <v>111</v>
      </c>
      <c r="C51" s="53">
        <v>2772651</v>
      </c>
      <c r="D51" s="53">
        <v>707030</v>
      </c>
      <c r="E51" s="54">
        <v>2029881</v>
      </c>
      <c r="F51" s="55">
        <f t="shared" si="1"/>
        <v>5509562</v>
      </c>
      <c r="G51" s="1"/>
    </row>
    <row r="52" spans="1:7" ht="15.75" x14ac:dyDescent="0.25">
      <c r="A52" s="41" t="s">
        <v>192</v>
      </c>
      <c r="B52" s="42" t="s">
        <v>193</v>
      </c>
      <c r="C52" s="50">
        <f>SUM(C36+C37+C38+C40+C43+C44+C51)</f>
        <v>18736016</v>
      </c>
      <c r="D52" s="50">
        <f>SUM(D36+D37+D38+D40+D43+D44+D51)</f>
        <v>1382035</v>
      </c>
      <c r="E52" s="51">
        <f>SUM(E36+E37+E38+E40+E43+E44+E51)</f>
        <v>2631177</v>
      </c>
      <c r="F52" s="52">
        <f>SUM(F36+F37+F38+F40+F43+F44+F51)</f>
        <v>22749228</v>
      </c>
      <c r="G52" s="1"/>
    </row>
    <row r="53" spans="1:7" ht="18" customHeight="1" x14ac:dyDescent="0.25">
      <c r="A53" s="43" t="s">
        <v>183</v>
      </c>
      <c r="B53" s="43" t="s">
        <v>98</v>
      </c>
      <c r="C53" s="53">
        <v>4020</v>
      </c>
      <c r="D53" s="53">
        <v>86320</v>
      </c>
      <c r="E53" s="54">
        <v>27720</v>
      </c>
      <c r="F53" s="55">
        <f>SUM(C53:E53)</f>
        <v>118060</v>
      </c>
    </row>
    <row r="54" spans="1:7" ht="18" customHeight="1" x14ac:dyDescent="0.25">
      <c r="A54" s="41" t="s">
        <v>2</v>
      </c>
      <c r="B54" s="41" t="s">
        <v>195</v>
      </c>
      <c r="C54" s="50">
        <f>SUM(C53)</f>
        <v>4020</v>
      </c>
      <c r="D54" s="50">
        <f>SUM(D53)</f>
        <v>86320</v>
      </c>
      <c r="E54" s="51">
        <f>SUM(E53)</f>
        <v>27720</v>
      </c>
      <c r="F54" s="52">
        <f>SUM(F53)</f>
        <v>118060</v>
      </c>
      <c r="G54" s="1"/>
    </row>
    <row r="55" spans="1:7" ht="20.25" customHeight="1" x14ac:dyDescent="0.25">
      <c r="A55" s="43" t="s">
        <v>184</v>
      </c>
      <c r="B55" s="43" t="s">
        <v>109</v>
      </c>
      <c r="C55" s="53">
        <v>5626442</v>
      </c>
      <c r="D55" s="53">
        <v>314822</v>
      </c>
      <c r="E55" s="54">
        <v>738394</v>
      </c>
      <c r="F55" s="55">
        <f t="shared" ref="F55:F62" si="2">SUM(C55:E55)</f>
        <v>6679658</v>
      </c>
    </row>
    <row r="56" spans="1:7" ht="15.75" x14ac:dyDescent="0.25">
      <c r="A56" s="43" t="s">
        <v>185</v>
      </c>
      <c r="B56" s="43" t="s">
        <v>116</v>
      </c>
      <c r="C56" s="53"/>
      <c r="D56" s="53">
        <v>0</v>
      </c>
      <c r="E56" s="54">
        <v>0</v>
      </c>
      <c r="F56" s="55">
        <f t="shared" si="2"/>
        <v>0</v>
      </c>
    </row>
    <row r="57" spans="1:7" ht="15.75" x14ac:dyDescent="0.25">
      <c r="A57" s="43" t="s">
        <v>228</v>
      </c>
      <c r="B57" s="43" t="s">
        <v>229</v>
      </c>
      <c r="C57" s="53">
        <v>12635</v>
      </c>
      <c r="D57" s="53">
        <v>0</v>
      </c>
      <c r="E57" s="54">
        <v>0</v>
      </c>
      <c r="F57" s="55">
        <f t="shared" si="2"/>
        <v>12635</v>
      </c>
    </row>
    <row r="58" spans="1:7" ht="15.75" x14ac:dyDescent="0.25">
      <c r="A58" s="43" t="s">
        <v>230</v>
      </c>
      <c r="B58" s="43" t="s">
        <v>231</v>
      </c>
      <c r="C58" s="53">
        <v>7365</v>
      </c>
      <c r="D58" s="53">
        <v>0</v>
      </c>
      <c r="E58" s="54">
        <v>0</v>
      </c>
      <c r="F58" s="55">
        <f t="shared" si="2"/>
        <v>7365</v>
      </c>
    </row>
    <row r="59" spans="1:7" ht="15.75" customHeight="1" x14ac:dyDescent="0.25">
      <c r="A59" s="4" t="s">
        <v>189</v>
      </c>
      <c r="B59" s="4" t="s">
        <v>45</v>
      </c>
      <c r="C59" s="40">
        <v>0</v>
      </c>
      <c r="D59" s="40">
        <v>0</v>
      </c>
      <c r="E59" s="47">
        <v>0</v>
      </c>
      <c r="F59" s="49">
        <f t="shared" si="2"/>
        <v>0</v>
      </c>
    </row>
    <row r="60" spans="1:7" ht="18" customHeight="1" x14ac:dyDescent="0.25">
      <c r="A60" s="4" t="s">
        <v>190</v>
      </c>
      <c r="B60" s="4" t="s">
        <v>157</v>
      </c>
      <c r="C60" s="40">
        <v>0</v>
      </c>
      <c r="D60" s="40">
        <v>0</v>
      </c>
      <c r="E60" s="47">
        <v>0</v>
      </c>
      <c r="F60" s="49">
        <f t="shared" si="2"/>
        <v>0</v>
      </c>
      <c r="G60" s="1"/>
    </row>
    <row r="61" spans="1:7" ht="17.25" customHeight="1" x14ac:dyDescent="0.25">
      <c r="A61" s="4" t="s">
        <v>191</v>
      </c>
      <c r="B61" s="4" t="s">
        <v>61</v>
      </c>
      <c r="C61" s="40">
        <v>162810</v>
      </c>
      <c r="D61" s="40">
        <v>0</v>
      </c>
      <c r="E61" s="47">
        <v>0</v>
      </c>
      <c r="F61" s="49">
        <f t="shared" si="2"/>
        <v>162810</v>
      </c>
      <c r="G61" s="1"/>
    </row>
    <row r="62" spans="1:7" ht="17.25" customHeight="1" x14ac:dyDescent="0.25">
      <c r="A62" s="43" t="s">
        <v>194</v>
      </c>
      <c r="B62" s="43" t="s">
        <v>187</v>
      </c>
      <c r="C62" s="53">
        <v>162810</v>
      </c>
      <c r="D62" s="53">
        <v>0</v>
      </c>
      <c r="E62" s="54">
        <f>SUM(E59:E61)</f>
        <v>0</v>
      </c>
      <c r="F62" s="55">
        <f t="shared" si="2"/>
        <v>162810</v>
      </c>
      <c r="G62" s="1"/>
    </row>
    <row r="63" spans="1:7" ht="17.25" customHeight="1" x14ac:dyDescent="0.25">
      <c r="A63" s="41" t="s">
        <v>186</v>
      </c>
      <c r="B63" s="41" t="s">
        <v>188</v>
      </c>
      <c r="C63" s="50">
        <f>SUM(C55+C56+C57+C58+C62)</f>
        <v>5809252</v>
      </c>
      <c r="D63" s="50">
        <f>SUM(D55+D56+D62)</f>
        <v>314822</v>
      </c>
      <c r="E63" s="51">
        <f>SUM(E55+E56+E62)</f>
        <v>738394</v>
      </c>
      <c r="F63" s="52">
        <f>SUM(F55+F56+F57+F58+F62)</f>
        <v>6862468</v>
      </c>
      <c r="G63" s="1"/>
    </row>
    <row r="64" spans="1:7" s="3" customFormat="1" ht="18.75" customHeight="1" x14ac:dyDescent="0.25">
      <c r="A64" s="20"/>
      <c r="B64" s="20" t="s">
        <v>46</v>
      </c>
      <c r="C64" s="48">
        <f>SUM(C29+C32+C52+C54+C63)</f>
        <v>28709056</v>
      </c>
      <c r="D64" s="48">
        <f>SUM(D29+D32+D52+D54+D63)</f>
        <v>2369989</v>
      </c>
      <c r="E64" s="48">
        <f>SUM(E29+E32+E52+E54+E63)</f>
        <v>3897810</v>
      </c>
      <c r="F64" s="48">
        <f>SUM(F29+F32+F52+F54+F63)</f>
        <v>34976855</v>
      </c>
      <c r="G64" s="16"/>
    </row>
    <row r="65" spans="1:7" s="19" customFormat="1" ht="15" hidden="1" customHeight="1" x14ac:dyDescent="0.25">
      <c r="A65" s="23" t="s">
        <v>133</v>
      </c>
      <c r="B65" s="23" t="s">
        <v>101</v>
      </c>
      <c r="C65" s="56"/>
      <c r="D65" s="56"/>
      <c r="E65" s="57"/>
      <c r="F65" s="56"/>
      <c r="G65" s="18"/>
    </row>
    <row r="66" spans="1:7" s="19" customFormat="1" ht="15.75" hidden="1" customHeight="1" x14ac:dyDescent="0.25">
      <c r="A66" s="23" t="s">
        <v>134</v>
      </c>
      <c r="B66" s="23" t="s">
        <v>100</v>
      </c>
      <c r="C66" s="56"/>
      <c r="D66" s="56"/>
      <c r="E66" s="57"/>
      <c r="F66" s="56"/>
      <c r="G66" s="18"/>
    </row>
    <row r="67" spans="1:7" s="19" customFormat="1" ht="15.75" hidden="1" customHeight="1" x14ac:dyDescent="0.25">
      <c r="A67" s="23" t="s">
        <v>135</v>
      </c>
      <c r="B67" s="23" t="s">
        <v>99</v>
      </c>
      <c r="C67" s="56"/>
      <c r="D67" s="56"/>
      <c r="E67" s="57"/>
      <c r="F67" s="56"/>
      <c r="G67" s="18"/>
    </row>
    <row r="68" spans="1:7" s="19" customFormat="1" ht="15.75" x14ac:dyDescent="0.25">
      <c r="A68" s="23" t="s">
        <v>118</v>
      </c>
      <c r="B68" s="23" t="s">
        <v>117</v>
      </c>
      <c r="C68" s="56">
        <v>0</v>
      </c>
      <c r="D68" s="56">
        <v>0</v>
      </c>
      <c r="E68" s="57">
        <v>0</v>
      </c>
      <c r="F68" s="56">
        <f>SUM(C68:E68)</f>
        <v>0</v>
      </c>
      <c r="G68" s="18"/>
    </row>
    <row r="69" spans="1:7" s="19" customFormat="1" ht="15.75" x14ac:dyDescent="0.25">
      <c r="A69" s="23" t="s">
        <v>201</v>
      </c>
      <c r="B69" s="23" t="s">
        <v>203</v>
      </c>
      <c r="C69" s="56">
        <v>803046</v>
      </c>
      <c r="D69" s="56">
        <v>0</v>
      </c>
      <c r="E69" s="57">
        <v>0</v>
      </c>
      <c r="F69" s="56">
        <f>SUM(C69:E69)</f>
        <v>803046</v>
      </c>
      <c r="G69" s="18"/>
    </row>
    <row r="70" spans="1:7" s="19" customFormat="1" ht="15" customHeight="1" x14ac:dyDescent="0.25">
      <c r="A70" s="23" t="s">
        <v>202</v>
      </c>
      <c r="B70" s="23" t="s">
        <v>102</v>
      </c>
      <c r="C70" s="56">
        <v>263165</v>
      </c>
      <c r="D70" s="56">
        <v>0</v>
      </c>
      <c r="E70" s="57">
        <v>0</v>
      </c>
      <c r="F70" s="56">
        <f>SUM(C70:E70)</f>
        <v>263165</v>
      </c>
      <c r="G70" s="18"/>
    </row>
    <row r="71" spans="1:7" ht="15.75" hidden="1" customHeight="1" x14ac:dyDescent="0.25">
      <c r="A71" s="12" t="s">
        <v>136</v>
      </c>
      <c r="B71" s="12" t="s">
        <v>47</v>
      </c>
      <c r="C71" s="40"/>
      <c r="D71" s="40"/>
      <c r="E71" s="40"/>
      <c r="F71" s="40"/>
    </row>
    <row r="72" spans="1:7" ht="15.75" hidden="1" x14ac:dyDescent="0.25">
      <c r="A72" s="12" t="s">
        <v>137</v>
      </c>
      <c r="B72" s="12" t="s">
        <v>103</v>
      </c>
      <c r="C72" s="40"/>
      <c r="D72" s="40"/>
      <c r="E72" s="40"/>
      <c r="F72" s="40"/>
    </row>
    <row r="73" spans="1:7" ht="15.75" hidden="1" x14ac:dyDescent="0.25">
      <c r="A73" s="12" t="s">
        <v>138</v>
      </c>
      <c r="B73" s="12" t="s">
        <v>48</v>
      </c>
      <c r="C73" s="40"/>
      <c r="D73" s="40"/>
      <c r="E73" s="40"/>
      <c r="F73" s="40"/>
    </row>
    <row r="74" spans="1:7" s="3" customFormat="1" ht="18" customHeight="1" x14ac:dyDescent="0.25">
      <c r="A74" s="20"/>
      <c r="B74" s="20" t="s">
        <v>49</v>
      </c>
      <c r="C74" s="48">
        <v>1066211</v>
      </c>
      <c r="D74" s="48">
        <f>SUM(D68:D70)</f>
        <v>0</v>
      </c>
      <c r="E74" s="48">
        <f>SUM(E68:E73)</f>
        <v>0</v>
      </c>
      <c r="F74" s="48">
        <f t="shared" ref="F74:F81" si="3">SUM(C74:E74)</f>
        <v>1066211</v>
      </c>
      <c r="G74" s="16"/>
    </row>
    <row r="75" spans="1:7" s="3" customFormat="1" ht="18" customHeight="1" x14ac:dyDescent="0.25">
      <c r="A75" s="63" t="s">
        <v>158</v>
      </c>
      <c r="B75" s="64" t="s">
        <v>159</v>
      </c>
      <c r="C75" s="65">
        <v>23671550</v>
      </c>
      <c r="D75" s="66">
        <v>0</v>
      </c>
      <c r="E75" s="66">
        <v>0</v>
      </c>
      <c r="F75" s="65">
        <f t="shared" si="3"/>
        <v>23671550</v>
      </c>
      <c r="G75" s="16"/>
    </row>
    <row r="76" spans="1:7" s="3" customFormat="1" ht="18" customHeight="1" x14ac:dyDescent="0.25">
      <c r="A76" s="63" t="s">
        <v>232</v>
      </c>
      <c r="B76" s="64" t="s">
        <v>233</v>
      </c>
      <c r="C76" s="65">
        <v>832786</v>
      </c>
      <c r="D76" s="66">
        <v>0</v>
      </c>
      <c r="E76" s="66">
        <v>0</v>
      </c>
      <c r="F76" s="65">
        <f t="shared" si="3"/>
        <v>832786</v>
      </c>
      <c r="G76" s="16"/>
    </row>
    <row r="77" spans="1:7" s="3" customFormat="1" ht="18" customHeight="1" x14ac:dyDescent="0.25">
      <c r="A77" s="61" t="s">
        <v>211</v>
      </c>
      <c r="B77" s="61" t="s">
        <v>212</v>
      </c>
      <c r="C77" s="62">
        <v>300000</v>
      </c>
      <c r="D77" s="62">
        <v>0</v>
      </c>
      <c r="E77" s="62">
        <v>0</v>
      </c>
      <c r="F77" s="62">
        <f t="shared" si="3"/>
        <v>300000</v>
      </c>
      <c r="G77" s="16"/>
    </row>
    <row r="78" spans="1:7" ht="15.75" x14ac:dyDescent="0.25">
      <c r="A78" s="12" t="s">
        <v>208</v>
      </c>
      <c r="B78" s="12" t="s">
        <v>50</v>
      </c>
      <c r="C78" s="40">
        <v>439800</v>
      </c>
      <c r="D78" s="40">
        <v>0</v>
      </c>
      <c r="E78" s="40">
        <v>0</v>
      </c>
      <c r="F78" s="40">
        <f t="shared" si="3"/>
        <v>439800</v>
      </c>
    </row>
    <row r="79" spans="1:7" ht="15.75" x14ac:dyDescent="0.25">
      <c r="A79" s="12" t="s">
        <v>209</v>
      </c>
      <c r="B79" s="12" t="s">
        <v>64</v>
      </c>
      <c r="C79" s="40">
        <v>10069867</v>
      </c>
      <c r="D79" s="40">
        <v>0</v>
      </c>
      <c r="E79" s="40">
        <v>0</v>
      </c>
      <c r="F79" s="40">
        <f t="shared" si="3"/>
        <v>10069867</v>
      </c>
    </row>
    <row r="80" spans="1:7" ht="15.75" x14ac:dyDescent="0.25">
      <c r="A80" s="12" t="s">
        <v>3</v>
      </c>
      <c r="B80" s="12" t="s">
        <v>51</v>
      </c>
      <c r="C80" s="40">
        <v>14747581</v>
      </c>
      <c r="D80" s="40">
        <v>0</v>
      </c>
      <c r="E80" s="40">
        <v>0</v>
      </c>
      <c r="F80" s="40">
        <f t="shared" si="3"/>
        <v>14747581</v>
      </c>
    </row>
    <row r="81" spans="1:7" ht="15.75" x14ac:dyDescent="0.25">
      <c r="A81" s="12" t="s">
        <v>210</v>
      </c>
      <c r="B81" s="12" t="s">
        <v>52</v>
      </c>
      <c r="C81" s="40">
        <v>0</v>
      </c>
      <c r="D81" s="40">
        <v>0</v>
      </c>
      <c r="E81" s="40">
        <v>0</v>
      </c>
      <c r="F81" s="40">
        <f t="shared" si="3"/>
        <v>0</v>
      </c>
    </row>
    <row r="82" spans="1:7" s="3" customFormat="1" ht="16.5" customHeight="1" x14ac:dyDescent="0.25">
      <c r="A82" s="20"/>
      <c r="B82" s="20" t="s">
        <v>53</v>
      </c>
      <c r="C82" s="48">
        <f>SUM(C75:C81)</f>
        <v>50061584</v>
      </c>
      <c r="D82" s="48">
        <f>SUM(D77:D81)</f>
        <v>0</v>
      </c>
      <c r="E82" s="48">
        <f>SUM(E77:E81)</f>
        <v>0</v>
      </c>
      <c r="F82" s="48">
        <f>SUM(F75:F81)</f>
        <v>50061584</v>
      </c>
      <c r="G82" s="16"/>
    </row>
    <row r="83" spans="1:7" s="19" customFormat="1" ht="15.75" x14ac:dyDescent="0.25">
      <c r="A83" s="23" t="s">
        <v>234</v>
      </c>
      <c r="B83" s="17" t="s">
        <v>216</v>
      </c>
      <c r="C83" s="56">
        <v>77600</v>
      </c>
      <c r="D83" s="56">
        <v>0</v>
      </c>
      <c r="E83" s="56">
        <v>0</v>
      </c>
      <c r="F83" s="49">
        <f>SUM(C83:E83)</f>
        <v>77600</v>
      </c>
      <c r="G83" s="18"/>
    </row>
    <row r="84" spans="1:7" s="19" customFormat="1" ht="15.75" x14ac:dyDescent="0.25">
      <c r="A84" s="23" t="s">
        <v>139</v>
      </c>
      <c r="B84" s="23" t="s">
        <v>235</v>
      </c>
      <c r="C84" s="56">
        <v>13904650</v>
      </c>
      <c r="D84" s="56">
        <v>0</v>
      </c>
      <c r="E84" s="56">
        <v>0</v>
      </c>
      <c r="F84" s="49">
        <f>SUM(C84:E84)</f>
        <v>13904650</v>
      </c>
      <c r="G84" s="18"/>
    </row>
    <row r="85" spans="1:7" s="19" customFormat="1" ht="17.25" customHeight="1" x14ac:dyDescent="0.25">
      <c r="A85" s="23" t="s">
        <v>224</v>
      </c>
      <c r="B85" s="23" t="s">
        <v>225</v>
      </c>
      <c r="C85" s="56">
        <v>242300</v>
      </c>
      <c r="D85" s="56">
        <v>51840</v>
      </c>
      <c r="E85" s="56">
        <v>0</v>
      </c>
      <c r="F85" s="49">
        <f>SUM(C85:E85)</f>
        <v>294140</v>
      </c>
      <c r="G85" s="18"/>
    </row>
    <row r="86" spans="1:7" s="19" customFormat="1" ht="15.75" x14ac:dyDescent="0.25">
      <c r="A86" s="23" t="s">
        <v>140</v>
      </c>
      <c r="B86" s="23" t="s">
        <v>107</v>
      </c>
      <c r="C86" s="56">
        <v>0</v>
      </c>
      <c r="D86" s="56">
        <v>0</v>
      </c>
      <c r="E86" s="56">
        <v>0</v>
      </c>
      <c r="F86" s="49">
        <f>SUM(C86:E86)</f>
        <v>0</v>
      </c>
      <c r="G86" s="18"/>
    </row>
    <row r="87" spans="1:7" s="19" customFormat="1" ht="15.75" x14ac:dyDescent="0.25">
      <c r="A87" s="23" t="s">
        <v>141</v>
      </c>
      <c r="B87" s="17" t="s">
        <v>65</v>
      </c>
      <c r="C87" s="56">
        <v>3617069</v>
      </c>
      <c r="D87" s="56">
        <v>13997</v>
      </c>
      <c r="E87" s="56">
        <v>0</v>
      </c>
      <c r="F87" s="49">
        <f>SUM(C87:E87)</f>
        <v>3631066</v>
      </c>
      <c r="G87" s="18"/>
    </row>
    <row r="88" spans="1:7" s="3" customFormat="1" ht="18" customHeight="1" x14ac:dyDescent="0.25">
      <c r="A88" s="20"/>
      <c r="B88" s="20" t="s">
        <v>4</v>
      </c>
      <c r="C88" s="48">
        <f>SUM(C83:C87)</f>
        <v>17841619</v>
      </c>
      <c r="D88" s="48">
        <f>SUM(D83:D87)</f>
        <v>65837</v>
      </c>
      <c r="E88" s="48">
        <f>SUM(E83:E87)</f>
        <v>0</v>
      </c>
      <c r="F88" s="48">
        <f>SUM(F83:F87)</f>
        <v>17907456</v>
      </c>
      <c r="G88" s="16"/>
    </row>
    <row r="89" spans="1:7" ht="18.75" customHeight="1" x14ac:dyDescent="0.25">
      <c r="A89" s="12" t="s">
        <v>142</v>
      </c>
      <c r="B89" s="12" t="s">
        <v>54</v>
      </c>
      <c r="C89" s="40">
        <v>2942606</v>
      </c>
      <c r="D89" s="40">
        <v>0</v>
      </c>
      <c r="E89" s="40">
        <v>0</v>
      </c>
      <c r="F89" s="40">
        <f>SUM(C89:E89)</f>
        <v>2942606</v>
      </c>
    </row>
    <row r="90" spans="1:7" ht="18.75" customHeight="1" x14ac:dyDescent="0.25">
      <c r="A90" s="12" t="s">
        <v>213</v>
      </c>
      <c r="B90" s="12" t="s">
        <v>236</v>
      </c>
      <c r="C90" s="40">
        <v>1624032</v>
      </c>
      <c r="D90" s="40">
        <v>0</v>
      </c>
      <c r="E90" s="40">
        <v>0</v>
      </c>
      <c r="F90" s="40">
        <f>SUM(C90:E90)</f>
        <v>1624032</v>
      </c>
    </row>
    <row r="91" spans="1:7" ht="21" customHeight="1" x14ac:dyDescent="0.25">
      <c r="A91" s="12" t="s">
        <v>143</v>
      </c>
      <c r="B91" s="12" t="s">
        <v>55</v>
      </c>
      <c r="C91" s="40">
        <v>1232992</v>
      </c>
      <c r="D91" s="40">
        <v>0</v>
      </c>
      <c r="E91" s="40">
        <v>0</v>
      </c>
      <c r="F91" s="40">
        <f>SUM(C91:E91)</f>
        <v>1232992</v>
      </c>
    </row>
    <row r="92" spans="1:7" s="3" customFormat="1" ht="18" customHeight="1" x14ac:dyDescent="0.25">
      <c r="A92" s="20"/>
      <c r="B92" s="20" t="s">
        <v>5</v>
      </c>
      <c r="C92" s="48">
        <f>SUM(C89:C91)</f>
        <v>5799630</v>
      </c>
      <c r="D92" s="48">
        <f>SUM(D89:D91)</f>
        <v>0</v>
      </c>
      <c r="E92" s="48">
        <f>SUM(E89:E91)</f>
        <v>0</v>
      </c>
      <c r="F92" s="48">
        <f>SUM(F89:F91)</f>
        <v>5799630</v>
      </c>
      <c r="G92" s="16"/>
    </row>
    <row r="93" spans="1:7" s="14" customFormat="1" ht="15.75" hidden="1" x14ac:dyDescent="0.25">
      <c r="A93" s="12" t="s">
        <v>144</v>
      </c>
      <c r="B93" s="13" t="s">
        <v>6</v>
      </c>
      <c r="C93" s="40"/>
      <c r="D93" s="40"/>
      <c r="E93" s="40"/>
      <c r="F93" s="40"/>
    </row>
    <row r="94" spans="1:7" s="14" customFormat="1" ht="15.75" x14ac:dyDescent="0.25">
      <c r="A94" s="12" t="s">
        <v>237</v>
      </c>
      <c r="B94" s="12" t="s">
        <v>238</v>
      </c>
      <c r="C94" s="40">
        <v>100875</v>
      </c>
      <c r="D94" s="40">
        <v>0</v>
      </c>
      <c r="E94" s="40">
        <v>0</v>
      </c>
      <c r="F94" s="40">
        <f>SUM(C94:E94)</f>
        <v>100875</v>
      </c>
    </row>
    <row r="95" spans="1:7" s="14" customFormat="1" ht="15.75" x14ac:dyDescent="0.25">
      <c r="A95" s="12" t="s">
        <v>119</v>
      </c>
      <c r="B95" s="12" t="s">
        <v>120</v>
      </c>
      <c r="C95" s="40">
        <v>800000</v>
      </c>
      <c r="D95" s="40">
        <v>0</v>
      </c>
      <c r="E95" s="40">
        <v>0</v>
      </c>
      <c r="F95" s="40">
        <f>SUM(C95:E95)</f>
        <v>800000</v>
      </c>
    </row>
    <row r="96" spans="1:7" s="3" customFormat="1" ht="15.75" x14ac:dyDescent="0.25">
      <c r="A96" s="20"/>
      <c r="B96" s="20" t="s">
        <v>239</v>
      </c>
      <c r="C96" s="48">
        <f>SUM(C94:C95)</f>
        <v>900875</v>
      </c>
      <c r="D96" s="48">
        <f>SUM(D94:D95)</f>
        <v>0</v>
      </c>
      <c r="E96" s="48">
        <f>SUM(E94:E95)</f>
        <v>0</v>
      </c>
      <c r="F96" s="48">
        <f>SUM(F94:F95)</f>
        <v>900875</v>
      </c>
      <c r="G96" s="16"/>
    </row>
    <row r="97" spans="1:7" ht="15.75" hidden="1" x14ac:dyDescent="0.25">
      <c r="A97" s="13">
        <v>59141</v>
      </c>
      <c r="B97" s="13" t="s">
        <v>7</v>
      </c>
      <c r="C97" s="40"/>
      <c r="D97" s="40"/>
      <c r="E97" s="40"/>
      <c r="F97" s="40"/>
    </row>
    <row r="98" spans="1:7" s="3" customFormat="1" ht="15.75" hidden="1" x14ac:dyDescent="0.25">
      <c r="A98" s="6"/>
      <c r="B98" s="6" t="s">
        <v>56</v>
      </c>
      <c r="C98" s="58"/>
      <c r="D98" s="58"/>
      <c r="E98" s="58"/>
      <c r="F98" s="58"/>
      <c r="G98" s="16"/>
    </row>
    <row r="99" spans="1:7" s="3" customFormat="1" ht="15.75" x14ac:dyDescent="0.25">
      <c r="A99" s="6" t="s">
        <v>240</v>
      </c>
      <c r="B99" s="6" t="s">
        <v>241</v>
      </c>
      <c r="C99" s="58">
        <v>9980000</v>
      </c>
      <c r="D99" s="58">
        <v>0</v>
      </c>
      <c r="E99" s="58">
        <v>0</v>
      </c>
      <c r="F99" s="58">
        <f>SUM(C99:E99)</f>
        <v>9980000</v>
      </c>
      <c r="G99" s="16"/>
    </row>
    <row r="100" spans="1:7" s="3" customFormat="1" ht="15.75" x14ac:dyDescent="0.25">
      <c r="A100" s="34" t="s">
        <v>121</v>
      </c>
      <c r="B100" s="35" t="s">
        <v>7</v>
      </c>
      <c r="C100" s="48">
        <v>1763985</v>
      </c>
      <c r="D100" s="48">
        <v>0</v>
      </c>
      <c r="E100" s="48">
        <v>0</v>
      </c>
      <c r="F100" s="48">
        <f>SUM(C100:E100)</f>
        <v>1763985</v>
      </c>
      <c r="G100" s="16"/>
    </row>
    <row r="101" spans="1:7" s="3" customFormat="1" ht="18.75" customHeight="1" x14ac:dyDescent="0.25">
      <c r="A101" s="20" t="s">
        <v>145</v>
      </c>
      <c r="B101" s="20" t="s">
        <v>96</v>
      </c>
      <c r="C101" s="59">
        <v>52768000</v>
      </c>
      <c r="D101" s="48">
        <v>0</v>
      </c>
      <c r="E101" s="48">
        <v>0</v>
      </c>
      <c r="F101" s="48">
        <v>0</v>
      </c>
      <c r="G101" s="16"/>
    </row>
    <row r="102" spans="1:7" s="3" customFormat="1" ht="18.75" customHeight="1" x14ac:dyDescent="0.25">
      <c r="A102" s="63"/>
      <c r="B102" s="63" t="s">
        <v>242</v>
      </c>
      <c r="C102" s="66">
        <f>SUM(C99:C100)</f>
        <v>11743985</v>
      </c>
      <c r="D102" s="66">
        <v>0</v>
      </c>
      <c r="E102" s="66">
        <v>0</v>
      </c>
      <c r="F102" s="66">
        <f>SUM(C102:E102)</f>
        <v>11743985</v>
      </c>
      <c r="G102" s="16"/>
    </row>
    <row r="103" spans="1:7" s="9" customFormat="1" ht="20.25" customHeight="1" x14ac:dyDescent="0.25">
      <c r="A103" s="7"/>
      <c r="B103" s="7" t="s">
        <v>57</v>
      </c>
      <c r="C103" s="60">
        <f>SUM(C20+C25+C64+C74+C82+C88+C92+C96+C102)</f>
        <v>129915801</v>
      </c>
      <c r="D103" s="60">
        <f>SUM(D20+D25+D64+D74+D75+D82+D88+D92+D96+D100)</f>
        <v>20550454</v>
      </c>
      <c r="E103" s="60">
        <f>SUM(E20+E25+E64+E74+E82+E88+E92+E96+E100)</f>
        <v>26096729</v>
      </c>
      <c r="F103" s="58">
        <f>SUM(F20+F25+F64+F74+F82+F88+F92+F96+F102)</f>
        <v>176562984</v>
      </c>
      <c r="G103" s="15"/>
    </row>
    <row r="104" spans="1:7" ht="27.75" customHeight="1" x14ac:dyDescent="0.25">
      <c r="C104" s="1"/>
      <c r="F104" s="16"/>
    </row>
    <row r="105" spans="1:7" ht="24" customHeight="1" x14ac:dyDescent="0.25">
      <c r="C105" s="1"/>
    </row>
  </sheetData>
  <mergeCells count="7">
    <mergeCell ref="A1:F1"/>
    <mergeCell ref="A5:A6"/>
    <mergeCell ref="B5:B6"/>
    <mergeCell ref="C5:C6"/>
    <mergeCell ref="D5:D6"/>
    <mergeCell ref="E5:E6"/>
    <mergeCell ref="F5:F6"/>
  </mergeCells>
  <phoneticPr fontId="6" type="noConversion"/>
  <printOptions horizontalCentered="1"/>
  <pageMargins left="0" right="0" top="0.35433070866141736" bottom="0.35433070866141736" header="0.31496062992125984" footer="0.31496062992125984"/>
  <pageSetup paperSize="8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Össz.bevételek rovatok szerint</vt:lpstr>
      <vt:lpstr>Össz.Kiadások rovatok szerint</vt:lpstr>
      <vt:lpstr>Munka1</vt:lpstr>
      <vt:lpstr>'Össz.Kiadások rovatok szerint'!Nyomtatási_terület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Penzugy2</dc:creator>
  <cp:lastModifiedBy>Admin</cp:lastModifiedBy>
  <cp:lastPrinted>2019-09-10T08:46:18Z</cp:lastPrinted>
  <dcterms:created xsi:type="dcterms:W3CDTF">2015-02-12T11:13:43Z</dcterms:created>
  <dcterms:modified xsi:type="dcterms:W3CDTF">2019-10-13T17:22:31Z</dcterms:modified>
</cp:coreProperties>
</file>