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440" windowHeight="11760"/>
  </bookViews>
  <sheets>
    <sheet name="kiadások-bevételek mérlege" sheetId="1" r:id="rId1"/>
    <sheet name="Kiadások cofog szerint" sheetId="2" state="hidden" r:id="rId2"/>
    <sheet name="bevételek cofog szerint" sheetId="3" state="hidden" r:id="rId3"/>
    <sheet name="Finanszírozás" sheetId="6" r:id="rId4"/>
    <sheet name="Kiadások és bevételek havi bont" sheetId="4" state="hidden" r:id="rId5"/>
    <sheet name="kiemelt" sheetId="7" r:id="rId6"/>
    <sheet name="Kiadások" sheetId="8" r:id="rId7"/>
    <sheet name="Bevételek" sheetId="9" r:id="rId8"/>
    <sheet name="Munka1" sheetId="10" r:id="rId9"/>
  </sheets>
  <definedNames>
    <definedName name="_xlnm.Print_Area" localSheetId="7">Bevételek!$A$1:$H$95</definedName>
    <definedName name="_xlnm.Print_Area" localSheetId="6">Kiadások!$A$1:$H$119</definedName>
    <definedName name="_xlnm.Print_Area" localSheetId="4">'Kiadások és bevételek havi bont'!$A$2:$O$185</definedName>
    <definedName name="_xlnm.Print_Area" localSheetId="0">'kiadások-bevételek mérlege'!$A$1:$E$130</definedName>
  </definedNames>
  <calcPr calcId="125725"/>
</workbook>
</file>

<file path=xl/calcChain.xml><?xml version="1.0" encoding="utf-8"?>
<calcChain xmlns="http://schemas.openxmlformats.org/spreadsheetml/2006/main">
  <c r="H63" i="9"/>
  <c r="H59"/>
  <c r="H42"/>
  <c r="H29"/>
  <c r="H31" s="1"/>
  <c r="H65" s="1"/>
  <c r="H95" s="1"/>
  <c r="H17"/>
  <c r="H11"/>
  <c r="H119" i="8"/>
  <c r="H111"/>
  <c r="H95"/>
  <c r="H93"/>
  <c r="H84"/>
  <c r="H79"/>
  <c r="H70"/>
  <c r="H56"/>
  <c r="H47"/>
  <c r="H46"/>
  <c r="H40"/>
  <c r="H37"/>
  <c r="H29"/>
  <c r="H26"/>
  <c r="H21"/>
  <c r="H20"/>
  <c r="H16"/>
  <c r="D28" i="7"/>
  <c r="D26"/>
  <c r="D18"/>
  <c r="D16"/>
  <c r="C28"/>
  <c r="C26"/>
  <c r="C18"/>
  <c r="C16"/>
  <c r="B28"/>
  <c r="B26"/>
  <c r="B18"/>
  <c r="B16"/>
  <c r="G53" i="9"/>
  <c r="F53"/>
  <c r="D53"/>
  <c r="D65" s="1"/>
  <c r="D95" s="1"/>
  <c r="G42"/>
  <c r="F42"/>
  <c r="D42"/>
  <c r="C42"/>
  <c r="C31"/>
  <c r="G29"/>
  <c r="G31" s="1"/>
  <c r="F29"/>
  <c r="F31" s="1"/>
  <c r="C29"/>
  <c r="G17"/>
  <c r="F17"/>
  <c r="F65" s="1"/>
  <c r="F95" s="1"/>
  <c r="G11"/>
  <c r="F11"/>
  <c r="C11"/>
  <c r="C17" s="1"/>
  <c r="C65" s="1"/>
  <c r="C95" s="1"/>
  <c r="F111" i="8"/>
  <c r="F118" s="1"/>
  <c r="C111"/>
  <c r="G93"/>
  <c r="F93"/>
  <c r="D93"/>
  <c r="C93"/>
  <c r="G84"/>
  <c r="F84"/>
  <c r="C84"/>
  <c r="G79"/>
  <c r="F79"/>
  <c r="C79"/>
  <c r="G70"/>
  <c r="F70"/>
  <c r="D70"/>
  <c r="C70"/>
  <c r="G56"/>
  <c r="F56"/>
  <c r="C56"/>
  <c r="G46"/>
  <c r="F46"/>
  <c r="D46"/>
  <c r="C46"/>
  <c r="G40"/>
  <c r="F40"/>
  <c r="G37"/>
  <c r="F37"/>
  <c r="D37"/>
  <c r="D47" s="1"/>
  <c r="C37"/>
  <c r="G29"/>
  <c r="F29"/>
  <c r="C29"/>
  <c r="G26"/>
  <c r="F26"/>
  <c r="C26"/>
  <c r="G20"/>
  <c r="D20"/>
  <c r="D21" s="1"/>
  <c r="C20"/>
  <c r="F17"/>
  <c r="F20" s="1"/>
  <c r="G16"/>
  <c r="F16"/>
  <c r="C16"/>
  <c r="C21" s="1"/>
  <c r="O10" i="6"/>
  <c r="N10"/>
  <c r="M10"/>
  <c r="E106" i="1"/>
  <c r="E130" s="1"/>
  <c r="D130"/>
  <c r="D106"/>
  <c r="C130"/>
  <c r="C106"/>
  <c r="E105"/>
  <c r="E103"/>
  <c r="E129"/>
  <c r="E83"/>
  <c r="E69"/>
  <c r="E65"/>
  <c r="E56"/>
  <c r="E52"/>
  <c r="E49"/>
  <c r="E45"/>
  <c r="E40"/>
  <c r="E27"/>
  <c r="E18"/>
  <c r="E11"/>
  <c r="D129"/>
  <c r="D91"/>
  <c r="D83"/>
  <c r="D69"/>
  <c r="D65"/>
  <c r="D56"/>
  <c r="D52"/>
  <c r="D49"/>
  <c r="D45"/>
  <c r="D40"/>
  <c r="D27"/>
  <c r="D18"/>
  <c r="D11"/>
  <c r="C40"/>
  <c r="C56"/>
  <c r="C52"/>
  <c r="C49"/>
  <c r="C45"/>
  <c r="C27"/>
  <c r="C18"/>
  <c r="C11"/>
  <c r="N92" i="2"/>
  <c r="N56"/>
  <c r="N47"/>
  <c r="N35"/>
  <c r="N31"/>
  <c r="N57" s="1"/>
  <c r="N28"/>
  <c r="N21"/>
  <c r="N16"/>
  <c r="N17" s="1"/>
  <c r="N97" s="1"/>
  <c r="N12"/>
  <c r="N89"/>
  <c r="N85"/>
  <c r="N79"/>
  <c r="N73"/>
  <c r="N81" s="1"/>
  <c r="J89"/>
  <c r="J85"/>
  <c r="J97" s="1"/>
  <c r="S92"/>
  <c r="S81"/>
  <c r="S97" s="1"/>
  <c r="S79"/>
  <c r="K30" i="3"/>
  <c r="K26"/>
  <c r="C129" i="1"/>
  <c r="C91"/>
  <c r="C83"/>
  <c r="C69"/>
  <c r="C65"/>
  <c r="AA54" i="2"/>
  <c r="AA53"/>
  <c r="P47"/>
  <c r="P35"/>
  <c r="P28"/>
  <c r="P21"/>
  <c r="P12"/>
  <c r="Q47"/>
  <c r="Q35"/>
  <c r="Q21"/>
  <c r="Q12"/>
  <c r="H97"/>
  <c r="E89"/>
  <c r="E97" s="1"/>
  <c r="AA96"/>
  <c r="AA95"/>
  <c r="AA91"/>
  <c r="AA90"/>
  <c r="AA92" s="1"/>
  <c r="AA88"/>
  <c r="AA87"/>
  <c r="AA86"/>
  <c r="AA89" s="1"/>
  <c r="AA84"/>
  <c r="AA83"/>
  <c r="AA82"/>
  <c r="AA80"/>
  <c r="AA78"/>
  <c r="AA77"/>
  <c r="AA79" s="1"/>
  <c r="AA76"/>
  <c r="AA75"/>
  <c r="AA74"/>
  <c r="AA72"/>
  <c r="AA73" s="1"/>
  <c r="AA71"/>
  <c r="AA68"/>
  <c r="AA67"/>
  <c r="AA66"/>
  <c r="AA65"/>
  <c r="AA64"/>
  <c r="AA63"/>
  <c r="AA69" s="1"/>
  <c r="AA61"/>
  <c r="AA62" s="1"/>
  <c r="AA59"/>
  <c r="AA58"/>
  <c r="AA55"/>
  <c r="AA52"/>
  <c r="AA51"/>
  <c r="AA50"/>
  <c r="AA56" s="1"/>
  <c r="AA48"/>
  <c r="AA49" s="1"/>
  <c r="AA46"/>
  <c r="AA45"/>
  <c r="AA44"/>
  <c r="AA43"/>
  <c r="AA42"/>
  <c r="AA41"/>
  <c r="AA40"/>
  <c r="AA39"/>
  <c r="AA38"/>
  <c r="AA37"/>
  <c r="AA47" s="1"/>
  <c r="AA36"/>
  <c r="AA34"/>
  <c r="AA33"/>
  <c r="AA32"/>
  <c r="AA35" s="1"/>
  <c r="AA30"/>
  <c r="AA29"/>
  <c r="AA31" s="1"/>
  <c r="AA27"/>
  <c r="AA26"/>
  <c r="AA25"/>
  <c r="AA24"/>
  <c r="AA23"/>
  <c r="AA22"/>
  <c r="AA28" s="1"/>
  <c r="AA20"/>
  <c r="AA19"/>
  <c r="AA18"/>
  <c r="AA15"/>
  <c r="AA14"/>
  <c r="AA13"/>
  <c r="AA16" s="1"/>
  <c r="AA17" s="1"/>
  <c r="AA11"/>
  <c r="AA12" s="1"/>
  <c r="AA10"/>
  <c r="AA9"/>
  <c r="R79"/>
  <c r="R81" s="1"/>
  <c r="R97" s="1"/>
  <c r="Z69"/>
  <c r="Z70"/>
  <c r="Z97" s="1"/>
  <c r="Y62"/>
  <c r="X69"/>
  <c r="X70" s="1"/>
  <c r="X97" s="1"/>
  <c r="W60"/>
  <c r="W70"/>
  <c r="W97" s="1"/>
  <c r="V56"/>
  <c r="V47"/>
  <c r="V57" s="1"/>
  <c r="V97" s="1"/>
  <c r="U69"/>
  <c r="U70" s="1"/>
  <c r="T21"/>
  <c r="T16"/>
  <c r="T17" s="1"/>
  <c r="T97" s="1"/>
  <c r="Q56"/>
  <c r="P56"/>
  <c r="Q49"/>
  <c r="P49"/>
  <c r="Q31"/>
  <c r="P31"/>
  <c r="Q28"/>
  <c r="Q57" s="1"/>
  <c r="Q16"/>
  <c r="Q17" s="1"/>
  <c r="Q97" s="1"/>
  <c r="P16"/>
  <c r="P17" s="1"/>
  <c r="P97" s="1"/>
  <c r="O56"/>
  <c r="O47"/>
  <c r="O35"/>
  <c r="O57" s="1"/>
  <c r="O97" s="1"/>
  <c r="M56"/>
  <c r="M47"/>
  <c r="M28"/>
  <c r="L56"/>
  <c r="L35"/>
  <c r="K92"/>
  <c r="I56"/>
  <c r="I28"/>
  <c r="I21"/>
  <c r="I12"/>
  <c r="I17" s="1"/>
  <c r="G97"/>
  <c r="F47"/>
  <c r="F57" s="1"/>
  <c r="F97" s="1"/>
  <c r="D56"/>
  <c r="D47"/>
  <c r="D35"/>
  <c r="D57" s="1"/>
  <c r="D97" s="1"/>
  <c r="C56"/>
  <c r="C49"/>
  <c r="C31"/>
  <c r="C35"/>
  <c r="C47"/>
  <c r="C28"/>
  <c r="C21"/>
  <c r="C12"/>
  <c r="C16"/>
  <c r="K36" i="3"/>
  <c r="K34"/>
  <c r="K33"/>
  <c r="K32"/>
  <c r="K31"/>
  <c r="K29"/>
  <c r="K27"/>
  <c r="K25"/>
  <c r="K24"/>
  <c r="K23"/>
  <c r="K28" s="1"/>
  <c r="K22"/>
  <c r="K21"/>
  <c r="K19"/>
  <c r="K18"/>
  <c r="K17"/>
  <c r="K20" s="1"/>
  <c r="K15"/>
  <c r="K14"/>
  <c r="K13"/>
  <c r="K16" s="1"/>
  <c r="K12"/>
  <c r="J37"/>
  <c r="J35"/>
  <c r="J28"/>
  <c r="J22"/>
  <c r="J20"/>
  <c r="J16"/>
  <c r="J38" s="1"/>
  <c r="I37"/>
  <c r="I35"/>
  <c r="I28"/>
  <c r="I22"/>
  <c r="I20"/>
  <c r="I38" s="1"/>
  <c r="I16"/>
  <c r="H37"/>
  <c r="H35"/>
  <c r="H28"/>
  <c r="H22"/>
  <c r="H20"/>
  <c r="H16"/>
  <c r="H38" s="1"/>
  <c r="G37"/>
  <c r="G35"/>
  <c r="G28"/>
  <c r="G22"/>
  <c r="G20"/>
  <c r="G38" s="1"/>
  <c r="G16"/>
  <c r="F37"/>
  <c r="F35"/>
  <c r="F28"/>
  <c r="F22"/>
  <c r="F20"/>
  <c r="F38" s="1"/>
  <c r="F16"/>
  <c r="E37"/>
  <c r="E35"/>
  <c r="E28"/>
  <c r="E38" s="1"/>
  <c r="E22"/>
  <c r="E20"/>
  <c r="E16"/>
  <c r="D37"/>
  <c r="D38" s="1"/>
  <c r="D35"/>
  <c r="D28"/>
  <c r="D22"/>
  <c r="D20"/>
  <c r="D16"/>
  <c r="C37"/>
  <c r="K37" s="1"/>
  <c r="C35"/>
  <c r="C28"/>
  <c r="C22"/>
  <c r="C20"/>
  <c r="C16"/>
  <c r="K35"/>
  <c r="C38"/>
  <c r="M57" i="2"/>
  <c r="M97" s="1"/>
  <c r="P57"/>
  <c r="I57"/>
  <c r="AA60"/>
  <c r="AA70" s="1"/>
  <c r="AA21"/>
  <c r="C17"/>
  <c r="C97" s="1"/>
  <c r="Y70"/>
  <c r="Y97" s="1"/>
  <c r="C57"/>
  <c r="L57"/>
  <c r="L97" s="1"/>
  <c r="G65" i="9" l="1"/>
  <c r="G95" s="1"/>
  <c r="F47" i="8"/>
  <c r="F21"/>
  <c r="G21"/>
  <c r="G95" s="1"/>
  <c r="G119" s="1"/>
  <c r="G47"/>
  <c r="D95"/>
  <c r="D119" s="1"/>
  <c r="C95"/>
  <c r="C119" s="1"/>
  <c r="C47"/>
  <c r="E57" i="1"/>
  <c r="D57"/>
  <c r="C57"/>
  <c r="AA85" i="2"/>
  <c r="I97"/>
  <c r="AA97"/>
  <c r="AA81"/>
  <c r="K38" i="3"/>
  <c r="AA57" i="2"/>
  <c r="K97"/>
  <c r="F95" i="8" l="1"/>
  <c r="F119" s="1"/>
</calcChain>
</file>

<file path=xl/sharedStrings.xml><?xml version="1.0" encoding="utf-8"?>
<sst xmlns="http://schemas.openxmlformats.org/spreadsheetml/2006/main" count="1364" uniqueCount="738">
  <si>
    <t>Rovat megnevezése</t>
  </si>
  <si>
    <t>Rovat-szám</t>
  </si>
  <si>
    <t xml:space="preserve">Foglalkoztatottak személyi juttatásai </t>
  </si>
  <si>
    <t>K11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</si>
  <si>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</si>
  <si>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</si>
  <si>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</si>
  <si>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</si>
  <si>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</si>
  <si>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</si>
  <si>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</si>
  <si>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</si>
  <si>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</si>
  <si>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</si>
  <si>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</si>
  <si>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>K33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</si>
  <si>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</si>
  <si>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</si>
  <si>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</si>
  <si>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</si>
  <si>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</si>
  <si>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</si>
  <si>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</si>
  <si>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</si>
  <si>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</si>
  <si>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</si>
  <si>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</si>
  <si>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</si>
  <si>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</si>
  <si>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</si>
  <si>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</si>
  <si>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</si>
  <si>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</si>
  <si>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</si>
  <si>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</si>
  <si>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</si>
  <si>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</si>
  <si>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</si>
  <si>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</si>
  <si>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</si>
  <si>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</si>
  <si>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</si>
  <si>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</si>
  <si>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</si>
  <si>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</si>
  <si>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</si>
  <si>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</si>
  <si>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</si>
  <si>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</si>
  <si>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</si>
  <si>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</si>
  <si>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</si>
  <si>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</si>
  <si>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</si>
  <si>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</si>
  <si>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</si>
  <si>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</si>
  <si>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</si>
  <si>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</si>
  <si>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</si>
  <si>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</si>
  <si>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</si>
  <si>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</si>
  <si>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</si>
  <si>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</si>
  <si>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</si>
  <si>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</si>
  <si>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</si>
  <si>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</si>
  <si>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</si>
  <si>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</si>
  <si>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</si>
  <si>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</si>
  <si>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</si>
  <si>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</si>
  <si>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</si>
  <si>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</si>
  <si>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</si>
  <si>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</si>
  <si>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</si>
  <si>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</si>
  <si>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</si>
  <si>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</si>
  <si>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</si>
  <si>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</si>
  <si>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</si>
  <si>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</si>
  <si>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</si>
  <si>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</si>
  <si>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</si>
  <si>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</si>
  <si>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</si>
  <si>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</si>
  <si>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</si>
  <si>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</si>
  <si>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</si>
  <si>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</si>
  <si>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</si>
  <si>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</si>
  <si>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</si>
  <si>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</si>
  <si>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</si>
  <si>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</si>
  <si>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</si>
  <si>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</si>
  <si>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</si>
  <si>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</si>
  <si>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</si>
  <si>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</si>
  <si>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</si>
  <si>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</si>
  <si>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</si>
  <si>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</si>
  <si>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</si>
  <si>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</si>
  <si>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</si>
  <si>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</si>
  <si>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</si>
  <si>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</si>
  <si>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</si>
  <si>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</si>
  <si>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</si>
  <si>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</si>
  <si>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</si>
  <si>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</si>
  <si>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</si>
  <si>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</si>
  <si>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</si>
  <si>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</si>
  <si>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</si>
  <si>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</si>
  <si>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</si>
  <si>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</si>
  <si>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</si>
  <si>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</si>
  <si>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</si>
  <si>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</si>
  <si>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</si>
  <si>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</si>
  <si>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</si>
  <si>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</si>
  <si>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</si>
  <si>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Rovat-
szám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</si>
  <si>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</si>
  <si>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</si>
  <si>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</si>
  <si>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</si>
  <si>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</si>
  <si>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</si>
  <si>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</si>
  <si>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</si>
  <si>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</si>
  <si>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</si>
  <si>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</si>
  <si>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</si>
  <si>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</si>
  <si>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</si>
  <si>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</si>
  <si>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</si>
  <si>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</si>
  <si>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</si>
  <si>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</si>
  <si>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</si>
  <si>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</si>
  <si>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</si>
  <si>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</si>
  <si>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</si>
  <si>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</si>
  <si>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</si>
  <si>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</si>
  <si>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</si>
  <si>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</si>
  <si>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</si>
  <si>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Tulajdonosi bevételek</t>
  </si>
  <si>
    <t>B404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</si>
  <si>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</si>
  <si>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</si>
  <si>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</si>
  <si>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</si>
  <si>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</si>
  <si>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</si>
  <si>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</si>
  <si>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</si>
  <si>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</si>
  <si>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</si>
  <si>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</si>
  <si>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</si>
  <si>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</si>
  <si>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</si>
  <si>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</si>
  <si>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</si>
  <si>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</si>
  <si>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</si>
  <si>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</si>
  <si>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</si>
  <si>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</si>
  <si>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</si>
  <si>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</si>
  <si>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</si>
  <si>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</si>
  <si>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</si>
  <si>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</si>
  <si>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</si>
  <si>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</si>
  <si>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</si>
  <si>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</si>
  <si>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</si>
  <si>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</si>
  <si>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</si>
  <si>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</si>
  <si>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</si>
  <si>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</si>
  <si>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</si>
  <si>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</si>
  <si>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</si>
  <si>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</si>
  <si>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</si>
  <si>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</si>
  <si>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</si>
  <si>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</si>
  <si>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</si>
  <si>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</si>
  <si>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</si>
  <si>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</si>
  <si>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</si>
  <si>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</si>
  <si>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</si>
  <si>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</si>
  <si>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</si>
  <si>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</si>
  <si>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</si>
  <si>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</si>
  <si>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</si>
  <si>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</si>
  <si>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</si>
  <si>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</si>
  <si>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</si>
  <si>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</si>
  <si>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</si>
  <si>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</si>
  <si>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</si>
  <si>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</si>
  <si>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</si>
  <si>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</si>
  <si>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</si>
  <si>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</si>
  <si>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</si>
  <si>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</si>
  <si>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</si>
  <si>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</si>
  <si>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</si>
  <si>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</si>
  <si>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</si>
  <si>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</si>
  <si>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</si>
  <si>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</si>
  <si>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</si>
  <si>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</si>
  <si>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</si>
  <si>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</si>
  <si>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</si>
  <si>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</si>
  <si>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</si>
  <si>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</si>
  <si>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BEVÉTELEK ÖSSZESEN (B1-8)</t>
  </si>
  <si>
    <t>Főkvi szám.</t>
  </si>
  <si>
    <t>Megnevezés</t>
  </si>
  <si>
    <t>Kormányzati funkció megnevezése, száma</t>
  </si>
  <si>
    <t>Mindösszesen</t>
  </si>
  <si>
    <t>Önkormányzati finanszírozás</t>
  </si>
  <si>
    <t>Zöldterület kezelés</t>
  </si>
  <si>
    <t>Helyi önkormányzatok működésének általános támogatása</t>
  </si>
  <si>
    <t>Települési önkormányzatok szoc.és gyermekj. Támogatása</t>
  </si>
  <si>
    <t>Egyéb felhalmozási célú támogatás államháztartáson belülről</t>
  </si>
  <si>
    <t>Felhalmozási támogatás áh. Belülről</t>
  </si>
  <si>
    <t>Építményadó</t>
  </si>
  <si>
    <t>Gépjárműadó</t>
  </si>
  <si>
    <t>Közhatalmi bevételek</t>
  </si>
  <si>
    <t>Tárgyi eszközök bérbeadásából származó bevételek</t>
  </si>
  <si>
    <t>Működési bevételek</t>
  </si>
  <si>
    <t>Bevételek összesen</t>
  </si>
  <si>
    <t>Főkvi. szám</t>
  </si>
  <si>
    <t>Önkorm. Igazgatás</t>
  </si>
  <si>
    <t>Önkorm.rendezvény</t>
  </si>
  <si>
    <t>Köztemető fenntartás</t>
  </si>
  <si>
    <t>Közvilágítás</t>
  </si>
  <si>
    <t>Lakáshoz jutási tám.</t>
  </si>
  <si>
    <t>Foglalkoztatottak személyi juttatásai</t>
  </si>
  <si>
    <t>Választott tisztségviselők juttatásai</t>
  </si>
  <si>
    <t>Egyéb jogviszonyban nem saját dolgozónak fizetett juttatások</t>
  </si>
  <si>
    <t>Külső szemmélyi juttatások</t>
  </si>
  <si>
    <t>Szociális hozzájárulási adó</t>
  </si>
  <si>
    <t>Egészségügyi hozzájárulás</t>
  </si>
  <si>
    <t>Munkáltatói szja</t>
  </si>
  <si>
    <t>Munkáltatói járulék</t>
  </si>
  <si>
    <t>Hajtó- és kenőanyagok</t>
  </si>
  <si>
    <t xml:space="preserve">Egyéb üzemeltetési anyagok (tisztítószer, vegyszer, karbantartási és  egyéb anyag) </t>
  </si>
  <si>
    <t>Készletbeszerzés</t>
  </si>
  <si>
    <t>Internetdíj</t>
  </si>
  <si>
    <t>Egyéb kommunikációs szolgáltatás</t>
  </si>
  <si>
    <t>Kommunikációs szolgáltatások</t>
  </si>
  <si>
    <t>Villamosenergia szolg.</t>
  </si>
  <si>
    <t>Gázdíj</t>
  </si>
  <si>
    <t>Víz- és csatornadíj</t>
  </si>
  <si>
    <t>karbantartás, kisjavítási szolgáltatások</t>
  </si>
  <si>
    <t>Biztosítási díjak</t>
  </si>
  <si>
    <t>Kéményseprés</t>
  </si>
  <si>
    <t>Kamatkiadások</t>
  </si>
  <si>
    <t>Dologi kiadások</t>
  </si>
  <si>
    <t xml:space="preserve">Temetési segély Szoc. Tv. 46. </t>
  </si>
  <si>
    <t>Önkormányzat által hatáskörben adott pénzügyi ellátás</t>
  </si>
  <si>
    <t>Ellátottak pénzbeli juttatása</t>
  </si>
  <si>
    <t>Tartalékok</t>
  </si>
  <si>
    <t>Egyéb működési célú kiadások</t>
  </si>
  <si>
    <t xml:space="preserve">Ingatlanfelújítás </t>
  </si>
  <si>
    <t>Felújítások előzetesen felszámított áfa</t>
  </si>
  <si>
    <t>Felhalmozási c. pe. Átadás áh. Kívülre</t>
  </si>
  <si>
    <t>Finanszírozási kiadások</t>
  </si>
  <si>
    <t>Kiadások összesen</t>
  </si>
  <si>
    <t xml:space="preserve"> A költségvetés előterjesztésekor a képviselő-testület részére tájékoztatásul  kell - szöveges indokolással együtt - bemutatni:</t>
  </si>
  <si>
    <t>Előirányzat felhasználási terv (E Ft)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</si>
  <si>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</si>
  <si>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</si>
  <si>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</si>
  <si>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</si>
  <si>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</si>
  <si>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</si>
  <si>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</si>
  <si>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</si>
  <si>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</si>
  <si>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</si>
  <si>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</si>
  <si>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</si>
  <si>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</si>
  <si>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</si>
  <si>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</si>
  <si>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</si>
  <si>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</si>
  <si>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</si>
  <si>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</si>
  <si>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</si>
  <si>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</si>
  <si>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</si>
  <si>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</si>
  <si>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</si>
  <si>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</si>
  <si>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</si>
  <si>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</si>
  <si>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</si>
  <si>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</si>
  <si>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</si>
  <si>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</si>
  <si>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</si>
  <si>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</si>
  <si>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</si>
  <si>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</si>
  <si>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</si>
  <si>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</si>
  <si>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</si>
  <si>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</si>
  <si>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</si>
  <si>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</si>
  <si>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</si>
  <si>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Szakmai anyagok beszerzése</t>
  </si>
  <si>
    <t>K311</t>
  </si>
  <si>
    <t>Üzemeltetési anyagok beszerzése</t>
  </si>
  <si>
    <t>K312</t>
  </si>
  <si>
    <t>Árubeszerzés</t>
  </si>
  <si>
    <t>K313</t>
  </si>
  <si>
    <t>Egyéb kommunikációs szolgáltatások</t>
  </si>
  <si>
    <t>K322</t>
  </si>
  <si>
    <t>Közüzemi díjak</t>
  </si>
  <si>
    <t>K331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</si>
  <si>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</si>
  <si>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</si>
  <si>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</si>
  <si>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</si>
  <si>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</si>
  <si>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</si>
  <si>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</si>
  <si>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</si>
  <si>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</si>
  <si>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</si>
  <si>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Kiküldetések kiadásai</t>
  </si>
  <si>
    <t>K341</t>
  </si>
  <si>
    <t>Reklám- és propagandakiadások</t>
  </si>
  <si>
    <t>K342</t>
  </si>
  <si>
    <t>Működési célú előzetesen felszámított általános forgalmi adó</t>
  </si>
  <si>
    <t>K351</t>
  </si>
  <si>
    <t xml:space="preserve">Fizetendő általános forgalmi adó </t>
  </si>
  <si>
    <t>K352</t>
  </si>
  <si>
    <t>Egyéb pénzügyi műveletek kiadásai</t>
  </si>
  <si>
    <t>K354</t>
  </si>
  <si>
    <t>Egyéb dologi kiadások</t>
  </si>
  <si>
    <t>K355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</si>
  <si>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</si>
  <si>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</si>
  <si>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</si>
  <si>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</si>
  <si>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</si>
  <si>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</si>
  <si>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</si>
  <si>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</si>
  <si>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</si>
  <si>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</si>
  <si>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</si>
  <si>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</si>
  <si>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Rovat
száma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</si>
  <si>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</si>
  <si>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</si>
  <si>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</si>
  <si>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</si>
  <si>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</si>
  <si>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</si>
  <si>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</si>
  <si>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</si>
  <si>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</si>
  <si>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</si>
  <si>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</si>
  <si>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Magánszemélyek jövedelemadói</t>
  </si>
  <si>
    <t>B311</t>
  </si>
  <si>
    <t xml:space="preserve">Társaságok jövedelemadói </t>
  </si>
  <si>
    <t>B312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</si>
  <si>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</si>
  <si>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</si>
  <si>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</si>
  <si>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</si>
  <si>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</si>
  <si>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</si>
  <si>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</si>
  <si>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</si>
  <si>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</si>
  <si>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</si>
  <si>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</si>
  <si>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</si>
  <si>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>Egyéb felhalmozási célú támogatás áh.belülről</t>
  </si>
  <si>
    <t>B251</t>
  </si>
  <si>
    <t>Felhalmozási támogatás áh.belülről</t>
  </si>
  <si>
    <t>Közfoglalkoztatott bére</t>
  </si>
  <si>
    <t xml:space="preserve">Postaktg.  </t>
  </si>
  <si>
    <t>Más egyéb szolgáltatás ( tűz- és munkavédelem, egyéb)</t>
  </si>
  <si>
    <t>Ingatlan vásárlás</t>
  </si>
  <si>
    <t>Beruházás áfa</t>
  </si>
  <si>
    <t>Helyi utak működtetése, fenntart.</t>
  </si>
  <si>
    <t>Funkcióra nem sorolható bev.</t>
  </si>
  <si>
    <t>Előző év költségvetési maradványának igénybevétele</t>
  </si>
  <si>
    <t>Finanszírozási bevételek</t>
  </si>
  <si>
    <t>B721</t>
  </si>
  <si>
    <t>Előző év kv.maradvány igénybevétel</t>
  </si>
  <si>
    <t>Felhalmozási c. támogatások államháztartáson kívülről</t>
  </si>
  <si>
    <t>B7</t>
  </si>
  <si>
    <t>B7-B8</t>
  </si>
  <si>
    <t>Ingatlan felújítás</t>
  </si>
  <si>
    <t>Felhalmozási c. visszatérítendő támogatás áh.kívülről</t>
  </si>
  <si>
    <t>Finansízrozási bevételek</t>
  </si>
  <si>
    <t>B351</t>
  </si>
  <si>
    <t>ÁFA bevételek</t>
  </si>
  <si>
    <t>B1111</t>
  </si>
  <si>
    <t>B1131</t>
  </si>
  <si>
    <t>B1141</t>
  </si>
  <si>
    <t>B35411</t>
  </si>
  <si>
    <t>B406</t>
  </si>
  <si>
    <t>B4081</t>
  </si>
  <si>
    <t>B405</t>
  </si>
  <si>
    <t>Ellátási díjak</t>
  </si>
  <si>
    <t>B4031</t>
  </si>
  <si>
    <t>Továbbszámlázott szolgáltatás</t>
  </si>
  <si>
    <t>B1121</t>
  </si>
  <si>
    <t>Települési önk. Egyes köznevelési feladatainak támogatása</t>
  </si>
  <si>
    <t>B16051</t>
  </si>
  <si>
    <t>Egyéb működési célú támogatások bev.ÁH -n belülről</t>
  </si>
  <si>
    <t>B3411</t>
  </si>
  <si>
    <t>B35111</t>
  </si>
  <si>
    <t>Állandó jelleggel végzett iparűzési tev. Után fiz. Helyi adó</t>
  </si>
  <si>
    <t>B35521</t>
  </si>
  <si>
    <t>Talajterhelési díj</t>
  </si>
  <si>
    <t>B161</t>
  </si>
  <si>
    <t>B403</t>
  </si>
  <si>
    <t>Törvény szerinti illetmények</t>
  </si>
  <si>
    <t>SZEMÉLYI JUTTATÁSOK</t>
  </si>
  <si>
    <t>Gyógyszer</t>
  </si>
  <si>
    <t>Könyv,folyóirat</t>
  </si>
  <si>
    <t>Irodaszer</t>
  </si>
  <si>
    <t>Munka- és védőruha</t>
  </si>
  <si>
    <t>Vásárolt élelmezés</t>
  </si>
  <si>
    <t>Közvetített szolgáltatás ÁH belül</t>
  </si>
  <si>
    <t>Közvetített szolgáltatás ÁH kívül</t>
  </si>
  <si>
    <t>Központi , irányító szervi  támogatás folyósítása</t>
  </si>
  <si>
    <t xml:space="preserve">Szállítás ( személyszáll.,hulladékszáll., lomt., erzsébet-utalványok ktg., </t>
  </si>
  <si>
    <t>O66010</t>
  </si>
  <si>
    <t>Szakmai tevékenységet segítő szolg.</t>
  </si>
  <si>
    <t>Önkormányzatok elszámolásai ktgvetési szerveikkel</t>
  </si>
  <si>
    <t>Fogorvosi alapellátás</t>
  </si>
  <si>
    <t>Család- és nővédelem</t>
  </si>
  <si>
    <t>Ifjúság eü. Gond.</t>
  </si>
  <si>
    <t>Kiküldetési költség</t>
  </si>
  <si>
    <t>Lakhatással kapcs.</t>
  </si>
  <si>
    <t>Hozzájárulás lakossági energia költségekhez</t>
  </si>
  <si>
    <t>Betegséggel kapcs. Ellátás</t>
  </si>
  <si>
    <t>Ápolási támogatás</t>
  </si>
  <si>
    <t>Települési gyógyszertámogatás</t>
  </si>
  <si>
    <t>Egyéb támog.</t>
  </si>
  <si>
    <t>Újszülöttek támogatása</t>
  </si>
  <si>
    <t>Települési létfenntartási támogatás</t>
  </si>
  <si>
    <t>Köztemetés</t>
  </si>
  <si>
    <t>Elhunyt szem.hátramar.pénzb.ell.</t>
  </si>
  <si>
    <t>Civil szerv.támog.</t>
  </si>
  <si>
    <t>Szabadidős szolg.</t>
  </si>
  <si>
    <t>A helyi önkormányzat költségvetési mérlege közgazdasági tagolásban ( Ft)</t>
  </si>
  <si>
    <t>K33-K34-K35</t>
  </si>
  <si>
    <t>K44-K48</t>
  </si>
  <si>
    <t>Állandó jelleggel végzett iparűzési tevékenység után fizetett helyi adó</t>
  </si>
  <si>
    <t>Továbbszámlázott szolgáltatások</t>
  </si>
  <si>
    <t>Közfoglalkoztatottak bére</t>
  </si>
  <si>
    <t>K110141</t>
  </si>
  <si>
    <t>Gyógyszer, könyv ,folyóirat</t>
  </si>
  <si>
    <t>Vásárolt élelmezév</t>
  </si>
  <si>
    <t>K332</t>
  </si>
  <si>
    <t>Települési gyógyszertámogatás, ápolásidíj</t>
  </si>
  <si>
    <t>Hozzájárulás lakossági energiaköltségekhez</t>
  </si>
  <si>
    <t xml:space="preserve">Összes dologi kiadások </t>
  </si>
  <si>
    <t xml:space="preserve">Megnevezés </t>
  </si>
  <si>
    <t>Központi, irányítószervei támogatások folyósítása</t>
  </si>
  <si>
    <t>Lövői Közös Önkormányzati Hivatal</t>
  </si>
  <si>
    <t>Lövői Napsugár Óvoda és Bölcsőde</t>
  </si>
  <si>
    <t>ÖSSZESEN</t>
  </si>
  <si>
    <t>Irányító szervi támogatások folyósítása</t>
  </si>
  <si>
    <t>5.sz.melléklet</t>
  </si>
  <si>
    <t>Lövő  Község Önkormányzat 2016. évi tervezett kiadásai előirányzat csoport és kormányzati funkció megoszlásban</t>
  </si>
  <si>
    <t>Lövő Község Önkormányzatának 2016. évre tervezett bevételei</t>
  </si>
  <si>
    <t>Lövő  Község Önkormányzat 2016. évi költségvetése</t>
  </si>
  <si>
    <t>Önkorm.jogalkotás</t>
  </si>
  <si>
    <t>B36031</t>
  </si>
  <si>
    <t>Igazg.szolg.díja</t>
  </si>
  <si>
    <t>B4041</t>
  </si>
  <si>
    <t>Önk.vagyonnal v.gazd.</t>
  </si>
  <si>
    <t>o13350</t>
  </si>
  <si>
    <t>o11130</t>
  </si>
  <si>
    <t>o13320</t>
  </si>
  <si>
    <t>o18010</t>
  </si>
  <si>
    <t>Hosszabb időt.közfoglalk.</t>
  </si>
  <si>
    <t>B16061</t>
  </si>
  <si>
    <t>o41233</t>
  </si>
  <si>
    <t>Város- és községg.</t>
  </si>
  <si>
    <t>o66020</t>
  </si>
  <si>
    <t>Gyermekétk.köznev.int.-ben</t>
  </si>
  <si>
    <t>o96015</t>
  </si>
  <si>
    <t>o74031</t>
  </si>
  <si>
    <t>o74032</t>
  </si>
  <si>
    <t>o45160</t>
  </si>
  <si>
    <t>o18030</t>
  </si>
  <si>
    <t>o16080</t>
  </si>
  <si>
    <t>o72311</t>
  </si>
  <si>
    <t>o64010</t>
  </si>
  <si>
    <t>o84031</t>
  </si>
  <si>
    <t>o86090</t>
  </si>
  <si>
    <t>o94260</t>
  </si>
  <si>
    <t>o61030</t>
  </si>
  <si>
    <t>K11011</t>
  </si>
  <si>
    <t>K211</t>
  </si>
  <si>
    <t>K241</t>
  </si>
  <si>
    <t>K271</t>
  </si>
  <si>
    <t>K31111</t>
  </si>
  <si>
    <t>K31121</t>
  </si>
  <si>
    <t>K31221</t>
  </si>
  <si>
    <t>K31231</t>
  </si>
  <si>
    <t>K31241</t>
  </si>
  <si>
    <t>K31261</t>
  </si>
  <si>
    <t>K32111</t>
  </si>
  <si>
    <t>K32211</t>
  </si>
  <si>
    <t>K33111</t>
  </si>
  <si>
    <t>K33121</t>
  </si>
  <si>
    <t>K33131</t>
  </si>
  <si>
    <t>K3321</t>
  </si>
  <si>
    <t>K3341</t>
  </si>
  <si>
    <t>K33511</t>
  </si>
  <si>
    <t>K33521</t>
  </si>
  <si>
    <t>K33621</t>
  </si>
  <si>
    <t>K33713</t>
  </si>
  <si>
    <t>K33721</t>
  </si>
  <si>
    <t>K33741</t>
  </si>
  <si>
    <t>K33761</t>
  </si>
  <si>
    <t>K34111</t>
  </si>
  <si>
    <t>K4423</t>
  </si>
  <si>
    <t>K4411</t>
  </si>
  <si>
    <t>K4611</t>
  </si>
  <si>
    <t>K4831</t>
  </si>
  <si>
    <t>K4851</t>
  </si>
  <si>
    <t>K4861</t>
  </si>
  <si>
    <t>K4871</t>
  </si>
  <si>
    <t>K4881</t>
  </si>
  <si>
    <t>K506071</t>
  </si>
  <si>
    <t>K5121</t>
  </si>
  <si>
    <t>K621</t>
  </si>
  <si>
    <t>K671</t>
  </si>
  <si>
    <t>K711</t>
  </si>
  <si>
    <t>K741</t>
  </si>
  <si>
    <t>K871</t>
  </si>
  <si>
    <t>K9151</t>
  </si>
  <si>
    <t>K11014</t>
  </si>
  <si>
    <t>K11071</t>
  </si>
  <si>
    <t>Béren kívüli juttatások</t>
  </si>
  <si>
    <t>Önkorm.vagyonnal való gazdálkodás</t>
  </si>
  <si>
    <t>Önk. Elszámolásai a kp-i költségvetéssel</t>
  </si>
  <si>
    <t>Gyermekétkezt.köznevelési intézményben</t>
  </si>
  <si>
    <t>Hallgatói és okt.ösztöndíjak, egyéb juttatások</t>
  </si>
  <si>
    <t>Város- és községgazdálkodás</t>
  </si>
  <si>
    <t>Közművelődés-közösségi és társadalmi részvétel fejlesztése</t>
  </si>
  <si>
    <t>o82091</t>
  </si>
  <si>
    <t>K3331</t>
  </si>
  <si>
    <t>Bérleti díjak</t>
  </si>
  <si>
    <t>K33791</t>
  </si>
  <si>
    <t>Működési célú előzetesen felszámított ÁFA</t>
  </si>
  <si>
    <t>Fizetendő ÁFA</t>
  </si>
  <si>
    <t>K353</t>
  </si>
  <si>
    <t>Szolgáltatási kiadások</t>
  </si>
  <si>
    <t>Kiküldetések, reklám- és propaganda</t>
  </si>
  <si>
    <t>Különféle befizetések és egyéb dologi kiadások</t>
  </si>
  <si>
    <t>Betegséggel kapcsolatos ellátások</t>
  </si>
  <si>
    <t>K4711</t>
  </si>
  <si>
    <t>Működési c. támogatás áh. Belülre - önkormányzatoknak és kv.szerveknek</t>
  </si>
  <si>
    <t>Egyéb működési támogatás áh.kívülre - egyházi jogi személyek</t>
  </si>
  <si>
    <t>Egyéb működési támogatás áh.kívülre - nonprofit gazd.társaságok</t>
  </si>
  <si>
    <t>Egyéb működési támogatás áh.kívülre - egyéb civil szervezetek</t>
  </si>
  <si>
    <t>Egyéb működési támogatás áh.kívülre - háztartások</t>
  </si>
  <si>
    <t xml:space="preserve">Egyéb működési támogatás áh.kívülre </t>
  </si>
  <si>
    <t>Működési támogatás áh.belülre</t>
  </si>
  <si>
    <t>Működési támogatás áh.belülre  - társulásoknak</t>
  </si>
  <si>
    <t>K641</t>
  </si>
  <si>
    <t>Egyéb TE beszerzése,létesítése</t>
  </si>
  <si>
    <t>Egyéb működési célú támogatások bev.ÁH -n belülről-elkül.pénza.</t>
  </si>
  <si>
    <t>Egyéb működési célú támogatások bev.ÁH -n belülről-társ.bizt.</t>
  </si>
  <si>
    <t>Egyéb külső személyi juttatások(repr.)</t>
  </si>
  <si>
    <t>K9141</t>
  </si>
  <si>
    <t>ÁH-n belüli megelőlegezések visszafizetése</t>
  </si>
  <si>
    <t>Hosszabb időtartamú közfoglalkoztatás</t>
  </si>
  <si>
    <t>K731</t>
  </si>
  <si>
    <t>Építmény felújítás</t>
  </si>
  <si>
    <t>Egyéb működési támogatás áh.kívülre - egyéb váll.</t>
  </si>
  <si>
    <t>2016. évi eredeti ei.</t>
  </si>
  <si>
    <t>Egyéb működési célú támogatások bev.ÁH -n belülről- helyi önk.</t>
  </si>
  <si>
    <t>K35551</t>
  </si>
  <si>
    <t>Kötelező jellegű díjak-útdíj,műsz.vizsga</t>
  </si>
  <si>
    <t>K35561</t>
  </si>
  <si>
    <t>Közbeszerzési díj</t>
  </si>
  <si>
    <t>K35571</t>
  </si>
  <si>
    <t>Más rovaton nem szerepeltethető dologi kiadások</t>
  </si>
  <si>
    <t>Igazg.szolg.díj</t>
  </si>
  <si>
    <t>Egyéb működési célú támogatások bevétele ÁH-n belülről</t>
  </si>
  <si>
    <t>B8</t>
  </si>
  <si>
    <t>B4021</t>
  </si>
  <si>
    <t>B4051</t>
  </si>
  <si>
    <t>B4061</t>
  </si>
  <si>
    <t>Felújítások</t>
  </si>
  <si>
    <t>K512031</t>
  </si>
  <si>
    <t>K512011</t>
  </si>
  <si>
    <t>K512041</t>
  </si>
  <si>
    <t>K512021</t>
  </si>
  <si>
    <t>K512081</t>
  </si>
  <si>
    <t>K506081</t>
  </si>
  <si>
    <t>K89031</t>
  </si>
  <si>
    <t>Egyéb felhalmozási célú támogatások ÁH-n kívülre-egyéb civil szerv.</t>
  </si>
  <si>
    <t>K73</t>
  </si>
  <si>
    <t>K89</t>
  </si>
  <si>
    <t>Egyéb TE beszerzése, létesítése</t>
  </si>
  <si>
    <t>Egyéb TE felújítása</t>
  </si>
  <si>
    <t>Módosított ei.</t>
  </si>
  <si>
    <t>Teljesítés</t>
  </si>
  <si>
    <t>Lövő Község Önkormányzat 2016.I. félévi tájékoztató</t>
  </si>
  <si>
    <t>Lövő Község Önkormányzata 2016. I.félévi tájékoztató</t>
  </si>
  <si>
    <t>K513</t>
  </si>
  <si>
    <t>Készletértékesítés ellenértéke</t>
  </si>
  <si>
    <t>B411</t>
  </si>
  <si>
    <t>ÁFA visszatérítése</t>
  </si>
  <si>
    <t>B75</t>
  </si>
  <si>
    <t>Eredeti ei.</t>
  </si>
  <si>
    <t>Az egységes rovatrend szerint a kiemelt kiadási és bevételi jogcímek</t>
  </si>
  <si>
    <t>Ft</t>
  </si>
  <si>
    <t>Eredeti ei 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</si>
  <si>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</si>
  <si>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</si>
  <si>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</si>
  <si>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</si>
  <si>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</si>
  <si>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</si>
  <si>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</si>
  <si>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</si>
  <si>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</si>
  <si>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</si>
  <si>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</si>
  <si>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</si>
  <si>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</si>
  <si>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</si>
  <si>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</si>
  <si>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</si>
  <si>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</si>
  <si>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</si>
  <si>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</si>
  <si>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Kiadások ( Ft)</t>
  </si>
  <si>
    <t>ÖNKORMÁNYZATI ELŐIRÁNYZATOK</t>
  </si>
  <si>
    <t>kötelező feladatok</t>
  </si>
  <si>
    <t>önként vállalt feladatok</t>
  </si>
  <si>
    <t xml:space="preserve">állami (államigazgatási) feladatok </t>
  </si>
  <si>
    <t>K1107</t>
  </si>
  <si>
    <t>Informatikai szolgáltatások igénybevétele</t>
  </si>
  <si>
    <t>K321</t>
  </si>
  <si>
    <t xml:space="preserve">Kamatkiadások </t>
  </si>
  <si>
    <t>Működési célú visszatérítendő támogatások, kölcsönök törlesztése államháztartáson belülre</t>
  </si>
  <si>
    <t>K505</t>
  </si>
  <si>
    <t xml:space="preserve">Egyéb tárgyi eszközök felújítása 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</si>
  <si>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</si>
  <si>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</si>
  <si>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</si>
  <si>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</si>
  <si>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Bevételek ( Ft)</t>
  </si>
  <si>
    <t>Működési célú visszatérítendő támogatások, kölcsönök igénybevétele államháztartáson belülről</t>
  </si>
  <si>
    <t>B15</t>
  </si>
  <si>
    <t xml:space="preserve">Értékesítési és forgalmi adók </t>
  </si>
  <si>
    <t>Közvetített szolgáltatások értéke</t>
  </si>
  <si>
    <t>Kiszámlázott általános forgalmi adó</t>
  </si>
  <si>
    <t xml:space="preserve">Felhalmozási célú átvett pénzeszközök </t>
  </si>
  <si>
    <t xml:space="preserve">Rövid lejáratú hitelek, kölcsönök felvétele  </t>
  </si>
  <si>
    <t>B8113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</si>
  <si>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</si>
  <si>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</si>
  <si>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</si>
  <si>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</si>
  <si>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</si>
  <si>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</si>
  <si>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</si>
  <si>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</si>
  <si>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Szakamai tevékenységet segítő szolgáltatások</t>
  </si>
  <si>
    <t>Lövő Község Önkormányzata  2016. I. félévi tájékoztató</t>
  </si>
  <si>
    <t>Lövő Község Önkormányzata 2016. I. félévi tájékoztató</t>
  </si>
  <si>
    <t>4.sz.melléklet</t>
  </si>
  <si>
    <t>6.sz.melléklet</t>
  </si>
  <si>
    <t>7.sz.melléklet</t>
  </si>
  <si>
    <t>8.sz.melléklet</t>
  </si>
</sst>
</file>

<file path=xl/styles.xml><?xml version="1.0" encoding="utf-8"?>
<styleSheet xmlns="http://schemas.openxmlformats.org/spreadsheetml/2006/main">
  <numFmts count="7">
    <numFmt numFmtId="164" formatCode="_-* #,##0.00_-;\-* #,##0.00_-;_-* &quot;-&quot;??_-;_-@_-"/>
    <numFmt numFmtId="165" formatCode="\ ##########"/>
    <numFmt numFmtId="166" formatCode="0__"/>
    <numFmt numFmtId="167" formatCode="#&quot; &quot;?/2"/>
    <numFmt numFmtId="168" formatCode="[$-40E]yyyy/\ mmmm;@"/>
    <numFmt numFmtId="169" formatCode="_-* #,##0_-;\-* #,##0_-;_-* &quot;-&quot;??_-;_-@_-"/>
    <numFmt numFmtId="170" formatCode="_-* #,##0\ _F_t_-;\-* #,##0\ _F_t_-;_-* &quot;-&quot;??\ _F_t_-;_-@_-"/>
  </numFmts>
  <fonts count="8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u/>
      <sz val="11"/>
      <color indexed="8"/>
      <name val="Times New Roman"/>
      <family val="1"/>
      <charset val="238"/>
    </font>
    <font>
      <b/>
      <sz val="14"/>
      <color indexed="8"/>
      <name val="Calibri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color indexed="8"/>
      <name val="Calibri"/>
      <family val="2"/>
      <charset val="238"/>
    </font>
    <font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24"/>
      <color indexed="8"/>
      <name val="Calibri"/>
      <family val="2"/>
      <charset val="238"/>
    </font>
    <font>
      <b/>
      <sz val="28"/>
      <color indexed="8"/>
      <name val="Calibri"/>
      <family val="2"/>
      <charset val="238"/>
    </font>
    <font>
      <b/>
      <sz val="20"/>
      <color indexed="8"/>
      <name val="Times New Roman"/>
      <family val="1"/>
      <charset val="238"/>
    </font>
    <font>
      <sz val="20"/>
      <color indexed="8"/>
      <name val="Times New Roman"/>
      <family val="1"/>
      <charset val="238"/>
    </font>
    <font>
      <b/>
      <i/>
      <sz val="20"/>
      <color indexed="8"/>
      <name val="Times New Roman"/>
      <family val="1"/>
      <charset val="238"/>
    </font>
    <font>
      <b/>
      <sz val="18"/>
      <color indexed="8"/>
      <name val="Calibri"/>
      <family val="2"/>
    </font>
    <font>
      <b/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4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Bookman Old Style"/>
      <family val="1"/>
      <charset val="238"/>
    </font>
    <font>
      <sz val="9"/>
      <name val="Bookman Old Style"/>
      <family val="1"/>
    </font>
    <font>
      <sz val="8"/>
      <name val="Bookman Old Style"/>
      <family val="1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</font>
    <font>
      <b/>
      <i/>
      <u/>
      <sz val="9"/>
      <color indexed="8"/>
      <name val="Times New Roman"/>
      <family val="1"/>
      <charset val="238"/>
    </font>
    <font>
      <sz val="9"/>
      <color indexed="8"/>
      <name val="Times New Roman"/>
      <family val="1"/>
    </font>
    <font>
      <b/>
      <sz val="9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9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Calibri"/>
      <family val="2"/>
      <charset val="238"/>
    </font>
    <font>
      <b/>
      <sz val="16"/>
      <color indexed="8"/>
      <name val="Calibri"/>
      <family val="2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8" fillId="0" borderId="0" applyFont="0" applyFill="0" applyBorder="0" applyAlignment="0" applyProtection="0"/>
  </cellStyleXfs>
  <cellXfs count="346">
    <xf numFmtId="0" fontId="0" fillId="0" borderId="0" xfId="0"/>
    <xf numFmtId="0" fontId="6" fillId="2" borderId="0" xfId="0" applyFont="1" applyFill="1"/>
    <xf numFmtId="3" fontId="6" fillId="2" borderId="0" xfId="0" applyNumberFormat="1" applyFont="1" applyFill="1"/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/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14" fillId="2" borderId="1" xfId="0" applyFont="1" applyFill="1" applyBorder="1"/>
    <xf numFmtId="165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/>
    <xf numFmtId="3" fontId="15" fillId="2" borderId="1" xfId="0" applyNumberFormat="1" applyFont="1" applyFill="1" applyBorder="1"/>
    <xf numFmtId="166" fontId="10" fillId="2" borderId="1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6" fillId="2" borderId="1" xfId="0" applyFont="1" applyFill="1" applyBorder="1"/>
    <xf numFmtId="3" fontId="0" fillId="0" borderId="0" xfId="0" applyNumberFormat="1"/>
    <xf numFmtId="0" fontId="6" fillId="2" borderId="0" xfId="0" applyFont="1" applyFill="1" applyAlignment="1">
      <alignment horizontal="right"/>
    </xf>
    <xf numFmtId="3" fontId="9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6" fillId="2" borderId="0" xfId="0" applyFont="1" applyFill="1" applyBorder="1"/>
    <xf numFmtId="3" fontId="11" fillId="2" borderId="0" xfId="0" applyNumberFormat="1" applyFont="1" applyFill="1" applyBorder="1"/>
    <xf numFmtId="0" fontId="21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21" fillId="0" borderId="0" xfId="0" applyFont="1" applyAlignment="1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3" fontId="0" fillId="0" borderId="1" xfId="0" applyNumberFormat="1" applyFont="1" applyBorder="1"/>
    <xf numFmtId="0" fontId="0" fillId="0" borderId="0" xfId="0" applyFont="1"/>
    <xf numFmtId="3" fontId="21" fillId="0" borderId="0" xfId="0" applyNumberFormat="1" applyFont="1" applyAlignment="1">
      <alignment vertical="center"/>
    </xf>
    <xf numFmtId="0" fontId="11" fillId="3" borderId="0" xfId="0" applyFont="1" applyFill="1"/>
    <xf numFmtId="0" fontId="6" fillId="3" borderId="0" xfId="0" applyFont="1" applyFill="1"/>
    <xf numFmtId="0" fontId="6" fillId="0" borderId="0" xfId="0" applyFont="1"/>
    <xf numFmtId="0" fontId="8" fillId="0" borderId="0" xfId="0" applyFont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1" xfId="0" applyFont="1" applyBorder="1"/>
    <xf numFmtId="165" fontId="8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165" fontId="11" fillId="0" borderId="1" xfId="0" applyNumberFormat="1" applyFont="1" applyFill="1" applyBorder="1" applyAlignment="1">
      <alignment vertical="center"/>
    </xf>
    <xf numFmtId="0" fontId="11" fillId="0" borderId="0" xfId="0" applyFont="1"/>
    <xf numFmtId="0" fontId="19" fillId="0" borderId="0" xfId="0" applyFont="1"/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/>
    </xf>
    <xf numFmtId="0" fontId="15" fillId="2" borderId="0" xfId="0" applyFont="1" applyFill="1"/>
    <xf numFmtId="0" fontId="20" fillId="2" borderId="0" xfId="0" applyFont="1" applyFill="1"/>
    <xf numFmtId="166" fontId="8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2" borderId="0" xfId="0" applyFont="1" applyFill="1"/>
    <xf numFmtId="0" fontId="19" fillId="2" borderId="0" xfId="0" applyFont="1" applyFill="1"/>
    <xf numFmtId="0" fontId="24" fillId="2" borderId="1" xfId="0" applyFont="1" applyFill="1" applyBorder="1" applyAlignment="1">
      <alignment horizontal="left" vertical="center"/>
    </xf>
    <xf numFmtId="168" fontId="22" fillId="0" borderId="1" xfId="0" applyNumberFormat="1" applyFont="1" applyBorder="1" applyAlignment="1">
      <alignment horizontal="center"/>
    </xf>
    <xf numFmtId="168" fontId="23" fillId="0" borderId="1" xfId="0" applyNumberFormat="1" applyFont="1" applyBorder="1" applyAlignment="1">
      <alignment horizontal="center"/>
    </xf>
    <xf numFmtId="3" fontId="8" fillId="0" borderId="1" xfId="0" applyNumberFormat="1" applyFont="1" applyBorder="1"/>
    <xf numFmtId="3" fontId="11" fillId="0" borderId="1" xfId="0" applyNumberFormat="1" applyFont="1" applyBorder="1"/>
    <xf numFmtId="0" fontId="6" fillId="0" borderId="1" xfId="0" applyFont="1" applyBorder="1"/>
    <xf numFmtId="3" fontId="11" fillId="2" borderId="0" xfId="0" applyNumberFormat="1" applyFont="1" applyFill="1"/>
    <xf numFmtId="3" fontId="11" fillId="0" borderId="0" xfId="0" applyNumberFormat="1" applyFont="1"/>
    <xf numFmtId="3" fontId="4" fillId="0" borderId="0" xfId="0" applyNumberFormat="1" applyFont="1"/>
    <xf numFmtId="0" fontId="0" fillId="2" borderId="1" xfId="0" applyFont="1" applyFill="1" applyBorder="1"/>
    <xf numFmtId="3" fontId="0" fillId="2" borderId="1" xfId="0" applyNumberFormat="1" applyFont="1" applyFill="1" applyBorder="1"/>
    <xf numFmtId="3" fontId="0" fillId="2" borderId="0" xfId="0" applyNumberFormat="1" applyFont="1" applyFill="1"/>
    <xf numFmtId="0" fontId="0" fillId="2" borderId="0" xfId="0" applyFont="1" applyFill="1"/>
    <xf numFmtId="3" fontId="8" fillId="0" borderId="0" xfId="0" applyNumberFormat="1" applyFont="1"/>
    <xf numFmtId="0" fontId="4" fillId="4" borderId="1" xfId="0" applyFont="1" applyFill="1" applyBorder="1"/>
    <xf numFmtId="3" fontId="4" fillId="4" borderId="1" xfId="0" applyNumberFormat="1" applyFont="1" applyFill="1" applyBorder="1"/>
    <xf numFmtId="0" fontId="0" fillId="2" borderId="0" xfId="0" applyFill="1"/>
    <xf numFmtId="0" fontId="25" fillId="0" borderId="0" xfId="0" applyFont="1"/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/>
    </xf>
    <xf numFmtId="3" fontId="26" fillId="0" borderId="1" xfId="0" applyNumberFormat="1" applyFont="1" applyBorder="1"/>
    <xf numFmtId="3" fontId="26" fillId="0" borderId="0" xfId="0" applyNumberFormat="1" applyFont="1"/>
    <xf numFmtId="0" fontId="26" fillId="0" borderId="0" xfId="0" applyFont="1"/>
    <xf numFmtId="0" fontId="27" fillId="0" borderId="0" xfId="0" applyFont="1"/>
    <xf numFmtId="166" fontId="8" fillId="0" borderId="3" xfId="0" applyNumberFormat="1" applyFont="1" applyFill="1" applyBorder="1" applyAlignment="1">
      <alignment horizontal="left" vertical="center"/>
    </xf>
    <xf numFmtId="165" fontId="8" fillId="0" borderId="3" xfId="0" applyNumberFormat="1" applyFont="1" applyFill="1" applyBorder="1" applyAlignment="1">
      <alignment vertical="center"/>
    </xf>
    <xf numFmtId="3" fontId="8" fillId="0" borderId="3" xfId="0" applyNumberFormat="1" applyFont="1" applyBorder="1"/>
    <xf numFmtId="166" fontId="8" fillId="0" borderId="0" xfId="0" applyNumberFormat="1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Border="1"/>
    <xf numFmtId="0" fontId="11" fillId="2" borderId="0" xfId="0" applyFont="1" applyFill="1" applyBorder="1"/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169" fontId="0" fillId="0" borderId="1" xfId="1" applyNumberFormat="1" applyFont="1" applyBorder="1"/>
    <xf numFmtId="169" fontId="3" fillId="0" borderId="4" xfId="1" applyNumberFormat="1" applyFont="1" applyBorder="1" applyAlignment="1">
      <alignment horizontal="right" vertical="center"/>
    </xf>
    <xf numFmtId="3" fontId="21" fillId="4" borderId="1" xfId="0" applyNumberFormat="1" applyFont="1" applyFill="1" applyBorder="1"/>
    <xf numFmtId="169" fontId="3" fillId="0" borderId="4" xfId="1" applyNumberFormat="1" applyFont="1" applyBorder="1" applyAlignment="1">
      <alignment horizontal="left" vertical="center"/>
    </xf>
    <xf numFmtId="169" fontId="0" fillId="0" borderId="1" xfId="1" applyNumberFormat="1" applyFont="1" applyBorder="1" applyAlignment="1">
      <alignment wrapText="1"/>
    </xf>
    <xf numFmtId="169" fontId="31" fillId="0" borderId="1" xfId="1" applyNumberFormat="1" applyFont="1" applyBorder="1"/>
    <xf numFmtId="169" fontId="4" fillId="4" borderId="1" xfId="1" applyNumberFormat="1" applyFont="1" applyFill="1" applyBorder="1"/>
    <xf numFmtId="169" fontId="0" fillId="2" borderId="1" xfId="1" applyNumberFormat="1" applyFont="1" applyFill="1" applyBorder="1"/>
    <xf numFmtId="169" fontId="0" fillId="0" borderId="1" xfId="1" applyNumberFormat="1" applyFont="1" applyFill="1" applyBorder="1"/>
    <xf numFmtId="0" fontId="0" fillId="2" borderId="1" xfId="0" applyFill="1" applyBorder="1"/>
    <xf numFmtId="3" fontId="21" fillId="0" borderId="1" xfId="0" applyNumberFormat="1" applyFont="1" applyBorder="1"/>
    <xf numFmtId="169" fontId="21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3" fontId="32" fillId="0" borderId="1" xfId="0" applyNumberFormat="1" applyFont="1" applyBorder="1"/>
    <xf numFmtId="0" fontId="21" fillId="4" borderId="1" xfId="0" applyFont="1" applyFill="1" applyBorder="1" applyAlignment="1">
      <alignment vertical="center"/>
    </xf>
    <xf numFmtId="0" fontId="0" fillId="4" borderId="1" xfId="0" applyFont="1" applyFill="1" applyBorder="1"/>
    <xf numFmtId="169" fontId="0" fillId="4" borderId="1" xfId="1" applyNumberFormat="1" applyFont="1" applyFill="1" applyBorder="1"/>
    <xf numFmtId="3" fontId="0" fillId="4" borderId="1" xfId="0" applyNumberFormat="1" applyFill="1" applyBorder="1"/>
    <xf numFmtId="169" fontId="21" fillId="4" borderId="1" xfId="1" applyNumberFormat="1" applyFont="1" applyFill="1" applyBorder="1" applyAlignment="1">
      <alignment vertical="center"/>
    </xf>
    <xf numFmtId="3" fontId="21" fillId="4" borderId="1" xfId="0" applyNumberFormat="1" applyFont="1" applyFill="1" applyBorder="1" applyAlignment="1">
      <alignment vertical="center"/>
    </xf>
    <xf numFmtId="0" fontId="0" fillId="4" borderId="1" xfId="0" applyFill="1" applyBorder="1"/>
    <xf numFmtId="3" fontId="32" fillId="4" borderId="1" xfId="0" applyNumberFormat="1" applyFont="1" applyFill="1" applyBorder="1"/>
    <xf numFmtId="3" fontId="4" fillId="2" borderId="1" xfId="0" applyNumberFormat="1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4" borderId="1" xfId="0" applyFont="1" applyFill="1" applyBorder="1"/>
    <xf numFmtId="0" fontId="33" fillId="4" borderId="1" xfId="0" applyFont="1" applyFill="1" applyBorder="1"/>
    <xf numFmtId="3" fontId="33" fillId="4" borderId="1" xfId="0" applyNumberFormat="1" applyFont="1" applyFill="1" applyBorder="1"/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/>
    </xf>
    <xf numFmtId="3" fontId="34" fillId="0" borderId="1" xfId="0" applyNumberFormat="1" applyFont="1" applyBorder="1"/>
    <xf numFmtId="3" fontId="32" fillId="2" borderId="1" xfId="0" applyNumberFormat="1" applyFont="1" applyFill="1" applyBorder="1"/>
    <xf numFmtId="3" fontId="8" fillId="0" borderId="0" xfId="0" applyNumberFormat="1" applyFont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Border="1" applyAlignment="1">
      <alignment horizontal="center" wrapText="1"/>
    </xf>
    <xf numFmtId="169" fontId="0" fillId="0" borderId="7" xfId="1" applyNumberFormat="1" applyFont="1" applyBorder="1"/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 wrapText="1"/>
    </xf>
    <xf numFmtId="0" fontId="31" fillId="0" borderId="1" xfId="0" applyFont="1" applyFill="1" applyBorder="1"/>
    <xf numFmtId="169" fontId="4" fillId="0" borderId="0" xfId="1" applyNumberFormat="1" applyFont="1"/>
    <xf numFmtId="169" fontId="0" fillId="0" borderId="0" xfId="1" applyNumberFormat="1" applyFont="1"/>
    <xf numFmtId="169" fontId="0" fillId="2" borderId="0" xfId="1" applyNumberFormat="1" applyFont="1" applyFill="1"/>
    <xf numFmtId="169" fontId="21" fillId="0" borderId="0" xfId="1" applyNumberFormat="1" applyFont="1" applyAlignment="1">
      <alignment vertical="center"/>
    </xf>
    <xf numFmtId="0" fontId="44" fillId="5" borderId="1" xfId="0" applyFont="1" applyFill="1" applyBorder="1"/>
    <xf numFmtId="3" fontId="44" fillId="5" borderId="1" xfId="0" applyNumberFormat="1" applyFont="1" applyFill="1" applyBorder="1"/>
    <xf numFmtId="169" fontId="44" fillId="5" borderId="1" xfId="1" applyNumberFormat="1" applyFont="1" applyFill="1" applyBorder="1"/>
    <xf numFmtId="3" fontId="45" fillId="5" borderId="1" xfId="0" applyNumberFormat="1" applyFont="1" applyFill="1" applyBorder="1"/>
    <xf numFmtId="0" fontId="4" fillId="5" borderId="1" xfId="0" applyFont="1" applyFill="1" applyBorder="1"/>
    <xf numFmtId="3" fontId="4" fillId="5" borderId="1" xfId="0" applyNumberFormat="1" applyFont="1" applyFill="1" applyBorder="1"/>
    <xf numFmtId="169" fontId="4" fillId="5" borderId="1" xfId="1" applyNumberFormat="1" applyFont="1" applyFill="1" applyBorder="1"/>
    <xf numFmtId="3" fontId="21" fillId="5" borderId="1" xfId="0" applyNumberFormat="1" applyFont="1" applyFill="1" applyBorder="1"/>
    <xf numFmtId="0" fontId="0" fillId="5" borderId="1" xfId="0" applyFill="1" applyBorder="1"/>
    <xf numFmtId="0" fontId="42" fillId="5" borderId="1" xfId="0" applyFont="1" applyFill="1" applyBorder="1"/>
    <xf numFmtId="3" fontId="0" fillId="5" borderId="1" xfId="0" applyNumberFormat="1" applyFill="1" applyBorder="1"/>
    <xf numFmtId="169" fontId="0" fillId="5" borderId="1" xfId="1" applyNumberFormat="1" applyFont="1" applyFill="1" applyBorder="1"/>
    <xf numFmtId="0" fontId="42" fillId="5" borderId="1" xfId="0" applyFont="1" applyFill="1" applyBorder="1" applyAlignment="1">
      <alignment wrapText="1"/>
    </xf>
    <xf numFmtId="169" fontId="0" fillId="5" borderId="1" xfId="1" applyNumberFormat="1" applyFont="1" applyFill="1" applyBorder="1" applyAlignment="1">
      <alignment wrapText="1"/>
    </xf>
    <xf numFmtId="3" fontId="0" fillId="5" borderId="1" xfId="0" applyNumberFormat="1" applyFont="1" applyFill="1" applyBorder="1"/>
    <xf numFmtId="169" fontId="1" fillId="0" borderId="4" xfId="1" applyNumberFormat="1" applyFont="1" applyBorder="1" applyAlignment="1">
      <alignment horizontal="center"/>
    </xf>
    <xf numFmtId="169" fontId="21" fillId="4" borderId="1" xfId="1" applyNumberFormat="1" applyFont="1" applyFill="1" applyBorder="1" applyAlignment="1">
      <alignment horizontal="center" vertical="center"/>
    </xf>
    <xf numFmtId="3" fontId="21" fillId="4" borderId="1" xfId="0" applyNumberFormat="1" applyFont="1" applyFill="1" applyBorder="1" applyAlignment="1">
      <alignment horizontal="right" vertical="center"/>
    </xf>
    <xf numFmtId="169" fontId="2" fillId="2" borderId="1" xfId="1" applyNumberFormat="1" applyFont="1" applyFill="1" applyBorder="1"/>
    <xf numFmtId="169" fontId="33" fillId="4" borderId="1" xfId="1" applyNumberFormat="1" applyFont="1" applyFill="1" applyBorder="1"/>
    <xf numFmtId="0" fontId="46" fillId="0" borderId="1" xfId="0" applyFont="1" applyBorder="1" applyAlignment="1">
      <alignment wrapText="1"/>
    </xf>
    <xf numFmtId="3" fontId="0" fillId="0" borderId="1" xfId="0" applyNumberFormat="1" applyBorder="1" applyAlignment="1">
      <alignment horizontal="right"/>
    </xf>
    <xf numFmtId="3" fontId="4" fillId="4" borderId="1" xfId="0" applyNumberFormat="1" applyFont="1" applyFill="1" applyBorder="1" applyAlignment="1">
      <alignment horizontal="right"/>
    </xf>
    <xf numFmtId="0" fontId="47" fillId="0" borderId="1" xfId="0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left" vertical="center"/>
    </xf>
    <xf numFmtId="0" fontId="49" fillId="0" borderId="1" xfId="0" applyFont="1" applyFill="1" applyBorder="1" applyAlignment="1">
      <alignment horizontal="left" vertical="center" wrapText="1"/>
    </xf>
    <xf numFmtId="169" fontId="0" fillId="4" borderId="7" xfId="1" applyNumberFormat="1" applyFont="1" applyFill="1" applyBorder="1"/>
    <xf numFmtId="0" fontId="50" fillId="0" borderId="0" xfId="0" applyFont="1" applyBorder="1"/>
    <xf numFmtId="0" fontId="50" fillId="0" borderId="0" xfId="0" applyFont="1" applyFill="1" applyBorder="1"/>
    <xf numFmtId="0" fontId="50" fillId="0" borderId="5" xfId="0" applyFont="1" applyBorder="1"/>
    <xf numFmtId="165" fontId="22" fillId="2" borderId="1" xfId="0" applyNumberFormat="1" applyFont="1" applyFill="1" applyBorder="1" applyAlignment="1">
      <alignment vertical="center"/>
    </xf>
    <xf numFmtId="3" fontId="22" fillId="2" borderId="1" xfId="0" applyNumberFormat="1" applyFont="1" applyFill="1" applyBorder="1"/>
    <xf numFmtId="165" fontId="23" fillId="2" borderId="1" xfId="0" applyNumberFormat="1" applyFont="1" applyFill="1" applyBorder="1" applyAlignment="1">
      <alignment vertical="center"/>
    </xf>
    <xf numFmtId="3" fontId="23" fillId="2" borderId="1" xfId="0" applyNumberFormat="1" applyFont="1" applyFill="1" applyBorder="1"/>
    <xf numFmtId="3" fontId="52" fillId="2" borderId="1" xfId="0" applyNumberFormat="1" applyFont="1" applyFill="1" applyBorder="1"/>
    <xf numFmtId="165" fontId="53" fillId="2" borderId="1" xfId="0" applyNumberFormat="1" applyFont="1" applyFill="1" applyBorder="1" applyAlignment="1">
      <alignment vertical="center"/>
    </xf>
    <xf numFmtId="3" fontId="53" fillId="2" borderId="1" xfId="0" applyNumberFormat="1" applyFont="1" applyFill="1" applyBorder="1"/>
    <xf numFmtId="3" fontId="46" fillId="0" borderId="1" xfId="0" applyNumberFormat="1" applyFont="1" applyBorder="1"/>
    <xf numFmtId="165" fontId="54" fillId="2" borderId="1" xfId="0" applyNumberFormat="1" applyFont="1" applyFill="1" applyBorder="1" applyAlignment="1">
      <alignment vertical="center"/>
    </xf>
    <xf numFmtId="3" fontId="54" fillId="2" borderId="1" xfId="0" applyNumberFormat="1" applyFont="1" applyFill="1" applyBorder="1"/>
    <xf numFmtId="0" fontId="23" fillId="2" borderId="1" xfId="0" applyFont="1" applyFill="1" applyBorder="1" applyAlignment="1">
      <alignment horizontal="left" vertical="center" wrapText="1"/>
    </xf>
    <xf numFmtId="3" fontId="55" fillId="2" borderId="1" xfId="0" applyNumberFormat="1" applyFont="1" applyFill="1" applyBorder="1" applyAlignment="1">
      <alignment horizontal="right" vertical="center"/>
    </xf>
    <xf numFmtId="0" fontId="23" fillId="2" borderId="1" xfId="0" applyFont="1" applyFill="1" applyBorder="1"/>
    <xf numFmtId="0" fontId="23" fillId="2" borderId="1" xfId="0" applyFont="1" applyFill="1" applyBorder="1" applyAlignment="1">
      <alignment horizontal="center" vertical="center" wrapText="1"/>
    </xf>
    <xf numFmtId="3" fontId="23" fillId="2" borderId="1" xfId="0" applyNumberFormat="1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/>
    </xf>
    <xf numFmtId="0" fontId="53" fillId="2" borderId="1" xfId="0" applyFont="1" applyFill="1" applyBorder="1" applyAlignment="1">
      <alignment horizontal="left" vertical="center"/>
    </xf>
    <xf numFmtId="3" fontId="56" fillId="2" borderId="1" xfId="0" applyNumberFormat="1" applyFont="1" applyFill="1" applyBorder="1"/>
    <xf numFmtId="3" fontId="23" fillId="2" borderId="1" xfId="0" applyNumberFormat="1" applyFont="1" applyFill="1" applyBorder="1" applyAlignment="1">
      <alignment horizontal="right"/>
    </xf>
    <xf numFmtId="0" fontId="22" fillId="2" borderId="1" xfId="0" applyFont="1" applyFill="1" applyBorder="1" applyAlignment="1">
      <alignment horizontal="left" vertical="center" wrapText="1"/>
    </xf>
    <xf numFmtId="0" fontId="0" fillId="0" borderId="14" xfId="0" applyBorder="1"/>
    <xf numFmtId="0" fontId="0" fillId="0" borderId="15" xfId="0" applyBorder="1"/>
    <xf numFmtId="0" fontId="28" fillId="0" borderId="6" xfId="0" applyFont="1" applyBorder="1" applyAlignment="1">
      <alignment horizontal="center"/>
    </xf>
    <xf numFmtId="0" fontId="0" fillId="0" borderId="7" xfId="0" applyFont="1" applyBorder="1"/>
    <xf numFmtId="169" fontId="51" fillId="0" borderId="7" xfId="1" applyNumberFormat="1" applyFont="1" applyBorder="1"/>
    <xf numFmtId="0" fontId="0" fillId="0" borderId="8" xfId="0" applyFont="1" applyBorder="1"/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9" fillId="0" borderId="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170" fontId="60" fillId="0" borderId="17" xfId="1" applyNumberFormat="1" applyFont="1" applyBorder="1"/>
    <xf numFmtId="170" fontId="60" fillId="0" borderId="18" xfId="1" applyNumberFormat="1" applyFont="1" applyBorder="1"/>
    <xf numFmtId="170" fontId="60" fillId="0" borderId="19" xfId="1" applyNumberFormat="1" applyFont="1" applyBorder="1"/>
    <xf numFmtId="0" fontId="61" fillId="6" borderId="14" xfId="0" applyFont="1" applyFill="1" applyBorder="1"/>
    <xf numFmtId="170" fontId="62" fillId="0" borderId="6" xfId="1" applyNumberFormat="1" applyFont="1" applyBorder="1"/>
    <xf numFmtId="170" fontId="62" fillId="0" borderId="16" xfId="1" applyNumberFormat="1" applyFont="1" applyBorder="1"/>
    <xf numFmtId="0" fontId="59" fillId="0" borderId="0" xfId="0" applyFont="1"/>
    <xf numFmtId="0" fontId="63" fillId="0" borderId="1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 wrapText="1"/>
    </xf>
    <xf numFmtId="0" fontId="64" fillId="0" borderId="1" xfId="0" applyFont="1" applyFill="1" applyBorder="1" applyAlignment="1">
      <alignment horizontal="center" wrapText="1"/>
    </xf>
    <xf numFmtId="0" fontId="64" fillId="0" borderId="1" xfId="0" applyFont="1" applyFill="1" applyBorder="1" applyAlignment="1">
      <alignment vertical="center"/>
    </xf>
    <xf numFmtId="0" fontId="64" fillId="0" borderId="1" xfId="0" applyNumberFormat="1" applyFont="1" applyFill="1" applyBorder="1" applyAlignment="1">
      <alignment vertical="center"/>
    </xf>
    <xf numFmtId="165" fontId="64" fillId="0" borderId="1" xfId="0" applyNumberFormat="1" applyFont="1" applyFill="1" applyBorder="1" applyAlignment="1">
      <alignment vertical="center"/>
    </xf>
    <xf numFmtId="0" fontId="64" fillId="0" borderId="1" xfId="0" applyFont="1" applyFill="1" applyBorder="1" applyAlignment="1">
      <alignment vertical="center" wrapText="1"/>
    </xf>
    <xf numFmtId="0" fontId="64" fillId="0" borderId="1" xfId="0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vertical="center" wrapText="1"/>
    </xf>
    <xf numFmtId="165" fontId="63" fillId="0" borderId="1" xfId="0" applyNumberFormat="1" applyFont="1" applyFill="1" applyBorder="1" applyAlignment="1">
      <alignment vertical="center"/>
    </xf>
    <xf numFmtId="0" fontId="64" fillId="0" borderId="1" xfId="0" applyFont="1" applyFill="1" applyBorder="1" applyAlignment="1">
      <alignment horizontal="left" vertical="center"/>
    </xf>
    <xf numFmtId="0" fontId="63" fillId="0" borderId="1" xfId="0" applyFont="1" applyFill="1" applyBorder="1" applyAlignment="1">
      <alignment horizontal="left" vertical="center" wrapText="1"/>
    </xf>
    <xf numFmtId="0" fontId="61" fillId="0" borderId="1" xfId="0" applyFont="1" applyFill="1" applyBorder="1" applyAlignment="1">
      <alignment vertical="center" wrapText="1"/>
    </xf>
    <xf numFmtId="165" fontId="61" fillId="0" borderId="1" xfId="0" applyNumberFormat="1" applyFont="1" applyFill="1" applyBorder="1" applyAlignment="1">
      <alignment vertical="center"/>
    </xf>
    <xf numFmtId="0" fontId="61" fillId="0" borderId="1" xfId="0" applyFont="1" applyFill="1" applyBorder="1" applyAlignment="1">
      <alignment horizontal="left" vertical="center" wrapText="1"/>
    </xf>
    <xf numFmtId="0" fontId="64" fillId="2" borderId="1" xfId="0" applyFont="1" applyFill="1" applyBorder="1" applyAlignment="1">
      <alignment horizontal="left" vertical="center" wrapText="1"/>
    </xf>
    <xf numFmtId="0" fontId="65" fillId="0" borderId="1" xfId="0" applyFont="1" applyFill="1" applyBorder="1" applyAlignment="1">
      <alignment horizontal="left" vertical="center" wrapText="1"/>
    </xf>
    <xf numFmtId="0" fontId="65" fillId="2" borderId="1" xfId="0" applyFont="1" applyFill="1" applyBorder="1" applyAlignment="1">
      <alignment horizontal="left" vertical="center" wrapText="1"/>
    </xf>
    <xf numFmtId="0" fontId="66" fillId="0" borderId="1" xfId="0" applyFont="1" applyFill="1" applyBorder="1" applyAlignment="1">
      <alignment horizontal="left" vertical="center" wrapText="1"/>
    </xf>
    <xf numFmtId="0" fontId="65" fillId="0" borderId="1" xfId="0" applyFont="1" applyFill="1" applyBorder="1" applyAlignment="1">
      <alignment vertical="center" wrapText="1"/>
    </xf>
    <xf numFmtId="0" fontId="65" fillId="0" borderId="1" xfId="0" applyFont="1" applyFill="1" applyBorder="1" applyAlignment="1">
      <alignment vertical="center"/>
    </xf>
    <xf numFmtId="0" fontId="67" fillId="7" borderId="1" xfId="0" applyFont="1" applyFill="1" applyBorder="1"/>
    <xf numFmtId="166" fontId="64" fillId="0" borderId="1" xfId="0" applyNumberFormat="1" applyFont="1" applyFill="1" applyBorder="1" applyAlignment="1">
      <alignment horizontal="left" vertical="center"/>
    </xf>
    <xf numFmtId="0" fontId="61" fillId="0" borderId="1" xfId="0" applyFont="1" applyFill="1" applyBorder="1" applyAlignment="1">
      <alignment horizontal="left" vertical="center"/>
    </xf>
    <xf numFmtId="0" fontId="68" fillId="8" borderId="1" xfId="0" applyFont="1" applyFill="1" applyBorder="1" applyAlignment="1">
      <alignment horizontal="left" vertical="center"/>
    </xf>
    <xf numFmtId="165" fontId="68" fillId="8" borderId="1" xfId="0" applyNumberFormat="1" applyFont="1" applyFill="1" applyBorder="1" applyAlignment="1">
      <alignment vertical="center"/>
    </xf>
    <xf numFmtId="0" fontId="69" fillId="0" borderId="1" xfId="0" applyFont="1" applyFill="1" applyBorder="1" applyAlignment="1">
      <alignment horizontal="left" vertical="center" wrapText="1"/>
    </xf>
    <xf numFmtId="0" fontId="65" fillId="0" borderId="1" xfId="0" applyFont="1" applyFill="1" applyBorder="1" applyAlignment="1">
      <alignment horizontal="left" vertical="center"/>
    </xf>
    <xf numFmtId="0" fontId="69" fillId="0" borderId="1" xfId="0" applyFont="1" applyFill="1" applyBorder="1" applyAlignment="1">
      <alignment horizontal="left" vertical="center"/>
    </xf>
    <xf numFmtId="0" fontId="66" fillId="0" borderId="1" xfId="0" applyFont="1" applyFill="1" applyBorder="1" applyAlignment="1">
      <alignment horizontal="left" vertical="center"/>
    </xf>
    <xf numFmtId="0" fontId="70" fillId="8" borderId="1" xfId="0" applyFont="1" applyFill="1" applyBorder="1" applyAlignment="1">
      <alignment horizontal="left" vertical="center"/>
    </xf>
    <xf numFmtId="0" fontId="68" fillId="8" borderId="1" xfId="0" applyFont="1" applyFill="1" applyBorder="1" applyAlignment="1">
      <alignment horizontal="left" vertical="center" wrapText="1"/>
    </xf>
    <xf numFmtId="0" fontId="68" fillId="6" borderId="1" xfId="0" applyFont="1" applyFill="1" applyBorder="1"/>
    <xf numFmtId="0" fontId="71" fillId="6" borderId="1" xfId="0" applyFont="1" applyFill="1" applyBorder="1"/>
    <xf numFmtId="170" fontId="72" fillId="0" borderId="1" xfId="1" applyNumberFormat="1" applyFont="1" applyBorder="1"/>
    <xf numFmtId="170" fontId="41" fillId="0" borderId="1" xfId="1" applyNumberFormat="1" applyFont="1" applyBorder="1"/>
    <xf numFmtId="170" fontId="73" fillId="0" borderId="1" xfId="1" applyNumberFormat="1" applyFont="1" applyBorder="1"/>
    <xf numFmtId="170" fontId="74" fillId="0" borderId="1" xfId="1" applyNumberFormat="1" applyFont="1" applyFill="1" applyBorder="1" applyAlignment="1">
      <alignment horizontal="right" vertical="center" wrapText="1"/>
    </xf>
    <xf numFmtId="170" fontId="74" fillId="0" borderId="1" xfId="1" applyNumberFormat="1" applyFont="1" applyFill="1" applyBorder="1" applyAlignment="1">
      <alignment horizontal="left" vertical="center" wrapText="1"/>
    </xf>
    <xf numFmtId="170" fontId="75" fillId="0" borderId="1" xfId="1" applyNumberFormat="1" applyFont="1" applyFill="1" applyBorder="1" applyAlignment="1">
      <alignment horizontal="right" vertical="center" wrapText="1"/>
    </xf>
    <xf numFmtId="170" fontId="76" fillId="0" borderId="1" xfId="1" applyNumberFormat="1" applyFont="1" applyFill="1" applyBorder="1" applyAlignment="1">
      <alignment horizontal="right" vertical="center" wrapText="1"/>
    </xf>
    <xf numFmtId="170" fontId="76" fillId="0" borderId="1" xfId="1" applyNumberFormat="1" applyFont="1" applyFill="1" applyBorder="1" applyAlignment="1">
      <alignment horizontal="left" vertical="center" wrapText="1"/>
    </xf>
    <xf numFmtId="170" fontId="74" fillId="0" borderId="1" xfId="1" applyNumberFormat="1" applyFont="1" applyFill="1" applyBorder="1" applyAlignment="1">
      <alignment horizontal="right" vertical="center"/>
    </xf>
    <xf numFmtId="170" fontId="74" fillId="0" borderId="1" xfId="1" applyNumberFormat="1" applyFont="1" applyFill="1" applyBorder="1" applyAlignment="1">
      <alignment horizontal="left" vertical="center"/>
    </xf>
    <xf numFmtId="170" fontId="75" fillId="0" borderId="1" xfId="1" applyNumberFormat="1" applyFont="1" applyFill="1" applyBorder="1" applyAlignment="1">
      <alignment horizontal="right" vertical="center"/>
    </xf>
    <xf numFmtId="170" fontId="76" fillId="0" borderId="1" xfId="1" applyNumberFormat="1" applyFont="1" applyFill="1" applyBorder="1" applyAlignment="1">
      <alignment horizontal="right" vertical="center"/>
    </xf>
    <xf numFmtId="170" fontId="76" fillId="0" borderId="1" xfId="1" applyNumberFormat="1" applyFont="1" applyFill="1" applyBorder="1" applyAlignment="1">
      <alignment horizontal="left" vertical="center"/>
    </xf>
    <xf numFmtId="0" fontId="63" fillId="0" borderId="1" xfId="0" applyFont="1" applyFill="1" applyBorder="1" applyAlignment="1">
      <alignment horizontal="left" vertical="center"/>
    </xf>
    <xf numFmtId="0" fontId="61" fillId="7" borderId="1" xfId="0" applyFont="1" applyFill="1" applyBorder="1" applyAlignment="1">
      <alignment horizontal="left" vertical="center"/>
    </xf>
    <xf numFmtId="0" fontId="70" fillId="8" borderId="1" xfId="0" applyFont="1" applyFill="1" applyBorder="1" applyAlignment="1">
      <alignment horizontal="left" vertical="center" wrapText="1"/>
    </xf>
    <xf numFmtId="0" fontId="68" fillId="9" borderId="1" xfId="0" applyFont="1" applyFill="1" applyBorder="1"/>
    <xf numFmtId="0" fontId="68" fillId="9" borderId="1" xfId="0" applyFont="1" applyFill="1" applyBorder="1" applyAlignment="1">
      <alignment horizontal="left" vertical="center"/>
    </xf>
    <xf numFmtId="170" fontId="77" fillId="0" borderId="1" xfId="1" applyNumberFormat="1" applyFont="1" applyBorder="1"/>
    <xf numFmtId="170" fontId="77" fillId="0" borderId="0" xfId="1" applyNumberFormat="1" applyFont="1"/>
    <xf numFmtId="0" fontId="59" fillId="0" borderId="20" xfId="0" applyFont="1" applyBorder="1"/>
    <xf numFmtId="0" fontId="59" fillId="0" borderId="21" xfId="0" applyFont="1" applyBorder="1"/>
    <xf numFmtId="0" fontId="61" fillId="0" borderId="21" xfId="0" applyFont="1" applyBorder="1"/>
    <xf numFmtId="0" fontId="61" fillId="0" borderId="22" xfId="0" applyFont="1" applyBorder="1"/>
    <xf numFmtId="170" fontId="60" fillId="0" borderId="23" xfId="1" applyNumberFormat="1" applyFont="1" applyBorder="1"/>
    <xf numFmtId="170" fontId="60" fillId="0" borderId="24" xfId="1" applyNumberFormat="1" applyFont="1" applyBorder="1"/>
    <xf numFmtId="170" fontId="60" fillId="0" borderId="25" xfId="1" applyNumberFormat="1" applyFont="1" applyBorder="1"/>
    <xf numFmtId="170" fontId="60" fillId="0" borderId="26" xfId="1" applyNumberFormat="1" applyFont="1" applyBorder="1"/>
    <xf numFmtId="170" fontId="60" fillId="0" borderId="27" xfId="1" applyNumberFormat="1" applyFont="1" applyBorder="1"/>
    <xf numFmtId="170" fontId="60" fillId="0" borderId="28" xfId="1" applyNumberFormat="1" applyFont="1" applyBorder="1"/>
    <xf numFmtId="170" fontId="60" fillId="0" borderId="29" xfId="1" applyNumberFormat="1" applyFont="1" applyBorder="1"/>
    <xf numFmtId="0" fontId="58" fillId="0" borderId="0" xfId="0" applyFont="1" applyAlignment="1">
      <alignment horizontal="center" wrapText="1"/>
    </xf>
    <xf numFmtId="0" fontId="79" fillId="0" borderId="0" xfId="0" applyFont="1"/>
    <xf numFmtId="0" fontId="64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167" fontId="16" fillId="2" borderId="12" xfId="0" applyNumberFormat="1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12" fontId="6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topLeftCell="A3" workbookViewId="0">
      <selection activeCell="E68" sqref="E68"/>
    </sheetView>
  </sheetViews>
  <sheetFormatPr defaultRowHeight="15"/>
  <cols>
    <col min="1" max="1" width="49.42578125" customWidth="1"/>
    <col min="2" max="3" width="11.140625" customWidth="1"/>
    <col min="4" max="4" width="12" customWidth="1"/>
    <col min="5" max="5" width="14.5703125" customWidth="1"/>
    <col min="7" max="7" width="10.85546875" bestFit="1" customWidth="1"/>
  </cols>
  <sheetData>
    <row r="1" spans="1:5" ht="9" customHeight="1"/>
    <row r="2" spans="1:5" ht="18" customHeight="1">
      <c r="A2" s="315" t="s">
        <v>668</v>
      </c>
      <c r="B2" s="315"/>
      <c r="C2" s="315"/>
      <c r="D2" s="315"/>
      <c r="E2" s="315"/>
    </row>
    <row r="3" spans="1:5" ht="15.75" customHeight="1"/>
    <row r="4" spans="1:5" ht="16.5" customHeight="1">
      <c r="A4" s="316" t="s">
        <v>508</v>
      </c>
      <c r="B4" s="316"/>
      <c r="C4" s="316"/>
      <c r="D4" s="316"/>
      <c r="E4" s="316"/>
    </row>
    <row r="5" spans="1:5" ht="9.75" customHeight="1">
      <c r="A5" s="1"/>
      <c r="B5" s="1"/>
      <c r="C5" s="1"/>
      <c r="D5" s="1"/>
      <c r="E5" s="2"/>
    </row>
    <row r="6" spans="1:5" ht="12" customHeight="1">
      <c r="A6" s="1"/>
      <c r="B6" s="1"/>
      <c r="C6" s="1"/>
      <c r="D6" s="1"/>
      <c r="E6" s="2" t="s">
        <v>736</v>
      </c>
    </row>
    <row r="7" spans="1:5" hidden="1">
      <c r="A7" s="3"/>
      <c r="B7" s="1"/>
      <c r="C7" s="33"/>
      <c r="D7" s="1"/>
      <c r="E7" s="33"/>
    </row>
    <row r="8" spans="1:5" ht="36" customHeight="1">
      <c r="A8" s="4" t="s">
        <v>0</v>
      </c>
      <c r="B8" s="5" t="s">
        <v>1</v>
      </c>
      <c r="C8" s="34" t="s">
        <v>639</v>
      </c>
      <c r="D8" s="34" t="s">
        <v>666</v>
      </c>
      <c r="E8" s="34" t="s">
        <v>667</v>
      </c>
    </row>
    <row r="9" spans="1:5" ht="15" customHeight="1">
      <c r="A9" s="6" t="s">
        <v>2</v>
      </c>
      <c r="B9" s="207" t="s">
        <v>3</v>
      </c>
      <c r="C9" s="208">
        <v>7204842</v>
      </c>
      <c r="D9" s="208">
        <v>8203521</v>
      </c>
      <c r="E9" s="208">
        <v>5430604</v>
      </c>
    </row>
    <row r="10" spans="1:5" ht="18" customHeight="1">
      <c r="A10" s="8" t="s">
        <v>4</v>
      </c>
      <c r="B10" s="207" t="s">
        <v>5</v>
      </c>
      <c r="C10" s="208">
        <v>4368932</v>
      </c>
      <c r="D10" s="208">
        <v>4368932</v>
      </c>
      <c r="E10" s="208">
        <v>2029166</v>
      </c>
    </row>
    <row r="11" spans="1:5" ht="18.75" customHeight="1">
      <c r="A11" s="9" t="s">
        <v>6</v>
      </c>
      <c r="B11" s="209" t="s">
        <v>7</v>
      </c>
      <c r="C11" s="210">
        <f>SUM(C9:C10)</f>
        <v>11573774</v>
      </c>
      <c r="D11" s="210">
        <f>SUM(D9:D10)</f>
        <v>12572453</v>
      </c>
      <c r="E11" s="210">
        <f>SUM(E9:E10)</f>
        <v>7459770</v>
      </c>
    </row>
    <row r="12" spans="1:5" ht="28.5">
      <c r="A12" s="13" t="s">
        <v>8</v>
      </c>
      <c r="B12" s="209" t="s">
        <v>9</v>
      </c>
      <c r="C12" s="210">
        <v>3611204</v>
      </c>
      <c r="D12" s="210">
        <v>3815454</v>
      </c>
      <c r="E12" s="210">
        <v>1796862</v>
      </c>
    </row>
    <row r="13" spans="1:5" ht="17.25" customHeight="1">
      <c r="A13" s="8" t="s">
        <v>10</v>
      </c>
      <c r="B13" s="207" t="s">
        <v>11</v>
      </c>
      <c r="C13" s="208">
        <v>5095000</v>
      </c>
      <c r="D13" s="208">
        <v>5095000</v>
      </c>
      <c r="E13" s="208">
        <v>2640982</v>
      </c>
    </row>
    <row r="14" spans="1:5" ht="16.5" customHeight="1">
      <c r="A14" s="8" t="s">
        <v>12</v>
      </c>
      <c r="B14" s="207" t="s">
        <v>13</v>
      </c>
      <c r="C14" s="208">
        <v>660000</v>
      </c>
      <c r="D14" s="208">
        <v>660000</v>
      </c>
      <c r="E14" s="208">
        <v>296135</v>
      </c>
    </row>
    <row r="15" spans="1:5" ht="16.5" customHeight="1">
      <c r="A15" s="8" t="s">
        <v>14</v>
      </c>
      <c r="B15" s="207" t="s">
        <v>509</v>
      </c>
      <c r="C15" s="208">
        <v>56116900</v>
      </c>
      <c r="D15" s="208">
        <v>56116900</v>
      </c>
      <c r="E15" s="208">
        <v>23934304</v>
      </c>
    </row>
    <row r="16" spans="1:5" hidden="1">
      <c r="A16" s="8" t="s">
        <v>16</v>
      </c>
      <c r="B16" s="207" t="s">
        <v>17</v>
      </c>
      <c r="C16" s="208"/>
      <c r="D16" s="208"/>
      <c r="E16" s="208"/>
    </row>
    <row r="17" spans="1:5" hidden="1">
      <c r="A17" s="8" t="s">
        <v>18</v>
      </c>
      <c r="B17" s="207" t="s">
        <v>19</v>
      </c>
      <c r="C17" s="208"/>
      <c r="D17" s="208"/>
      <c r="E17" s="208"/>
    </row>
    <row r="18" spans="1:5" ht="23.25" customHeight="1">
      <c r="A18" s="13" t="s">
        <v>20</v>
      </c>
      <c r="B18" s="209" t="s">
        <v>21</v>
      </c>
      <c r="C18" s="210">
        <f>SUM(C13:C15)</f>
        <v>61871900</v>
      </c>
      <c r="D18" s="210">
        <f>SUM(D13:D15)</f>
        <v>61871900</v>
      </c>
      <c r="E18" s="210">
        <f>SUM(E13:E15)</f>
        <v>26871421</v>
      </c>
    </row>
    <row r="19" spans="1:5" hidden="1">
      <c r="A19" s="14" t="s">
        <v>22</v>
      </c>
      <c r="B19" s="207" t="s">
        <v>23</v>
      </c>
      <c r="C19" s="208"/>
      <c r="D19" s="208"/>
      <c r="E19" s="208"/>
    </row>
    <row r="20" spans="1:5" hidden="1">
      <c r="A20" s="14" t="s">
        <v>24</v>
      </c>
      <c r="B20" s="207" t="s">
        <v>25</v>
      </c>
      <c r="C20" s="208"/>
      <c r="D20" s="208"/>
      <c r="E20" s="208"/>
    </row>
    <row r="21" spans="1:5" hidden="1">
      <c r="A21" s="14" t="s">
        <v>26</v>
      </c>
      <c r="B21" s="207" t="s">
        <v>27</v>
      </c>
      <c r="C21" s="208"/>
      <c r="D21" s="208"/>
      <c r="E21" s="208"/>
    </row>
    <row r="22" spans="1:5" ht="25.5" hidden="1">
      <c r="A22" s="14" t="s">
        <v>28</v>
      </c>
      <c r="B22" s="207" t="s">
        <v>29</v>
      </c>
      <c r="C22" s="208"/>
      <c r="D22" s="208"/>
      <c r="E22" s="208"/>
    </row>
    <row r="23" spans="1:5" hidden="1">
      <c r="A23" s="14" t="s">
        <v>30</v>
      </c>
      <c r="B23" s="207" t="s">
        <v>31</v>
      </c>
      <c r="C23" s="208"/>
      <c r="D23" s="208"/>
      <c r="E23" s="208"/>
    </row>
    <row r="24" spans="1:5" hidden="1">
      <c r="A24" s="14" t="s">
        <v>32</v>
      </c>
      <c r="B24" s="207" t="s">
        <v>33</v>
      </c>
      <c r="C24" s="208"/>
      <c r="D24" s="208"/>
      <c r="E24" s="208"/>
    </row>
    <row r="25" spans="1:5" hidden="1">
      <c r="A25" s="14" t="s">
        <v>34</v>
      </c>
      <c r="B25" s="207" t="s">
        <v>35</v>
      </c>
      <c r="C25" s="208"/>
      <c r="D25" s="208"/>
      <c r="E25" s="208"/>
    </row>
    <row r="26" spans="1:5" ht="18" customHeight="1">
      <c r="A26" s="14" t="s">
        <v>36</v>
      </c>
      <c r="B26" s="207" t="s">
        <v>510</v>
      </c>
      <c r="C26" s="208">
        <v>3999600</v>
      </c>
      <c r="D26" s="208">
        <v>3999600</v>
      </c>
      <c r="E26" s="208">
        <v>1050687</v>
      </c>
    </row>
    <row r="27" spans="1:5" ht="21" customHeight="1">
      <c r="A27" s="15" t="s">
        <v>38</v>
      </c>
      <c r="B27" s="209" t="s">
        <v>39</v>
      </c>
      <c r="C27" s="210">
        <f>SUM(C26)</f>
        <v>3999600</v>
      </c>
      <c r="D27" s="210">
        <f>SUM(D26)</f>
        <v>3999600</v>
      </c>
      <c r="E27" s="210">
        <f>SUM(E26)</f>
        <v>1050687</v>
      </c>
    </row>
    <row r="28" spans="1:5" hidden="1">
      <c r="A28" s="16" t="s">
        <v>40</v>
      </c>
      <c r="B28" s="207" t="s">
        <v>41</v>
      </c>
      <c r="C28" s="208"/>
      <c r="D28" s="208"/>
      <c r="E28" s="208"/>
    </row>
    <row r="29" spans="1:5" hidden="1">
      <c r="A29" s="16" t="s">
        <v>42</v>
      </c>
      <c r="B29" s="207" t="s">
        <v>43</v>
      </c>
      <c r="C29" s="208"/>
      <c r="D29" s="208"/>
      <c r="E29" s="208"/>
    </row>
    <row r="30" spans="1:5" ht="25.5" hidden="1">
      <c r="A30" s="16" t="s">
        <v>44</v>
      </c>
      <c r="B30" s="207" t="s">
        <v>45</v>
      </c>
      <c r="C30" s="208"/>
      <c r="D30" s="208"/>
      <c r="E30" s="208"/>
    </row>
    <row r="31" spans="1:5" ht="25.5" hidden="1">
      <c r="A31" s="16" t="s">
        <v>46</v>
      </c>
      <c r="B31" s="207" t="s">
        <v>47</v>
      </c>
      <c r="C31" s="208"/>
      <c r="D31" s="208"/>
      <c r="E31" s="208"/>
    </row>
    <row r="32" spans="1:5">
      <c r="A32" s="16" t="s">
        <v>42</v>
      </c>
      <c r="B32" s="207" t="s">
        <v>43</v>
      </c>
      <c r="C32" s="208"/>
      <c r="D32" s="208">
        <v>4198835</v>
      </c>
      <c r="E32" s="208">
        <v>4198835</v>
      </c>
    </row>
    <row r="33" spans="1:8">
      <c r="A33" s="16" t="s">
        <v>48</v>
      </c>
      <c r="B33" s="207" t="s">
        <v>49</v>
      </c>
      <c r="C33" s="211">
        <v>22825493</v>
      </c>
      <c r="D33" s="211">
        <v>25597868</v>
      </c>
      <c r="E33" s="211">
        <v>11390366</v>
      </c>
    </row>
    <row r="34" spans="1:8" ht="25.5" hidden="1">
      <c r="A34" s="16" t="s">
        <v>50</v>
      </c>
      <c r="B34" s="207" t="s">
        <v>51</v>
      </c>
      <c r="C34" s="208"/>
      <c r="D34" s="208"/>
      <c r="E34" s="208"/>
    </row>
    <row r="35" spans="1:8" ht="25.5" hidden="1">
      <c r="A35" s="16" t="s">
        <v>52</v>
      </c>
      <c r="B35" s="207" t="s">
        <v>53</v>
      </c>
      <c r="C35" s="208"/>
      <c r="D35" s="208"/>
      <c r="E35" s="208"/>
    </row>
    <row r="36" spans="1:8" hidden="1">
      <c r="A36" s="16" t="s">
        <v>54</v>
      </c>
      <c r="B36" s="207" t="s">
        <v>55</v>
      </c>
      <c r="C36" s="208"/>
      <c r="D36" s="208"/>
      <c r="E36" s="208"/>
    </row>
    <row r="37" spans="1:8" hidden="1">
      <c r="A37" s="17" t="s">
        <v>56</v>
      </c>
      <c r="B37" s="207" t="s">
        <v>57</v>
      </c>
      <c r="C37" s="208"/>
      <c r="D37" s="208"/>
      <c r="E37" s="208"/>
    </row>
    <row r="38" spans="1:8">
      <c r="A38" s="16" t="s">
        <v>58</v>
      </c>
      <c r="B38" s="207" t="s">
        <v>61</v>
      </c>
      <c r="C38" s="208">
        <v>41488500</v>
      </c>
      <c r="D38" s="208">
        <v>41488500</v>
      </c>
      <c r="E38" s="208">
        <v>18619590</v>
      </c>
      <c r="H38" s="32"/>
    </row>
    <row r="39" spans="1:8" ht="17.25" customHeight="1">
      <c r="A39" s="17" t="s">
        <v>60</v>
      </c>
      <c r="B39" s="207" t="s">
        <v>670</v>
      </c>
      <c r="C39" s="208">
        <v>20654269</v>
      </c>
      <c r="D39" s="208">
        <v>12164971</v>
      </c>
      <c r="E39" s="208"/>
    </row>
    <row r="40" spans="1:8" ht="24" customHeight="1">
      <c r="A40" s="15" t="s">
        <v>63</v>
      </c>
      <c r="B40" s="209" t="s">
        <v>64</v>
      </c>
      <c r="C40" s="210">
        <f>SUM(C33:C39)</f>
        <v>84968262</v>
      </c>
      <c r="D40" s="210">
        <f>SUM(D32:D39)</f>
        <v>83450174</v>
      </c>
      <c r="E40" s="210">
        <f>SUM(E32:E39)</f>
        <v>34208791</v>
      </c>
    </row>
    <row r="41" spans="1:8" ht="21" customHeight="1">
      <c r="A41" s="18" t="s">
        <v>65</v>
      </c>
      <c r="B41" s="212"/>
      <c r="C41" s="213"/>
      <c r="D41" s="213"/>
      <c r="E41" s="213"/>
    </row>
    <row r="42" spans="1:8" ht="18.75" customHeight="1">
      <c r="A42" s="22" t="s">
        <v>68</v>
      </c>
      <c r="B42" s="207" t="s">
        <v>69</v>
      </c>
      <c r="C42" s="214">
        <v>180000000</v>
      </c>
      <c r="D42" s="214">
        <v>130285395</v>
      </c>
      <c r="E42" s="214">
        <v>5506863</v>
      </c>
    </row>
    <row r="43" spans="1:8" ht="16.5" customHeight="1">
      <c r="A43" s="22" t="s">
        <v>664</v>
      </c>
      <c r="B43" s="207" t="s">
        <v>73</v>
      </c>
      <c r="C43" s="214">
        <v>1000000</v>
      </c>
      <c r="D43" s="214">
        <v>3000000</v>
      </c>
      <c r="E43" s="214">
        <v>2097441</v>
      </c>
    </row>
    <row r="44" spans="1:8" ht="17.25" customHeight="1">
      <c r="A44" s="23" t="s">
        <v>78</v>
      </c>
      <c r="B44" s="207" t="s">
        <v>79</v>
      </c>
      <c r="C44" s="208">
        <v>19350000</v>
      </c>
      <c r="D44" s="208">
        <v>19929501</v>
      </c>
      <c r="E44" s="208">
        <v>770662</v>
      </c>
    </row>
    <row r="45" spans="1:8" ht="21.75" customHeight="1">
      <c r="A45" s="24" t="s">
        <v>80</v>
      </c>
      <c r="B45" s="209" t="s">
        <v>81</v>
      </c>
      <c r="C45" s="210">
        <f>SUM(C42:C44)</f>
        <v>200350000</v>
      </c>
      <c r="D45" s="210">
        <f>SUM(D42:D44)</f>
        <v>153214896</v>
      </c>
      <c r="E45" s="210">
        <f>SUM(E42:E44)</f>
        <v>8374966</v>
      </c>
    </row>
    <row r="46" spans="1:8" ht="13.5" customHeight="1">
      <c r="A46" s="14" t="s">
        <v>82</v>
      </c>
      <c r="B46" s="207" t="s">
        <v>83</v>
      </c>
      <c r="C46" s="208">
        <v>63300000</v>
      </c>
      <c r="D46" s="208">
        <v>63300000</v>
      </c>
      <c r="E46" s="208">
        <v>2506218</v>
      </c>
    </row>
    <row r="47" spans="1:8" ht="16.5" customHeight="1">
      <c r="A47" s="14" t="s">
        <v>665</v>
      </c>
      <c r="B47" s="207" t="s">
        <v>662</v>
      </c>
      <c r="C47" s="208">
        <v>12106100</v>
      </c>
      <c r="D47" s="208">
        <v>12106100</v>
      </c>
      <c r="E47" s="208">
        <v>671961</v>
      </c>
    </row>
    <row r="48" spans="1:8">
      <c r="A48" s="14" t="s">
        <v>86</v>
      </c>
      <c r="B48" s="207" t="s">
        <v>87</v>
      </c>
      <c r="C48" s="208">
        <v>20826182</v>
      </c>
      <c r="D48" s="208">
        <v>20826182</v>
      </c>
      <c r="E48" s="208">
        <v>777109</v>
      </c>
    </row>
    <row r="49" spans="1:7" ht="21.75" customHeight="1">
      <c r="A49" s="15" t="s">
        <v>88</v>
      </c>
      <c r="B49" s="209" t="s">
        <v>89</v>
      </c>
      <c r="C49" s="210">
        <f>SUM(C46:C48)</f>
        <v>96232282</v>
      </c>
      <c r="D49" s="210">
        <f>SUM(D46:D48)</f>
        <v>96232282</v>
      </c>
      <c r="E49" s="210">
        <f>SUM(E46:E48)</f>
        <v>3955288</v>
      </c>
    </row>
    <row r="50" spans="1:7" ht="17.25" customHeight="1">
      <c r="A50" s="14" t="s">
        <v>102</v>
      </c>
      <c r="B50" s="207" t="s">
        <v>103</v>
      </c>
      <c r="C50" s="208">
        <v>600000</v>
      </c>
      <c r="D50" s="208">
        <v>600000</v>
      </c>
      <c r="E50" s="208"/>
    </row>
    <row r="51" spans="1:7" ht="21" customHeight="1">
      <c r="A51" s="202" t="s">
        <v>104</v>
      </c>
      <c r="B51" s="207" t="s">
        <v>663</v>
      </c>
      <c r="C51" s="208">
        <v>13001000</v>
      </c>
      <c r="D51" s="208">
        <v>13001000</v>
      </c>
      <c r="E51" s="208">
        <v>7731909</v>
      </c>
    </row>
    <row r="52" spans="1:7" ht="21.75" customHeight="1">
      <c r="A52" s="15" t="s">
        <v>106</v>
      </c>
      <c r="B52" s="209" t="s">
        <v>107</v>
      </c>
      <c r="C52" s="210">
        <f>SUM(C50:C51)</f>
        <v>13601000</v>
      </c>
      <c r="D52" s="210">
        <f>SUM(D50:D51)</f>
        <v>13601000</v>
      </c>
      <c r="E52" s="210">
        <f>SUM(E50:E51)</f>
        <v>7731909</v>
      </c>
    </row>
    <row r="53" spans="1:7" ht="22.5" customHeight="1">
      <c r="A53" s="18" t="s">
        <v>108</v>
      </c>
      <c r="B53" s="212"/>
      <c r="C53" s="213"/>
      <c r="D53" s="213"/>
      <c r="E53" s="213"/>
    </row>
    <row r="54" spans="1:7" ht="16.5" customHeight="1">
      <c r="A54" s="200" t="s">
        <v>115</v>
      </c>
      <c r="B54" s="215" t="s">
        <v>116</v>
      </c>
      <c r="C54" s="216">
        <v>2558266</v>
      </c>
      <c r="D54" s="216">
        <v>2558266</v>
      </c>
      <c r="E54" s="216">
        <v>2558266</v>
      </c>
    </row>
    <row r="55" spans="1:7" ht="17.25" customHeight="1">
      <c r="A55" s="201" t="s">
        <v>117</v>
      </c>
      <c r="B55" s="215" t="s">
        <v>118</v>
      </c>
      <c r="C55" s="216">
        <v>79892783</v>
      </c>
      <c r="D55" s="216">
        <v>80148671</v>
      </c>
      <c r="E55" s="216">
        <v>37625254</v>
      </c>
    </row>
    <row r="56" spans="1:7" ht="18.75" customHeight="1">
      <c r="A56" s="30" t="s">
        <v>139</v>
      </c>
      <c r="B56" s="217" t="s">
        <v>140</v>
      </c>
      <c r="C56" s="218">
        <f>SUM(C54:C55)</f>
        <v>82451049</v>
      </c>
      <c r="D56" s="218">
        <f>SUM(D54:D55)</f>
        <v>82706937</v>
      </c>
      <c r="E56" s="218">
        <f>SUM(E54:E55)</f>
        <v>40183520</v>
      </c>
    </row>
    <row r="57" spans="1:7" ht="23.25" customHeight="1">
      <c r="A57" s="31" t="s">
        <v>141</v>
      </c>
      <c r="B57" s="219"/>
      <c r="C57" s="210">
        <f>SUM(C11+C12+C18+C27+C40+C45+C49+C52+C56)</f>
        <v>558659071</v>
      </c>
      <c r="D57" s="210">
        <f>SUM(D11+D12+D18+D27+D40+D45+D49+D52+D56)</f>
        <v>511464696</v>
      </c>
      <c r="E57" s="210">
        <f>SUM(E11+E12+E18+E27+E40+E45+E49+E52+E56)</f>
        <v>131633214</v>
      </c>
      <c r="G57" s="32"/>
    </row>
    <row r="58" spans="1:7" ht="30" customHeight="1">
      <c r="A58" s="36"/>
      <c r="B58" s="36"/>
      <c r="C58" s="37"/>
    </row>
    <row r="59" spans="1:7" ht="30" customHeight="1">
      <c r="A59" s="317">
        <v>0.5</v>
      </c>
      <c r="B59" s="317"/>
      <c r="C59" s="317"/>
      <c r="D59" s="317"/>
      <c r="E59" s="317"/>
    </row>
    <row r="60" spans="1:7" ht="24.75">
      <c r="A60" s="4" t="s">
        <v>0</v>
      </c>
      <c r="B60" s="220" t="s">
        <v>142</v>
      </c>
      <c r="C60" s="221" t="s">
        <v>639</v>
      </c>
      <c r="D60" s="221" t="s">
        <v>666</v>
      </c>
      <c r="E60" s="221" t="s">
        <v>667</v>
      </c>
    </row>
    <row r="61" spans="1:7" ht="26.25" customHeight="1">
      <c r="A61" s="8" t="s">
        <v>143</v>
      </c>
      <c r="B61" s="222" t="s">
        <v>144</v>
      </c>
      <c r="C61" s="208">
        <v>79126688</v>
      </c>
      <c r="D61" s="208">
        <v>81151004</v>
      </c>
      <c r="E61" s="208">
        <v>42454393</v>
      </c>
    </row>
    <row r="62" spans="1:7" hidden="1">
      <c r="A62" s="8" t="s">
        <v>145</v>
      </c>
      <c r="B62" s="222" t="s">
        <v>146</v>
      </c>
      <c r="C62" s="208"/>
      <c r="D62" s="208"/>
      <c r="E62" s="208"/>
    </row>
    <row r="63" spans="1:7" ht="25.5" hidden="1">
      <c r="A63" s="8" t="s">
        <v>147</v>
      </c>
      <c r="B63" s="222" t="s">
        <v>148</v>
      </c>
      <c r="C63" s="208"/>
      <c r="D63" s="208"/>
      <c r="E63" s="208"/>
    </row>
    <row r="64" spans="1:7">
      <c r="A64" s="8" t="s">
        <v>648</v>
      </c>
      <c r="B64" s="222" t="s">
        <v>152</v>
      </c>
      <c r="C64" s="208">
        <v>4112964</v>
      </c>
      <c r="D64" s="208">
        <v>4755178</v>
      </c>
      <c r="E64" s="208">
        <v>3710191</v>
      </c>
    </row>
    <row r="65" spans="1:5" ht="28.5">
      <c r="A65" s="13" t="s">
        <v>153</v>
      </c>
      <c r="B65" s="223" t="s">
        <v>154</v>
      </c>
      <c r="C65" s="210">
        <f>SUM(C61:C64)</f>
        <v>83239652</v>
      </c>
      <c r="D65" s="210">
        <f>SUM(D61:D64)</f>
        <v>85906182</v>
      </c>
      <c r="E65" s="210">
        <f>SUM(E61:E64)</f>
        <v>46164584</v>
      </c>
    </row>
    <row r="66" spans="1:5">
      <c r="A66" s="8" t="s">
        <v>161</v>
      </c>
      <c r="B66" s="222" t="s">
        <v>162</v>
      </c>
      <c r="C66" s="208">
        <v>2900000</v>
      </c>
      <c r="D66" s="208">
        <v>2900000</v>
      </c>
      <c r="E66" s="208">
        <v>1453720</v>
      </c>
    </row>
    <row r="67" spans="1:5">
      <c r="A67" s="8" t="s">
        <v>163</v>
      </c>
      <c r="B67" s="222" t="s">
        <v>164</v>
      </c>
      <c r="C67" s="208">
        <v>206800000</v>
      </c>
      <c r="D67" s="208">
        <v>206800000</v>
      </c>
      <c r="E67" s="208">
        <v>113288301</v>
      </c>
    </row>
    <row r="68" spans="1:5">
      <c r="A68" s="8" t="s">
        <v>647</v>
      </c>
      <c r="B68" s="222" t="s">
        <v>166</v>
      </c>
      <c r="C68" s="208">
        <v>53800</v>
      </c>
      <c r="D68" s="208">
        <v>53800</v>
      </c>
      <c r="E68" s="208">
        <v>385563</v>
      </c>
    </row>
    <row r="69" spans="1:5">
      <c r="A69" s="13" t="s">
        <v>167</v>
      </c>
      <c r="B69" s="223" t="s">
        <v>168</v>
      </c>
      <c r="C69" s="210">
        <f>SUM(C66:C68)</f>
        <v>209753800</v>
      </c>
      <c r="D69" s="210">
        <f>SUM(D66:D68)</f>
        <v>209753800</v>
      </c>
      <c r="E69" s="210">
        <f>SUM(E66:E68)</f>
        <v>115127584</v>
      </c>
    </row>
    <row r="70" spans="1:5">
      <c r="A70" s="227" t="s">
        <v>671</v>
      </c>
      <c r="B70" s="222" t="s">
        <v>170</v>
      </c>
      <c r="C70" s="208"/>
      <c r="D70" s="208"/>
      <c r="E70" s="208">
        <v>150000</v>
      </c>
    </row>
    <row r="71" spans="1:5">
      <c r="A71" s="14" t="s">
        <v>171</v>
      </c>
      <c r="B71" s="222" t="s">
        <v>172</v>
      </c>
      <c r="C71" s="208">
        <v>12946100</v>
      </c>
      <c r="D71" s="208">
        <v>12946100</v>
      </c>
      <c r="E71" s="208">
        <v>8515961</v>
      </c>
    </row>
    <row r="72" spans="1:5" hidden="1">
      <c r="A72" s="14" t="s">
        <v>175</v>
      </c>
      <c r="B72" s="222" t="s">
        <v>176</v>
      </c>
      <c r="C72" s="208"/>
      <c r="D72" s="208"/>
      <c r="E72" s="208"/>
    </row>
    <row r="73" spans="1:5" hidden="1">
      <c r="A73" s="14" t="s">
        <v>177</v>
      </c>
      <c r="B73" s="222" t="s">
        <v>178</v>
      </c>
      <c r="C73" s="208"/>
      <c r="D73" s="208"/>
      <c r="E73" s="208"/>
    </row>
    <row r="74" spans="1:5" hidden="1">
      <c r="A74" s="14" t="s">
        <v>179</v>
      </c>
      <c r="B74" s="222" t="s">
        <v>180</v>
      </c>
      <c r="C74" s="208"/>
      <c r="D74" s="208"/>
      <c r="E74" s="208"/>
    </row>
    <row r="75" spans="1:5" hidden="1">
      <c r="A75" s="14" t="s">
        <v>181</v>
      </c>
      <c r="B75" s="222" t="s">
        <v>182</v>
      </c>
      <c r="C75" s="208"/>
      <c r="D75" s="208"/>
      <c r="E75" s="208"/>
    </row>
    <row r="76" spans="1:5">
      <c r="A76" s="14" t="s">
        <v>466</v>
      </c>
      <c r="B76" s="222" t="s">
        <v>477</v>
      </c>
      <c r="C76" s="208">
        <v>2500000</v>
      </c>
      <c r="D76" s="208">
        <v>2500000</v>
      </c>
      <c r="E76" s="208">
        <v>849188</v>
      </c>
    </row>
    <row r="77" spans="1:5">
      <c r="A77" s="14" t="s">
        <v>173</v>
      </c>
      <c r="B77" s="222" t="s">
        <v>174</v>
      </c>
      <c r="C77" s="208"/>
      <c r="D77" s="208"/>
      <c r="E77" s="208">
        <v>80000</v>
      </c>
    </row>
    <row r="78" spans="1:5">
      <c r="A78" s="14" t="s">
        <v>464</v>
      </c>
      <c r="B78" s="222" t="s">
        <v>463</v>
      </c>
      <c r="C78" s="208">
        <v>3275286</v>
      </c>
      <c r="D78" s="208">
        <v>3275286</v>
      </c>
      <c r="E78" s="208">
        <v>2185746</v>
      </c>
    </row>
    <row r="79" spans="1:5">
      <c r="A79" s="14" t="s">
        <v>456</v>
      </c>
      <c r="B79" s="222" t="s">
        <v>461</v>
      </c>
      <c r="C79" s="208">
        <v>4990009</v>
      </c>
      <c r="D79" s="208">
        <v>4990009</v>
      </c>
      <c r="E79" s="208">
        <v>3118714</v>
      </c>
    </row>
    <row r="80" spans="1:5">
      <c r="A80" s="14" t="s">
        <v>673</v>
      </c>
      <c r="B80" s="222" t="s">
        <v>176</v>
      </c>
      <c r="C80" s="208"/>
      <c r="D80" s="208"/>
      <c r="E80" s="208">
        <v>155982</v>
      </c>
    </row>
    <row r="81" spans="1:5">
      <c r="A81" s="14" t="s">
        <v>177</v>
      </c>
      <c r="B81" s="222" t="s">
        <v>180</v>
      </c>
      <c r="C81" s="208">
        <v>1500000</v>
      </c>
      <c r="D81" s="208">
        <v>1500000</v>
      </c>
      <c r="E81" s="208">
        <v>684851</v>
      </c>
    </row>
    <row r="82" spans="1:5">
      <c r="A82" s="14" t="s">
        <v>181</v>
      </c>
      <c r="B82" s="222" t="s">
        <v>672</v>
      </c>
      <c r="C82" s="208"/>
      <c r="D82" s="208"/>
      <c r="E82" s="208">
        <v>200070</v>
      </c>
    </row>
    <row r="83" spans="1:5">
      <c r="A83" s="15" t="s">
        <v>183</v>
      </c>
      <c r="B83" s="223" t="s">
        <v>184</v>
      </c>
      <c r="C83" s="210">
        <f>SUM(C71:C81)</f>
        <v>25211395</v>
      </c>
      <c r="D83" s="210">
        <f>SUM(D71:D81)</f>
        <v>25211395</v>
      </c>
      <c r="E83" s="210">
        <f>SUM(E70:E82)</f>
        <v>15940512</v>
      </c>
    </row>
    <row r="84" spans="1:5" hidden="1">
      <c r="A84" s="13" t="s">
        <v>191</v>
      </c>
      <c r="B84" s="223" t="s">
        <v>192</v>
      </c>
      <c r="C84" s="210"/>
      <c r="D84" s="210"/>
      <c r="E84" s="210"/>
    </row>
    <row r="85" spans="1:5" ht="15.75">
      <c r="A85" s="18" t="s">
        <v>65</v>
      </c>
      <c r="B85" s="224"/>
      <c r="C85" s="213"/>
      <c r="D85" s="213"/>
      <c r="E85" s="213"/>
    </row>
    <row r="86" spans="1:5" hidden="1">
      <c r="A86" s="8" t="s">
        <v>193</v>
      </c>
      <c r="B86" s="222" t="s">
        <v>194</v>
      </c>
      <c r="C86" s="208"/>
      <c r="D86" s="208"/>
      <c r="E86" s="208"/>
    </row>
    <row r="87" spans="1:5" ht="25.5" hidden="1">
      <c r="A87" s="8" t="s">
        <v>195</v>
      </c>
      <c r="B87" s="222" t="s">
        <v>196</v>
      </c>
      <c r="C87" s="208"/>
      <c r="D87" s="208"/>
      <c r="E87" s="208"/>
    </row>
    <row r="88" spans="1:5" ht="25.5" hidden="1">
      <c r="A88" s="8" t="s">
        <v>197</v>
      </c>
      <c r="B88" s="222" t="s">
        <v>198</v>
      </c>
      <c r="C88" s="208"/>
      <c r="D88" s="208"/>
      <c r="E88" s="208"/>
    </row>
    <row r="89" spans="1:5" ht="25.5" hidden="1">
      <c r="A89" s="8" t="s">
        <v>199</v>
      </c>
      <c r="B89" s="222" t="s">
        <v>200</v>
      </c>
      <c r="C89" s="208"/>
      <c r="D89" s="208"/>
      <c r="E89" s="208"/>
    </row>
    <row r="90" spans="1:5" ht="25.5">
      <c r="A90" s="8" t="s">
        <v>201</v>
      </c>
      <c r="B90" s="222" t="s">
        <v>202</v>
      </c>
      <c r="C90" s="208">
        <v>28860000</v>
      </c>
      <c r="D90" s="208">
        <v>28860000</v>
      </c>
      <c r="E90" s="208"/>
    </row>
    <row r="91" spans="1:5" ht="28.5">
      <c r="A91" s="13" t="s">
        <v>203</v>
      </c>
      <c r="B91" s="223" t="s">
        <v>204</v>
      </c>
      <c r="C91" s="210">
        <f>SUM(C90)</f>
        <v>28860000</v>
      </c>
      <c r="D91" s="210">
        <f>SUM(D90)</f>
        <v>28860000</v>
      </c>
      <c r="E91" s="210"/>
    </row>
    <row r="92" spans="1:5" hidden="1">
      <c r="A92" s="14" t="s">
        <v>205</v>
      </c>
      <c r="B92" s="222" t="s">
        <v>206</v>
      </c>
      <c r="C92" s="208"/>
      <c r="D92" s="208"/>
      <c r="E92" s="208"/>
    </row>
    <row r="93" spans="1:5" hidden="1">
      <c r="A93" s="14" t="s">
        <v>207</v>
      </c>
      <c r="B93" s="222" t="s">
        <v>208</v>
      </c>
      <c r="C93" s="208"/>
      <c r="D93" s="208"/>
      <c r="E93" s="208"/>
    </row>
    <row r="94" spans="1:5" hidden="1">
      <c r="A94" s="14" t="s">
        <v>209</v>
      </c>
      <c r="B94" s="222" t="s">
        <v>210</v>
      </c>
      <c r="C94" s="208"/>
      <c r="D94" s="208"/>
      <c r="E94" s="208"/>
    </row>
    <row r="95" spans="1:5" hidden="1">
      <c r="A95" s="14" t="s">
        <v>211</v>
      </c>
      <c r="B95" s="222" t="s">
        <v>212</v>
      </c>
      <c r="C95" s="208"/>
      <c r="D95" s="208"/>
      <c r="E95" s="208"/>
    </row>
    <row r="96" spans="1:5" hidden="1">
      <c r="A96" s="14" t="s">
        <v>213</v>
      </c>
      <c r="B96" s="222" t="s">
        <v>214</v>
      </c>
      <c r="C96" s="208"/>
      <c r="D96" s="208"/>
      <c r="E96" s="208"/>
    </row>
    <row r="97" spans="1:8" hidden="1">
      <c r="A97" s="13" t="s">
        <v>215</v>
      </c>
      <c r="B97" s="223" t="s">
        <v>216</v>
      </c>
      <c r="C97" s="208"/>
      <c r="D97" s="208"/>
      <c r="E97" s="208"/>
    </row>
    <row r="98" spans="1:8" ht="25.5" hidden="1">
      <c r="A98" s="14" t="s">
        <v>217</v>
      </c>
      <c r="B98" s="222" t="s">
        <v>218</v>
      </c>
      <c r="C98" s="208"/>
      <c r="D98" s="208"/>
      <c r="E98" s="208"/>
    </row>
    <row r="99" spans="1:8" ht="25.5" hidden="1">
      <c r="A99" s="8" t="s">
        <v>219</v>
      </c>
      <c r="B99" s="222" t="s">
        <v>220</v>
      </c>
      <c r="C99" s="208"/>
      <c r="D99" s="208"/>
      <c r="E99" s="208"/>
    </row>
    <row r="100" spans="1:8" hidden="1">
      <c r="A100" s="14" t="s">
        <v>221</v>
      </c>
      <c r="B100" s="222" t="s">
        <v>222</v>
      </c>
      <c r="C100" s="208"/>
      <c r="D100" s="208"/>
      <c r="E100" s="208"/>
    </row>
    <row r="101" spans="1:8" ht="15.75">
      <c r="A101" s="18" t="s">
        <v>108</v>
      </c>
      <c r="B101" s="224"/>
      <c r="C101" s="225"/>
      <c r="D101" s="225"/>
      <c r="E101" s="225"/>
    </row>
    <row r="102" spans="1:8">
      <c r="A102" s="14" t="s">
        <v>207</v>
      </c>
      <c r="B102" s="227" t="s">
        <v>208</v>
      </c>
      <c r="C102" s="208"/>
      <c r="D102" s="208"/>
      <c r="E102" s="208">
        <v>423000</v>
      </c>
    </row>
    <row r="103" spans="1:8">
      <c r="A103" s="25" t="s">
        <v>215</v>
      </c>
      <c r="B103" s="217" t="s">
        <v>216</v>
      </c>
      <c r="C103" s="210"/>
      <c r="D103" s="210"/>
      <c r="E103" s="210">
        <f>SUM(E102)</f>
        <v>423000</v>
      </c>
    </row>
    <row r="104" spans="1:8">
      <c r="A104" s="14" t="s">
        <v>221</v>
      </c>
      <c r="B104" s="222" t="s">
        <v>674</v>
      </c>
      <c r="C104" s="208"/>
      <c r="D104" s="208"/>
      <c r="E104" s="208">
        <v>28089500</v>
      </c>
    </row>
    <row r="105" spans="1:8" ht="28.5">
      <c r="A105" s="15" t="s">
        <v>449</v>
      </c>
      <c r="B105" s="223" t="s">
        <v>450</v>
      </c>
      <c r="C105" s="210"/>
      <c r="D105" s="210"/>
      <c r="E105" s="210">
        <f>SUM(E104)</f>
        <v>28089500</v>
      </c>
    </row>
    <row r="106" spans="1:8" ht="25.5" customHeight="1">
      <c r="A106" s="35" t="s">
        <v>223</v>
      </c>
      <c r="B106" s="223" t="s">
        <v>224</v>
      </c>
      <c r="C106" s="210">
        <f>SUM(C65+C69+C83+C91+C103+C105)</f>
        <v>347064847</v>
      </c>
      <c r="D106" s="210">
        <f>SUM(D65+D69+D83+D91+D103+D105)</f>
        <v>349731377</v>
      </c>
      <c r="E106" s="210">
        <f>SUM(E65+E69+E83+E91+E103+E105)</f>
        <v>205745180</v>
      </c>
      <c r="H106" s="104"/>
    </row>
    <row r="107" spans="1:8" ht="18" customHeight="1">
      <c r="A107" s="31" t="s">
        <v>225</v>
      </c>
      <c r="B107" s="223"/>
      <c r="C107" s="226"/>
      <c r="D107" s="226"/>
      <c r="E107" s="226"/>
    </row>
    <row r="108" spans="1:8" ht="21" customHeight="1">
      <c r="A108" s="31" t="s">
        <v>226</v>
      </c>
      <c r="B108" s="223"/>
      <c r="C108" s="210"/>
      <c r="D108" s="210"/>
      <c r="E108" s="210"/>
    </row>
    <row r="109" spans="1:8" hidden="1">
      <c r="A109" s="25" t="s">
        <v>227</v>
      </c>
      <c r="B109" s="217" t="s">
        <v>228</v>
      </c>
      <c r="C109" s="210"/>
      <c r="D109" s="210"/>
      <c r="E109" s="210"/>
    </row>
    <row r="110" spans="1:8" hidden="1">
      <c r="A110" s="27" t="s">
        <v>229</v>
      </c>
      <c r="B110" s="217" t="s">
        <v>230</v>
      </c>
      <c r="C110" s="208"/>
      <c r="D110" s="208"/>
      <c r="E110" s="208"/>
    </row>
    <row r="111" spans="1:8" ht="25.5" hidden="1">
      <c r="A111" s="8" t="s">
        <v>231</v>
      </c>
      <c r="B111" s="227" t="s">
        <v>232</v>
      </c>
      <c r="C111" s="208"/>
      <c r="D111" s="208"/>
      <c r="E111" s="208"/>
    </row>
    <row r="112" spans="1:8" ht="25.5" hidden="1">
      <c r="A112" s="8" t="s">
        <v>233</v>
      </c>
      <c r="B112" s="227" t="s">
        <v>232</v>
      </c>
      <c r="C112" s="208"/>
      <c r="D112" s="208"/>
      <c r="E112" s="208"/>
    </row>
    <row r="113" spans="1:5" ht="25.5" hidden="1">
      <c r="A113" s="8" t="s">
        <v>234</v>
      </c>
      <c r="B113" s="227" t="s">
        <v>235</v>
      </c>
      <c r="C113" s="208"/>
      <c r="D113" s="208"/>
      <c r="E113" s="208"/>
    </row>
    <row r="114" spans="1:5" ht="25.5" hidden="1">
      <c r="A114" s="8" t="s">
        <v>236</v>
      </c>
      <c r="B114" s="227" t="s">
        <v>235</v>
      </c>
      <c r="C114" s="208"/>
      <c r="D114" s="208"/>
      <c r="E114" s="208"/>
    </row>
    <row r="115" spans="1:5" hidden="1">
      <c r="A115" s="26" t="s">
        <v>237</v>
      </c>
      <c r="B115" s="217" t="s">
        <v>238</v>
      </c>
      <c r="C115" s="210"/>
      <c r="D115" s="210"/>
      <c r="E115" s="210"/>
    </row>
    <row r="116" spans="1:5" hidden="1">
      <c r="A116" s="28" t="s">
        <v>239</v>
      </c>
      <c r="B116" s="227" t="s">
        <v>240</v>
      </c>
      <c r="C116" s="208"/>
      <c r="D116" s="208"/>
      <c r="E116" s="208"/>
    </row>
    <row r="117" spans="1:5" hidden="1">
      <c r="A117" s="28" t="s">
        <v>241</v>
      </c>
      <c r="B117" s="227" t="s">
        <v>242</v>
      </c>
      <c r="C117" s="208"/>
      <c r="D117" s="208"/>
      <c r="E117" s="208"/>
    </row>
    <row r="118" spans="1:5" hidden="1">
      <c r="A118" s="28" t="s">
        <v>243</v>
      </c>
      <c r="B118" s="227" t="s">
        <v>244</v>
      </c>
      <c r="C118" s="208"/>
      <c r="D118" s="208"/>
      <c r="E118" s="208"/>
    </row>
    <row r="119" spans="1:5" hidden="1">
      <c r="A119" s="28" t="s">
        <v>245</v>
      </c>
      <c r="B119" s="227" t="s">
        <v>246</v>
      </c>
      <c r="C119" s="208"/>
      <c r="D119" s="208"/>
      <c r="E119" s="208"/>
    </row>
    <row r="120" spans="1:5" hidden="1">
      <c r="A120" s="14" t="s">
        <v>247</v>
      </c>
      <c r="B120" s="227" t="s">
        <v>248</v>
      </c>
      <c r="C120" s="208"/>
      <c r="D120" s="208"/>
      <c r="E120" s="208"/>
    </row>
    <row r="121" spans="1:5" hidden="1">
      <c r="A121" s="25" t="s">
        <v>249</v>
      </c>
      <c r="B121" s="217" t="s">
        <v>250</v>
      </c>
      <c r="C121" s="210"/>
      <c r="D121" s="210"/>
      <c r="E121" s="210"/>
    </row>
    <row r="122" spans="1:5" hidden="1">
      <c r="A122" s="14" t="s">
        <v>251</v>
      </c>
      <c r="B122" s="227" t="s">
        <v>252</v>
      </c>
      <c r="C122" s="208"/>
      <c r="D122" s="208"/>
      <c r="E122" s="208"/>
    </row>
    <row r="123" spans="1:5" hidden="1">
      <c r="A123" s="14" t="s">
        <v>253</v>
      </c>
      <c r="B123" s="227" t="s">
        <v>254</v>
      </c>
      <c r="C123" s="208"/>
      <c r="D123" s="208"/>
      <c r="E123" s="208"/>
    </row>
    <row r="124" spans="1:5" hidden="1">
      <c r="A124" s="28" t="s">
        <v>255</v>
      </c>
      <c r="B124" s="227" t="s">
        <v>256</v>
      </c>
      <c r="C124" s="208"/>
      <c r="D124" s="208"/>
      <c r="E124" s="208"/>
    </row>
    <row r="125" spans="1:5" hidden="1">
      <c r="A125" s="28" t="s">
        <v>257</v>
      </c>
      <c r="B125" s="227" t="s">
        <v>258</v>
      </c>
      <c r="C125" s="208"/>
      <c r="D125" s="208"/>
      <c r="E125" s="208"/>
    </row>
    <row r="126" spans="1:5" hidden="1">
      <c r="A126" s="27" t="s">
        <v>259</v>
      </c>
      <c r="B126" s="217" t="s">
        <v>260</v>
      </c>
      <c r="C126" s="208"/>
      <c r="D126" s="208"/>
      <c r="E126" s="208"/>
    </row>
    <row r="127" spans="1:5" hidden="1">
      <c r="A127" s="25" t="s">
        <v>261</v>
      </c>
      <c r="B127" s="217" t="s">
        <v>262</v>
      </c>
      <c r="C127" s="208"/>
      <c r="D127" s="208"/>
      <c r="E127" s="208"/>
    </row>
    <row r="128" spans="1:5" s="55" customFormat="1">
      <c r="A128" s="14" t="s">
        <v>448</v>
      </c>
      <c r="B128" s="227" t="s">
        <v>238</v>
      </c>
      <c r="C128" s="208">
        <v>211594224</v>
      </c>
      <c r="D128" s="208">
        <v>161733319</v>
      </c>
      <c r="E128" s="208">
        <v>161733319</v>
      </c>
    </row>
    <row r="129" spans="1:5" s="55" customFormat="1">
      <c r="A129" s="15" t="s">
        <v>263</v>
      </c>
      <c r="B129" s="217" t="s">
        <v>649</v>
      </c>
      <c r="C129" s="210">
        <f>SUM(C128)</f>
        <v>211594224</v>
      </c>
      <c r="D129" s="210">
        <f>SUM(D128)</f>
        <v>161733319</v>
      </c>
      <c r="E129" s="210">
        <f>SUM(E128)</f>
        <v>161733319</v>
      </c>
    </row>
    <row r="130" spans="1:5" ht="22.5" customHeight="1">
      <c r="A130" s="31" t="s">
        <v>264</v>
      </c>
      <c r="B130" s="219"/>
      <c r="C130" s="210">
        <f>SUM(C106+C129)</f>
        <v>558659071</v>
      </c>
      <c r="D130" s="210">
        <f>SUM(D106+D129)</f>
        <v>511464696</v>
      </c>
      <c r="E130" s="210">
        <f>SUM(E106+E129)</f>
        <v>367478499</v>
      </c>
    </row>
  </sheetData>
  <mergeCells count="3">
    <mergeCell ref="A2:E2"/>
    <mergeCell ref="A4:E4"/>
    <mergeCell ref="A59:E59"/>
  </mergeCells>
  <phoneticPr fontId="29" type="noConversion"/>
  <printOptions horizontalCentered="1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9"/>
  <sheetViews>
    <sheetView zoomScale="75" zoomScaleNormal="75" workbookViewId="0">
      <selection activeCell="AA3" sqref="AA3"/>
    </sheetView>
  </sheetViews>
  <sheetFormatPr defaultRowHeight="15"/>
  <cols>
    <col min="1" max="1" width="11.140625" bestFit="1" customWidth="1"/>
    <col min="2" max="2" width="63.5703125" customWidth="1"/>
    <col min="3" max="3" width="18.7109375" customWidth="1"/>
    <col min="4" max="4" width="17.42578125" customWidth="1"/>
    <col min="5" max="5" width="22.140625" customWidth="1"/>
    <col min="6" max="6" width="21" customWidth="1"/>
    <col min="7" max="7" width="22.85546875" customWidth="1"/>
    <col min="8" max="8" width="21" customWidth="1"/>
    <col min="9" max="9" width="17.28515625" customWidth="1"/>
    <col min="10" max="10" width="22.85546875" customWidth="1"/>
    <col min="11" max="11" width="18.140625" customWidth="1"/>
    <col min="12" max="12" width="15.7109375" customWidth="1"/>
    <col min="13" max="13" width="18.7109375" customWidth="1"/>
    <col min="14" max="14" width="18.28515625" customWidth="1"/>
    <col min="15" max="15" width="18.42578125" customWidth="1"/>
    <col min="16" max="25" width="16.28515625" customWidth="1"/>
    <col min="26" max="26" width="14.85546875" customWidth="1"/>
    <col min="27" max="27" width="17.5703125" style="39" customWidth="1"/>
    <col min="28" max="28" width="17" customWidth="1"/>
    <col min="29" max="29" width="10.42578125" bestFit="1" customWidth="1"/>
  </cols>
  <sheetData>
    <row r="1" spans="1:29" s="38" customFormat="1" ht="36.75" customHeight="1">
      <c r="A1" s="318" t="s">
        <v>528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</row>
    <row r="2" spans="1:29" ht="24" customHeight="1"/>
    <row r="3" spans="1:29" ht="29.2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9" ht="23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9" ht="0.7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9" ht="0.7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9" s="39" customFormat="1" ht="60" customHeight="1">
      <c r="A7" s="319" t="s">
        <v>281</v>
      </c>
      <c r="B7" s="320" t="s">
        <v>266</v>
      </c>
      <c r="C7" s="45" t="s">
        <v>282</v>
      </c>
      <c r="D7" s="45" t="s">
        <v>284</v>
      </c>
      <c r="E7" s="45" t="s">
        <v>602</v>
      </c>
      <c r="F7" s="45" t="s">
        <v>283</v>
      </c>
      <c r="G7" s="45" t="s">
        <v>603</v>
      </c>
      <c r="H7" s="45" t="s">
        <v>491</v>
      </c>
      <c r="I7" s="45" t="s">
        <v>635</v>
      </c>
      <c r="J7" s="45" t="s">
        <v>443</v>
      </c>
      <c r="K7" s="48" t="s">
        <v>286</v>
      </c>
      <c r="L7" s="45" t="s">
        <v>285</v>
      </c>
      <c r="M7" s="45" t="s">
        <v>270</v>
      </c>
      <c r="N7" s="45" t="s">
        <v>606</v>
      </c>
      <c r="O7" s="45" t="s">
        <v>492</v>
      </c>
      <c r="P7" s="166" t="s">
        <v>493</v>
      </c>
      <c r="Q7" s="162" t="s">
        <v>494</v>
      </c>
      <c r="R7" s="171" t="s">
        <v>607</v>
      </c>
      <c r="S7" s="46" t="s">
        <v>506</v>
      </c>
      <c r="T7" s="47" t="s">
        <v>507</v>
      </c>
      <c r="U7" s="47" t="s">
        <v>605</v>
      </c>
      <c r="V7" s="47" t="s">
        <v>604</v>
      </c>
      <c r="W7" s="167" t="s">
        <v>498</v>
      </c>
      <c r="X7" s="167" t="s">
        <v>505</v>
      </c>
      <c r="Y7" s="162" t="s">
        <v>496</v>
      </c>
      <c r="Z7" s="162" t="s">
        <v>501</v>
      </c>
      <c r="AA7" s="322" t="s">
        <v>268</v>
      </c>
    </row>
    <row r="8" spans="1:29" s="39" customFormat="1" ht="24.75" customHeight="1">
      <c r="A8" s="319"/>
      <c r="B8" s="321"/>
      <c r="C8" s="40" t="s">
        <v>537</v>
      </c>
      <c r="D8" s="40" t="s">
        <v>538</v>
      </c>
      <c r="E8" s="168" t="s">
        <v>536</v>
      </c>
      <c r="F8" s="40" t="s">
        <v>551</v>
      </c>
      <c r="G8" s="168" t="s">
        <v>539</v>
      </c>
      <c r="H8" s="40" t="s">
        <v>550</v>
      </c>
      <c r="I8" s="40" t="s">
        <v>542</v>
      </c>
      <c r="J8" s="40" t="s">
        <v>549</v>
      </c>
      <c r="K8" s="50" t="s">
        <v>557</v>
      </c>
      <c r="L8" s="40" t="s">
        <v>553</v>
      </c>
      <c r="M8" s="40" t="s">
        <v>489</v>
      </c>
      <c r="N8" s="40" t="s">
        <v>544</v>
      </c>
      <c r="O8" s="40" t="s">
        <v>552</v>
      </c>
      <c r="P8" s="118" t="s">
        <v>547</v>
      </c>
      <c r="Q8" s="118" t="s">
        <v>548</v>
      </c>
      <c r="R8" s="170" t="s">
        <v>608</v>
      </c>
      <c r="S8" s="163" t="s">
        <v>554</v>
      </c>
      <c r="T8" s="49" t="s">
        <v>555</v>
      </c>
      <c r="U8" s="49" t="s">
        <v>556</v>
      </c>
      <c r="V8" s="169" t="s">
        <v>546</v>
      </c>
      <c r="W8" s="118">
        <v>101150</v>
      </c>
      <c r="X8" s="118">
        <v>103010</v>
      </c>
      <c r="Y8" s="118">
        <v>106020</v>
      </c>
      <c r="Z8" s="118">
        <v>107060</v>
      </c>
      <c r="AA8" s="323"/>
    </row>
    <row r="9" spans="1:29" s="39" customFormat="1" ht="17.25" customHeight="1">
      <c r="A9" s="165" t="s">
        <v>558</v>
      </c>
      <c r="B9" s="119" t="s">
        <v>478</v>
      </c>
      <c r="C9" s="40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92">
        <v>4063200</v>
      </c>
      <c r="O9" s="168"/>
      <c r="P9" s="123">
        <v>1741248</v>
      </c>
      <c r="Q9" s="121">
        <v>435312</v>
      </c>
      <c r="R9" s="121"/>
      <c r="S9" s="121"/>
      <c r="T9" s="121"/>
      <c r="U9" s="121"/>
      <c r="V9" s="121"/>
      <c r="W9" s="121"/>
      <c r="X9" s="121"/>
      <c r="Y9" s="121"/>
      <c r="Z9" s="121"/>
      <c r="AA9" s="131">
        <f>SUM(C9:Z9)</f>
        <v>6239760</v>
      </c>
    </row>
    <row r="10" spans="1:29" ht="18.75">
      <c r="A10" s="41" t="s">
        <v>599</v>
      </c>
      <c r="B10" s="41" t="s">
        <v>438</v>
      </c>
      <c r="C10" s="42"/>
      <c r="D10" s="42"/>
      <c r="E10" s="42"/>
      <c r="F10" s="42"/>
      <c r="G10" s="42"/>
      <c r="H10" s="42"/>
      <c r="I10" s="42">
        <v>474930</v>
      </c>
      <c r="J10" s="42"/>
      <c r="K10" s="42"/>
      <c r="L10" s="42"/>
      <c r="M10" s="42"/>
      <c r="N10" s="42"/>
      <c r="O10" s="42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32">
        <f>SUM(C10:Z10)</f>
        <v>474930</v>
      </c>
    </row>
    <row r="11" spans="1:29" ht="18.75">
      <c r="A11" s="41" t="s">
        <v>600</v>
      </c>
      <c r="B11" s="41" t="s">
        <v>601</v>
      </c>
      <c r="C11" s="42"/>
      <c r="D11" s="42"/>
      <c r="E11" s="42"/>
      <c r="F11" s="42"/>
      <c r="G11" s="42"/>
      <c r="H11" s="42"/>
      <c r="I11" s="42">
        <v>48000</v>
      </c>
      <c r="J11" s="42"/>
      <c r="K11" s="42"/>
      <c r="L11" s="42"/>
      <c r="M11" s="42"/>
      <c r="N11" s="42">
        <v>294768</v>
      </c>
      <c r="O11" s="42"/>
      <c r="P11" s="125">
        <v>117907</v>
      </c>
      <c r="Q11" s="120">
        <v>29477</v>
      </c>
      <c r="R11" s="120"/>
      <c r="S11" s="120"/>
      <c r="T11" s="120"/>
      <c r="U11" s="120"/>
      <c r="V11" s="120"/>
      <c r="W11" s="120"/>
      <c r="X11" s="120"/>
      <c r="Y11" s="120"/>
      <c r="Z11" s="120"/>
      <c r="AA11" s="132">
        <f>SUM(C11:Z11)</f>
        <v>490152</v>
      </c>
    </row>
    <row r="12" spans="1:29" s="39" customFormat="1" ht="18.75">
      <c r="A12" s="101"/>
      <c r="B12" s="101" t="s">
        <v>287</v>
      </c>
      <c r="C12" s="102">
        <f>SUM(C9:C11)</f>
        <v>0</v>
      </c>
      <c r="D12" s="102"/>
      <c r="E12" s="102"/>
      <c r="F12" s="102"/>
      <c r="G12" s="102"/>
      <c r="H12" s="102"/>
      <c r="I12" s="102">
        <f>SUM(I9:I11)</f>
        <v>522930</v>
      </c>
      <c r="J12" s="102"/>
      <c r="K12" s="102"/>
      <c r="L12" s="102"/>
      <c r="M12" s="102"/>
      <c r="N12" s="102">
        <f>SUM(N9:N11)</f>
        <v>4357968</v>
      </c>
      <c r="O12" s="102"/>
      <c r="P12" s="126">
        <f>SUM(P9:P11)</f>
        <v>1859155</v>
      </c>
      <c r="Q12" s="126">
        <f>SUM(Q9:Q11)</f>
        <v>464789</v>
      </c>
      <c r="R12" s="126"/>
      <c r="S12" s="126"/>
      <c r="T12" s="126"/>
      <c r="U12" s="126"/>
      <c r="V12" s="126"/>
      <c r="W12" s="126"/>
      <c r="X12" s="126"/>
      <c r="Y12" s="126"/>
      <c r="Z12" s="126"/>
      <c r="AA12" s="122">
        <f>SUM(AA9:AA11)</f>
        <v>7204842</v>
      </c>
      <c r="AB12" s="95"/>
    </row>
    <row r="13" spans="1:29" ht="18.75">
      <c r="A13" s="41" t="s">
        <v>358</v>
      </c>
      <c r="B13" s="41" t="s">
        <v>288</v>
      </c>
      <c r="C13" s="42">
        <v>3410532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30">
        <f>SUM(C13:Z13)</f>
        <v>3410532</v>
      </c>
    </row>
    <row r="14" spans="1:29" ht="15.75">
      <c r="A14" s="41" t="s">
        <v>360</v>
      </c>
      <c r="B14" s="41" t="s">
        <v>289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33">
        <f>SUM(C14:Z14)</f>
        <v>0</v>
      </c>
    </row>
    <row r="15" spans="1:29" ht="18.75">
      <c r="A15" s="41" t="s">
        <v>362</v>
      </c>
      <c r="B15" s="41" t="s">
        <v>632</v>
      </c>
      <c r="C15" s="42">
        <v>400000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>
        <v>220000</v>
      </c>
      <c r="O15" s="42"/>
      <c r="P15" s="120"/>
      <c r="Q15" s="120">
        <v>98400</v>
      </c>
      <c r="R15" s="120"/>
      <c r="S15" s="120"/>
      <c r="T15" s="120">
        <v>240000</v>
      </c>
      <c r="U15" s="120"/>
      <c r="V15" s="120"/>
      <c r="W15" s="120"/>
      <c r="X15" s="120"/>
      <c r="Y15" s="120"/>
      <c r="Z15" s="120"/>
      <c r="AA15" s="130">
        <f>SUM(C15:Z15)</f>
        <v>958400</v>
      </c>
    </row>
    <row r="16" spans="1:29" s="39" customFormat="1" ht="18.75">
      <c r="A16" s="101"/>
      <c r="B16" s="101" t="s">
        <v>290</v>
      </c>
      <c r="C16" s="102">
        <f>SUM(C13:C15)</f>
        <v>3810532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>
        <f>SUM(N13:N15)</f>
        <v>220000</v>
      </c>
      <c r="O16" s="102"/>
      <c r="P16" s="126">
        <f>SUM(P13:P15)</f>
        <v>0</v>
      </c>
      <c r="Q16" s="126">
        <f>SUM(Q13:Q15)</f>
        <v>98400</v>
      </c>
      <c r="R16" s="126"/>
      <c r="S16" s="126"/>
      <c r="T16" s="126">
        <f>SUM(T13:T15)</f>
        <v>240000</v>
      </c>
      <c r="U16" s="126"/>
      <c r="V16" s="126"/>
      <c r="W16" s="126"/>
      <c r="X16" s="126"/>
      <c r="Y16" s="126"/>
      <c r="Z16" s="126"/>
      <c r="AA16" s="122">
        <f>SUM(AA13:AA15)</f>
        <v>4368932</v>
      </c>
      <c r="AB16" s="95"/>
      <c r="AC16" s="95"/>
    </row>
    <row r="17" spans="1:28" s="39" customFormat="1" ht="21" customHeight="1">
      <c r="A17" s="101"/>
      <c r="B17" s="101" t="s">
        <v>479</v>
      </c>
      <c r="C17" s="102">
        <f>SUM(C16,C12)</f>
        <v>3810532</v>
      </c>
      <c r="D17" s="102"/>
      <c r="E17" s="102"/>
      <c r="F17" s="102"/>
      <c r="G17" s="102"/>
      <c r="H17" s="102"/>
      <c r="I17" s="102">
        <f>SUM(+I12+I16)</f>
        <v>522930</v>
      </c>
      <c r="J17" s="102"/>
      <c r="K17" s="102"/>
      <c r="L17" s="102"/>
      <c r="M17" s="102"/>
      <c r="N17" s="102">
        <f>SUM(N16,N12)</f>
        <v>4577968</v>
      </c>
      <c r="O17" s="102"/>
      <c r="P17" s="126">
        <f>SUM(P16,P12)</f>
        <v>1859155</v>
      </c>
      <c r="Q17" s="126">
        <f>SUM(Q16,Q12)</f>
        <v>563189</v>
      </c>
      <c r="R17" s="126"/>
      <c r="S17" s="126"/>
      <c r="T17" s="126">
        <f>SUM(T12+T16)</f>
        <v>240000</v>
      </c>
      <c r="U17" s="126"/>
      <c r="V17" s="126"/>
      <c r="W17" s="126"/>
      <c r="X17" s="126"/>
      <c r="Y17" s="126"/>
      <c r="Z17" s="126"/>
      <c r="AA17" s="122">
        <f>SUM(AA16,AA12)</f>
        <v>11573774</v>
      </c>
      <c r="AB17" s="95"/>
    </row>
    <row r="18" spans="1:28" ht="18.75">
      <c r="A18" s="41" t="s">
        <v>559</v>
      </c>
      <c r="B18" s="41" t="s">
        <v>291</v>
      </c>
      <c r="C18" s="42">
        <v>920844</v>
      </c>
      <c r="D18" s="42"/>
      <c r="E18" s="42"/>
      <c r="F18" s="42"/>
      <c r="G18" s="42"/>
      <c r="H18" s="42"/>
      <c r="I18" s="42">
        <v>64116</v>
      </c>
      <c r="J18" s="42"/>
      <c r="K18" s="42"/>
      <c r="L18" s="42"/>
      <c r="M18" s="42"/>
      <c r="N18" s="42">
        <v>1133460</v>
      </c>
      <c r="O18" s="42"/>
      <c r="P18" s="120">
        <v>491391</v>
      </c>
      <c r="Q18" s="120">
        <v>149416</v>
      </c>
      <c r="R18" s="120"/>
      <c r="S18" s="120"/>
      <c r="T18" s="120">
        <v>64800</v>
      </c>
      <c r="U18" s="120"/>
      <c r="V18" s="120"/>
      <c r="W18" s="120"/>
      <c r="X18" s="120"/>
      <c r="Y18" s="120"/>
      <c r="Z18" s="120"/>
      <c r="AA18" s="130">
        <f>SUM(C18:Z18)</f>
        <v>2824027</v>
      </c>
    </row>
    <row r="19" spans="1:28" ht="18.75">
      <c r="A19" s="41" t="s">
        <v>560</v>
      </c>
      <c r="B19" s="41" t="s">
        <v>292</v>
      </c>
      <c r="C19" s="42">
        <v>128520</v>
      </c>
      <c r="D19" s="42"/>
      <c r="E19" s="42"/>
      <c r="F19" s="42"/>
      <c r="G19" s="42"/>
      <c r="H19" s="42"/>
      <c r="I19" s="42">
        <v>7996</v>
      </c>
      <c r="J19" s="42"/>
      <c r="K19" s="42"/>
      <c r="L19" s="42"/>
      <c r="M19" s="42"/>
      <c r="N19" s="42">
        <v>309934</v>
      </c>
      <c r="O19" s="42"/>
      <c r="P19" s="120">
        <v>23561</v>
      </c>
      <c r="Q19" s="120">
        <v>5890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30">
        <f>SUM(C19:Z19)</f>
        <v>475901</v>
      </c>
    </row>
    <row r="20" spans="1:28" ht="18.75">
      <c r="A20" s="41" t="s">
        <v>561</v>
      </c>
      <c r="B20" s="41" t="s">
        <v>293</v>
      </c>
      <c r="C20" s="42">
        <v>76160</v>
      </c>
      <c r="D20" s="42"/>
      <c r="E20" s="42"/>
      <c r="F20" s="42"/>
      <c r="G20" s="42"/>
      <c r="H20" s="42"/>
      <c r="I20" s="42">
        <v>8568</v>
      </c>
      <c r="J20" s="42"/>
      <c r="K20" s="42"/>
      <c r="L20" s="42"/>
      <c r="M20" s="42"/>
      <c r="N20" s="42">
        <v>197520</v>
      </c>
      <c r="O20" s="42"/>
      <c r="P20" s="120">
        <v>23222</v>
      </c>
      <c r="Q20" s="120">
        <v>5806</v>
      </c>
      <c r="R20" s="120"/>
      <c r="S20" s="120"/>
      <c r="T20" s="120"/>
      <c r="U20" s="120"/>
      <c r="V20" s="120"/>
      <c r="W20" s="120"/>
      <c r="X20" s="120"/>
      <c r="Y20" s="120"/>
      <c r="Z20" s="120"/>
      <c r="AA20" s="130">
        <f>SUM(C20:Z20)</f>
        <v>311276</v>
      </c>
    </row>
    <row r="21" spans="1:28" s="39" customFormat="1" ht="18.75">
      <c r="A21" s="101"/>
      <c r="B21" s="101" t="s">
        <v>294</v>
      </c>
      <c r="C21" s="102">
        <f>SUM(C18:C20)</f>
        <v>1125524</v>
      </c>
      <c r="D21" s="102"/>
      <c r="E21" s="102"/>
      <c r="F21" s="102"/>
      <c r="G21" s="102"/>
      <c r="H21" s="102"/>
      <c r="I21" s="102">
        <f>SUM(I18:I20)</f>
        <v>80680</v>
      </c>
      <c r="J21" s="102"/>
      <c r="K21" s="102"/>
      <c r="L21" s="102"/>
      <c r="M21" s="102"/>
      <c r="N21" s="102">
        <f>SUM(N18:N20)</f>
        <v>1640914</v>
      </c>
      <c r="O21" s="102"/>
      <c r="P21" s="126">
        <f>SUM(P18:P20)</f>
        <v>538174</v>
      </c>
      <c r="Q21" s="126">
        <f>SUM(Q18:Q20)</f>
        <v>161112</v>
      </c>
      <c r="R21" s="126"/>
      <c r="S21" s="126"/>
      <c r="T21" s="126">
        <f>SUM(T18:T20)</f>
        <v>64800</v>
      </c>
      <c r="U21" s="126"/>
      <c r="V21" s="126"/>
      <c r="W21" s="126"/>
      <c r="X21" s="126"/>
      <c r="Y21" s="126"/>
      <c r="Z21" s="126"/>
      <c r="AA21" s="122">
        <f>SUM(AA18:AA20)</f>
        <v>3611204</v>
      </c>
      <c r="AB21" s="95"/>
    </row>
    <row r="22" spans="1:28" ht="18.75">
      <c r="A22" s="41" t="s">
        <v>562</v>
      </c>
      <c r="B22" s="41" t="s">
        <v>480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>
        <v>30000</v>
      </c>
      <c r="O22" s="42"/>
      <c r="P22" s="120">
        <v>16000</v>
      </c>
      <c r="Q22" s="120">
        <v>4000</v>
      </c>
      <c r="R22" s="120"/>
      <c r="S22" s="120"/>
      <c r="T22" s="120"/>
      <c r="U22" s="120"/>
      <c r="V22" s="120"/>
      <c r="W22" s="120"/>
      <c r="X22" s="120"/>
      <c r="Y22" s="120"/>
      <c r="Z22" s="120"/>
      <c r="AA22" s="130">
        <f>SUM(C22:Z22)</f>
        <v>50000</v>
      </c>
    </row>
    <row r="23" spans="1:28" ht="18.75">
      <c r="A23" s="41" t="s">
        <v>563</v>
      </c>
      <c r="B23" s="41" t="s">
        <v>481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30">
        <f>SUM(C23:Z23)</f>
        <v>0</v>
      </c>
    </row>
    <row r="24" spans="1:28" ht="18.75">
      <c r="A24" s="41" t="s">
        <v>564</v>
      </c>
      <c r="B24" s="41" t="s">
        <v>482</v>
      </c>
      <c r="C24" s="42">
        <v>20000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>
        <v>55000</v>
      </c>
      <c r="O24" s="42"/>
      <c r="P24" s="120">
        <v>16000</v>
      </c>
      <c r="Q24" s="120">
        <v>4000</v>
      </c>
      <c r="R24" s="120"/>
      <c r="S24" s="120"/>
      <c r="T24" s="120"/>
      <c r="U24" s="120"/>
      <c r="V24" s="120"/>
      <c r="W24" s="120"/>
      <c r="X24" s="120"/>
      <c r="Y24" s="120"/>
      <c r="Z24" s="120"/>
      <c r="AA24" s="130">
        <f>SUM(C24:Z24)</f>
        <v>95000</v>
      </c>
    </row>
    <row r="25" spans="1:28" ht="18.75">
      <c r="A25" s="41" t="s">
        <v>565</v>
      </c>
      <c r="B25" s="41" t="s">
        <v>295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>
        <v>500000</v>
      </c>
      <c r="N25" s="42">
        <v>200000</v>
      </c>
      <c r="O25" s="42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30">
        <f>SUM(C25:Z25)</f>
        <v>700000</v>
      </c>
    </row>
    <row r="26" spans="1:28" ht="18.75">
      <c r="A26" s="41" t="s">
        <v>566</v>
      </c>
      <c r="B26" s="41" t="s">
        <v>483</v>
      </c>
      <c r="C26" s="42"/>
      <c r="D26" s="42"/>
      <c r="E26" s="42"/>
      <c r="F26" s="42"/>
      <c r="G26" s="42"/>
      <c r="H26" s="42"/>
      <c r="I26" s="42">
        <v>60000</v>
      </c>
      <c r="J26" s="42"/>
      <c r="K26" s="42"/>
      <c r="L26" s="42"/>
      <c r="M26" s="42"/>
      <c r="N26" s="42">
        <v>40000</v>
      </c>
      <c r="O26" s="42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30">
        <f>SUM(C26:Z26)</f>
        <v>100000</v>
      </c>
    </row>
    <row r="27" spans="1:28" ht="18" customHeight="1">
      <c r="A27" s="41" t="s">
        <v>567</v>
      </c>
      <c r="B27" s="197" t="s">
        <v>296</v>
      </c>
      <c r="C27" s="42">
        <v>100000</v>
      </c>
      <c r="D27" s="42"/>
      <c r="E27" s="42"/>
      <c r="F27" s="42"/>
      <c r="G27" s="42"/>
      <c r="H27" s="42"/>
      <c r="I27" s="42"/>
      <c r="J27" s="42"/>
      <c r="K27" s="42"/>
      <c r="L27" s="42"/>
      <c r="M27" s="42">
        <v>2500000</v>
      </c>
      <c r="N27" s="42">
        <v>1500000</v>
      </c>
      <c r="O27" s="42"/>
      <c r="P27" s="124">
        <v>40000</v>
      </c>
      <c r="Q27" s="124">
        <v>10000</v>
      </c>
      <c r="R27" s="124"/>
      <c r="S27" s="124"/>
      <c r="T27" s="124"/>
      <c r="U27" s="124"/>
      <c r="V27" s="124"/>
      <c r="W27" s="124"/>
      <c r="X27" s="124"/>
      <c r="Y27" s="124"/>
      <c r="Z27" s="124"/>
      <c r="AA27" s="130">
        <f>SUM(B27:Z27)</f>
        <v>4150000</v>
      </c>
    </row>
    <row r="28" spans="1:28" s="39" customFormat="1" ht="18.75">
      <c r="A28" s="177"/>
      <c r="B28" s="177" t="s">
        <v>297</v>
      </c>
      <c r="C28" s="178">
        <f>SUM(C22:C27)</f>
        <v>120000</v>
      </c>
      <c r="D28" s="178"/>
      <c r="E28" s="178"/>
      <c r="F28" s="178">
        <v>0</v>
      </c>
      <c r="G28" s="178"/>
      <c r="H28" s="178"/>
      <c r="I28" s="178">
        <f>SUM(I22:I27)</f>
        <v>60000</v>
      </c>
      <c r="J28" s="178"/>
      <c r="K28" s="178"/>
      <c r="L28" s="178"/>
      <c r="M28" s="178">
        <f>SUM(M22:M27)</f>
        <v>3000000</v>
      </c>
      <c r="N28" s="178">
        <f>SUM(N22:N27)</f>
        <v>1825000</v>
      </c>
      <c r="O28" s="178"/>
      <c r="P28" s="179">
        <f>SUM(P22:P27)</f>
        <v>72000</v>
      </c>
      <c r="Q28" s="179">
        <f>SUM(Q22:Q27)</f>
        <v>18000</v>
      </c>
      <c r="R28" s="179"/>
      <c r="S28" s="179"/>
      <c r="T28" s="179"/>
      <c r="U28" s="179"/>
      <c r="V28" s="179"/>
      <c r="W28" s="179"/>
      <c r="X28" s="179"/>
      <c r="Y28" s="179"/>
      <c r="Z28" s="179"/>
      <c r="AA28" s="180">
        <f>SUM(AA22:AA27)</f>
        <v>5095000</v>
      </c>
      <c r="AB28" s="95"/>
    </row>
    <row r="29" spans="1:28" ht="18.75">
      <c r="A29" s="41" t="s">
        <v>568</v>
      </c>
      <c r="B29" s="41" t="s">
        <v>298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>
        <v>200000</v>
      </c>
      <c r="O29" s="42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30">
        <f>SUM(C29:Z29)</f>
        <v>200000</v>
      </c>
    </row>
    <row r="30" spans="1:28" ht="18.75">
      <c r="A30" s="41" t="s">
        <v>569</v>
      </c>
      <c r="B30" s="41" t="s">
        <v>299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>
        <v>400000</v>
      </c>
      <c r="O30" s="42"/>
      <c r="P30" s="120">
        <v>48000</v>
      </c>
      <c r="Q30" s="120">
        <v>12000</v>
      </c>
      <c r="R30" s="120"/>
      <c r="S30" s="120"/>
      <c r="T30" s="120"/>
      <c r="U30" s="120"/>
      <c r="V30" s="120"/>
      <c r="W30" s="120"/>
      <c r="X30" s="120"/>
      <c r="Y30" s="120"/>
      <c r="Z30" s="120"/>
      <c r="AA30" s="130">
        <f>SUM(C30:Z30)</f>
        <v>460000</v>
      </c>
    </row>
    <row r="31" spans="1:28" s="39" customFormat="1" ht="18.75">
      <c r="A31" s="181"/>
      <c r="B31" s="181" t="s">
        <v>300</v>
      </c>
      <c r="C31" s="182">
        <f>SUM(C29:C30)</f>
        <v>0</v>
      </c>
      <c r="D31" s="182"/>
      <c r="E31" s="182"/>
      <c r="F31" s="182">
        <v>0</v>
      </c>
      <c r="G31" s="182"/>
      <c r="H31" s="182"/>
      <c r="I31" s="182"/>
      <c r="J31" s="182"/>
      <c r="K31" s="182"/>
      <c r="L31" s="182"/>
      <c r="M31" s="182"/>
      <c r="N31" s="182">
        <f>SUM(N29:N30)</f>
        <v>600000</v>
      </c>
      <c r="O31" s="182"/>
      <c r="P31" s="183">
        <f>SUM(P29:P30)</f>
        <v>48000</v>
      </c>
      <c r="Q31" s="183">
        <f>SUM(Q29:Q30)</f>
        <v>12000</v>
      </c>
      <c r="R31" s="183"/>
      <c r="S31" s="183"/>
      <c r="T31" s="183"/>
      <c r="U31" s="183"/>
      <c r="V31" s="183"/>
      <c r="W31" s="183"/>
      <c r="X31" s="183"/>
      <c r="Y31" s="183"/>
      <c r="Z31" s="183"/>
      <c r="AA31" s="184">
        <f>SUM(AA29:AA30)</f>
        <v>660000</v>
      </c>
      <c r="AB31" s="95"/>
    </row>
    <row r="32" spans="1:28" ht="18.75">
      <c r="A32" s="41" t="s">
        <v>570</v>
      </c>
      <c r="B32" s="41" t="s">
        <v>301</v>
      </c>
      <c r="C32" s="42"/>
      <c r="D32" s="42">
        <v>20000</v>
      </c>
      <c r="E32" s="42"/>
      <c r="F32" s="42"/>
      <c r="G32" s="42"/>
      <c r="H32" s="42"/>
      <c r="I32" s="42"/>
      <c r="J32" s="42"/>
      <c r="K32" s="42"/>
      <c r="L32" s="42">
        <v>4500000</v>
      </c>
      <c r="M32" s="42"/>
      <c r="N32" s="42">
        <v>150000</v>
      </c>
      <c r="O32" s="42">
        <v>35000</v>
      </c>
      <c r="P32" s="120">
        <v>32000</v>
      </c>
      <c r="Q32" s="120">
        <v>8000</v>
      </c>
      <c r="R32" s="120"/>
      <c r="S32" s="120"/>
      <c r="T32" s="120"/>
      <c r="U32" s="120"/>
      <c r="V32" s="120"/>
      <c r="W32" s="120"/>
      <c r="X32" s="120"/>
      <c r="Y32" s="120"/>
      <c r="Z32" s="120"/>
      <c r="AA32" s="130">
        <f>SUM(C32:Z32)</f>
        <v>4745000</v>
      </c>
    </row>
    <row r="33" spans="1:28" ht="18.75">
      <c r="A33" s="41" t="s">
        <v>571</v>
      </c>
      <c r="B33" s="41" t="s">
        <v>302</v>
      </c>
      <c r="C33" s="42"/>
      <c r="D33" s="42">
        <v>0</v>
      </c>
      <c r="E33" s="42"/>
      <c r="F33" s="42"/>
      <c r="G33" s="42"/>
      <c r="H33" s="42"/>
      <c r="I33" s="42"/>
      <c r="J33" s="42"/>
      <c r="K33" s="42"/>
      <c r="L33" s="42"/>
      <c r="M33" s="42"/>
      <c r="N33" s="42">
        <v>400000</v>
      </c>
      <c r="O33" s="42">
        <v>120000</v>
      </c>
      <c r="P33" s="120">
        <v>128000</v>
      </c>
      <c r="Q33" s="120">
        <v>32000</v>
      </c>
      <c r="R33" s="120"/>
      <c r="S33" s="120"/>
      <c r="T33" s="120"/>
      <c r="U33" s="120"/>
      <c r="V33" s="120"/>
      <c r="W33" s="120"/>
      <c r="X33" s="120"/>
      <c r="Y33" s="120"/>
      <c r="Z33" s="120"/>
      <c r="AA33" s="130">
        <f>SUM(C33:Z33)</f>
        <v>680000</v>
      </c>
    </row>
    <row r="34" spans="1:28" ht="18.75">
      <c r="A34" s="41" t="s">
        <v>572</v>
      </c>
      <c r="B34" s="41" t="s">
        <v>303</v>
      </c>
      <c r="C34" s="42"/>
      <c r="D34" s="42">
        <v>60000</v>
      </c>
      <c r="E34" s="42"/>
      <c r="F34" s="42"/>
      <c r="G34" s="42"/>
      <c r="H34" s="42"/>
      <c r="I34" s="42"/>
      <c r="J34" s="42"/>
      <c r="K34" s="42"/>
      <c r="L34" s="42"/>
      <c r="M34" s="42"/>
      <c r="N34" s="42">
        <v>50000</v>
      </c>
      <c r="O34" s="42">
        <v>15000</v>
      </c>
      <c r="P34" s="120">
        <v>16000</v>
      </c>
      <c r="Q34" s="120">
        <v>4000</v>
      </c>
      <c r="R34" s="120"/>
      <c r="S34" s="120"/>
      <c r="T34" s="120"/>
      <c r="U34" s="120"/>
      <c r="V34" s="120"/>
      <c r="W34" s="120"/>
      <c r="X34" s="120"/>
      <c r="Y34" s="120"/>
      <c r="Z34" s="120"/>
      <c r="AA34" s="130">
        <f>SUM(C34:Z34)</f>
        <v>145000</v>
      </c>
      <c r="AB34" s="32"/>
    </row>
    <row r="35" spans="1:28" ht="18.75">
      <c r="A35" s="185"/>
      <c r="B35" s="186" t="s">
        <v>371</v>
      </c>
      <c r="C35" s="187">
        <f>SUM(C32:C34)</f>
        <v>0</v>
      </c>
      <c r="D35" s="187">
        <f>SUM(D32:D34)</f>
        <v>80000</v>
      </c>
      <c r="E35" s="187"/>
      <c r="F35" s="187">
        <v>0</v>
      </c>
      <c r="G35" s="187"/>
      <c r="H35" s="187"/>
      <c r="I35" s="187"/>
      <c r="J35" s="187"/>
      <c r="K35" s="187"/>
      <c r="L35" s="187">
        <f>SUM(L32:L34)</f>
        <v>4500000</v>
      </c>
      <c r="M35" s="187"/>
      <c r="N35" s="187">
        <f>SUM(N32:N34)</f>
        <v>600000</v>
      </c>
      <c r="O35" s="187">
        <f>SUM(O32:O34)</f>
        <v>170000</v>
      </c>
      <c r="P35" s="188">
        <f>SUM(P32:P34)</f>
        <v>176000</v>
      </c>
      <c r="Q35" s="188">
        <f>SUM(Q32:Q34)</f>
        <v>44000</v>
      </c>
      <c r="R35" s="188"/>
      <c r="S35" s="188"/>
      <c r="T35" s="188"/>
      <c r="U35" s="188"/>
      <c r="V35" s="188"/>
      <c r="W35" s="188"/>
      <c r="X35" s="188"/>
      <c r="Y35" s="188"/>
      <c r="Z35" s="188"/>
      <c r="AA35" s="184">
        <f>SUM(AA32:AA34)</f>
        <v>5570000</v>
      </c>
      <c r="AB35" s="32"/>
    </row>
    <row r="36" spans="1:28" ht="18.75">
      <c r="A36" s="41" t="s">
        <v>573</v>
      </c>
      <c r="B36" s="41" t="s">
        <v>484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>
        <v>559200</v>
      </c>
      <c r="O36" s="42"/>
      <c r="P36" s="120"/>
      <c r="Q36" s="120"/>
      <c r="R36" s="120"/>
      <c r="S36" s="120"/>
      <c r="T36" s="120"/>
      <c r="U36" s="120"/>
      <c r="V36" s="120">
        <v>15597580</v>
      </c>
      <c r="W36" s="120"/>
      <c r="X36" s="120"/>
      <c r="Y36" s="120"/>
      <c r="Z36" s="120"/>
      <c r="AA36" s="130">
        <f>SUM(C36:Z36)</f>
        <v>16156780</v>
      </c>
      <c r="AB36" s="32"/>
    </row>
    <row r="37" spans="1:28" ht="18.75">
      <c r="A37" s="41" t="s">
        <v>609</v>
      </c>
      <c r="B37" s="41" t="s">
        <v>610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>
        <v>150000</v>
      </c>
      <c r="O37" s="42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30">
        <f>SUM(C37:Z37)</f>
        <v>150000</v>
      </c>
      <c r="AB37" s="32"/>
    </row>
    <row r="38" spans="1:28" ht="18.75">
      <c r="A38" s="41" t="s">
        <v>574</v>
      </c>
      <c r="B38" s="41" t="s">
        <v>304</v>
      </c>
      <c r="C38" s="42"/>
      <c r="D38" s="42">
        <v>50000</v>
      </c>
      <c r="E38" s="42"/>
      <c r="F38" s="42"/>
      <c r="G38" s="42"/>
      <c r="H38" s="42"/>
      <c r="I38" s="42"/>
      <c r="J38" s="42"/>
      <c r="K38" s="42"/>
      <c r="L38" s="42"/>
      <c r="M38" s="42">
        <v>800000</v>
      </c>
      <c r="N38" s="42">
        <v>1200000</v>
      </c>
      <c r="O38" s="42"/>
      <c r="P38" s="120">
        <v>16000</v>
      </c>
      <c r="Q38" s="120">
        <v>4000</v>
      </c>
      <c r="R38" s="120"/>
      <c r="S38" s="120"/>
      <c r="T38" s="120"/>
      <c r="U38" s="120"/>
      <c r="V38" s="120"/>
      <c r="W38" s="120"/>
      <c r="X38" s="120"/>
      <c r="Y38" s="120"/>
      <c r="Z38" s="120"/>
      <c r="AA38" s="130">
        <f>SUM(C38:Z38)</f>
        <v>2070000</v>
      </c>
      <c r="AB38" s="32"/>
    </row>
    <row r="39" spans="1:28" ht="18.75">
      <c r="A39" s="41" t="s">
        <v>575</v>
      </c>
      <c r="B39" s="41" t="s">
        <v>485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>
        <v>2000000</v>
      </c>
      <c r="O39" s="42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30">
        <f>SUM(C39:Z39)</f>
        <v>2000000</v>
      </c>
      <c r="AB39" s="32"/>
    </row>
    <row r="40" spans="1:28" ht="18.75">
      <c r="A40" s="41" t="s">
        <v>576</v>
      </c>
      <c r="B40" s="41" t="s">
        <v>486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>
        <v>500000</v>
      </c>
      <c r="O40" s="42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30">
        <f>SUM(B40:Z40)</f>
        <v>500000</v>
      </c>
      <c r="AB40" s="32"/>
    </row>
    <row r="41" spans="1:28" ht="18.75">
      <c r="A41" s="41" t="s">
        <v>577</v>
      </c>
      <c r="B41" s="41" t="s">
        <v>490</v>
      </c>
      <c r="C41" s="42"/>
      <c r="D41" s="42"/>
      <c r="E41" s="42"/>
      <c r="F41" s="42">
        <v>4000000</v>
      </c>
      <c r="G41" s="42"/>
      <c r="H41" s="42"/>
      <c r="I41" s="42"/>
      <c r="J41" s="42"/>
      <c r="K41" s="42"/>
      <c r="L41" s="42"/>
      <c r="M41" s="42"/>
      <c r="N41" s="42">
        <v>200000</v>
      </c>
      <c r="O41" s="42"/>
      <c r="P41" s="120">
        <v>32000</v>
      </c>
      <c r="Q41" s="120">
        <v>8000</v>
      </c>
      <c r="R41" s="120"/>
      <c r="S41" s="120"/>
      <c r="T41" s="120"/>
      <c r="U41" s="120"/>
      <c r="V41" s="120"/>
      <c r="W41" s="120"/>
      <c r="X41" s="120"/>
      <c r="Y41" s="120"/>
      <c r="Z41" s="120"/>
      <c r="AA41" s="130">
        <f>SUM(C41:Z41)</f>
        <v>4240000</v>
      </c>
      <c r="AB41" s="32"/>
    </row>
    <row r="42" spans="1:28" ht="18.75">
      <c r="A42" s="41" t="s">
        <v>578</v>
      </c>
      <c r="B42" s="41" t="s">
        <v>439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>
        <v>330000</v>
      </c>
      <c r="O42" s="42"/>
      <c r="P42" s="120">
        <v>4000</v>
      </c>
      <c r="Q42" s="120">
        <v>1000</v>
      </c>
      <c r="R42" s="120"/>
      <c r="S42" s="120"/>
      <c r="T42" s="120"/>
      <c r="U42" s="120"/>
      <c r="V42" s="120"/>
      <c r="W42" s="120"/>
      <c r="X42" s="120"/>
      <c r="Y42" s="120"/>
      <c r="Z42" s="120"/>
      <c r="AA42" s="130">
        <f>SUM(C42:Z42)</f>
        <v>335000</v>
      </c>
    </row>
    <row r="43" spans="1:28" ht="18.75">
      <c r="A43" s="41" t="s">
        <v>579</v>
      </c>
      <c r="B43" s="41" t="s">
        <v>305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>
        <v>500000</v>
      </c>
      <c r="O43" s="42"/>
      <c r="P43" s="120">
        <v>48000</v>
      </c>
      <c r="Q43" s="120">
        <v>12000</v>
      </c>
      <c r="R43" s="120"/>
      <c r="S43" s="120"/>
      <c r="T43" s="120"/>
      <c r="U43" s="120"/>
      <c r="V43" s="120"/>
      <c r="W43" s="120"/>
      <c r="X43" s="120"/>
      <c r="Y43" s="120"/>
      <c r="Z43" s="120"/>
      <c r="AA43" s="130">
        <f>SUM(C43:Z43)</f>
        <v>560000</v>
      </c>
    </row>
    <row r="44" spans="1:28" ht="18.75">
      <c r="A44" s="41" t="s">
        <v>580</v>
      </c>
      <c r="B44" s="41" t="s">
        <v>488</v>
      </c>
      <c r="C44" s="42"/>
      <c r="D44" s="42">
        <v>320000</v>
      </c>
      <c r="E44" s="42"/>
      <c r="F44" s="42"/>
      <c r="G44" s="42"/>
      <c r="H44" s="42"/>
      <c r="I44" s="42"/>
      <c r="J44" s="42"/>
      <c r="K44" s="42"/>
      <c r="L44" s="42"/>
      <c r="M44" s="42"/>
      <c r="N44" s="42">
        <v>3000000</v>
      </c>
      <c r="O44" s="42">
        <v>5000</v>
      </c>
      <c r="P44" s="120">
        <v>8000</v>
      </c>
      <c r="Q44" s="120">
        <v>2000</v>
      </c>
      <c r="R44" s="120"/>
      <c r="S44" s="120"/>
      <c r="T44" s="120"/>
      <c r="U44" s="120"/>
      <c r="V44" s="120"/>
      <c r="W44" s="120"/>
      <c r="X44" s="120"/>
      <c r="Y44" s="120"/>
      <c r="Z44" s="120"/>
      <c r="AA44" s="130">
        <f>SUM(B44:Z44)</f>
        <v>3335000</v>
      </c>
    </row>
    <row r="45" spans="1:28" ht="18.75">
      <c r="A45" s="41" t="s">
        <v>581</v>
      </c>
      <c r="B45" s="41" t="s">
        <v>306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>
        <v>20000</v>
      </c>
      <c r="O45" s="42">
        <v>5000</v>
      </c>
      <c r="P45" s="120">
        <v>2000</v>
      </c>
      <c r="Q45" s="120">
        <v>0</v>
      </c>
      <c r="R45" s="120"/>
      <c r="S45" s="120"/>
      <c r="T45" s="120"/>
      <c r="U45" s="120"/>
      <c r="V45" s="120"/>
      <c r="W45" s="120"/>
      <c r="X45" s="120"/>
      <c r="Y45" s="120"/>
      <c r="Z45" s="120"/>
      <c r="AA45" s="130">
        <f>SUM(B45:Z45)</f>
        <v>27000</v>
      </c>
    </row>
    <row r="46" spans="1:28" ht="18.75">
      <c r="A46" s="41" t="s">
        <v>611</v>
      </c>
      <c r="B46" s="51" t="s">
        <v>440</v>
      </c>
      <c r="C46" s="42">
        <v>100000</v>
      </c>
      <c r="D46" s="42"/>
      <c r="E46" s="42"/>
      <c r="F46" s="42"/>
      <c r="G46" s="42"/>
      <c r="H46" s="42"/>
      <c r="I46" s="42"/>
      <c r="J46" s="42"/>
      <c r="K46" s="42"/>
      <c r="L46" s="42"/>
      <c r="M46" s="42">
        <v>500000</v>
      </c>
      <c r="N46" s="42">
        <v>6850000</v>
      </c>
      <c r="O46" s="42"/>
      <c r="P46" s="124">
        <v>6000</v>
      </c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30">
        <f>SUM(C46:Z46)</f>
        <v>7456000</v>
      </c>
      <c r="AB46" s="32"/>
    </row>
    <row r="47" spans="1:28" ht="18.75">
      <c r="A47" s="185"/>
      <c r="B47" s="189" t="s">
        <v>615</v>
      </c>
      <c r="C47" s="187">
        <f>SUM(C36:C46)</f>
        <v>100000</v>
      </c>
      <c r="D47" s="187">
        <f>SUM(D36:D46)</f>
        <v>370000</v>
      </c>
      <c r="E47" s="187"/>
      <c r="F47" s="187">
        <f>SUM(F36:F46)</f>
        <v>4000000</v>
      </c>
      <c r="G47" s="187"/>
      <c r="H47" s="187"/>
      <c r="I47" s="187"/>
      <c r="J47" s="187"/>
      <c r="K47" s="187"/>
      <c r="L47" s="187"/>
      <c r="M47" s="187">
        <f>SUM(M36:M46)</f>
        <v>1300000</v>
      </c>
      <c r="N47" s="187">
        <f>SUM(N36:N46)</f>
        <v>15309200</v>
      </c>
      <c r="O47" s="187">
        <f>SUM(O36:O46)</f>
        <v>10000</v>
      </c>
      <c r="P47" s="190">
        <f>SUM(P36:P46)</f>
        <v>116000</v>
      </c>
      <c r="Q47" s="190">
        <f>SUM(Q36:Q46)</f>
        <v>27000</v>
      </c>
      <c r="R47" s="190"/>
      <c r="S47" s="190"/>
      <c r="T47" s="190"/>
      <c r="U47" s="190"/>
      <c r="V47" s="190">
        <f>SUM(V36:V46)</f>
        <v>15597580</v>
      </c>
      <c r="W47" s="190"/>
      <c r="X47" s="190"/>
      <c r="Y47" s="190"/>
      <c r="Z47" s="190"/>
      <c r="AA47" s="184">
        <f>SUM(AA36:AA46)</f>
        <v>36829780</v>
      </c>
      <c r="AB47" s="32"/>
    </row>
    <row r="48" spans="1:28" ht="18.75">
      <c r="A48" s="41" t="s">
        <v>582</v>
      </c>
      <c r="B48" s="41" t="s">
        <v>495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120">
        <v>16000</v>
      </c>
      <c r="Q48" s="120">
        <v>4000</v>
      </c>
      <c r="R48" s="120"/>
      <c r="S48" s="120"/>
      <c r="T48" s="120"/>
      <c r="U48" s="120"/>
      <c r="V48" s="120"/>
      <c r="W48" s="120"/>
      <c r="X48" s="120"/>
      <c r="Y48" s="120"/>
      <c r="Z48" s="120"/>
      <c r="AA48" s="130">
        <f>SUM(C48:Z48)</f>
        <v>20000</v>
      </c>
    </row>
    <row r="49" spans="1:28" ht="18.75">
      <c r="A49" s="185"/>
      <c r="B49" s="186" t="s">
        <v>616</v>
      </c>
      <c r="C49" s="187">
        <f>SUM(C48)</f>
        <v>0</v>
      </c>
      <c r="D49" s="187">
        <v>0</v>
      </c>
      <c r="E49" s="187"/>
      <c r="F49" s="187">
        <v>0</v>
      </c>
      <c r="G49" s="187"/>
      <c r="H49" s="187"/>
      <c r="I49" s="187"/>
      <c r="J49" s="187"/>
      <c r="K49" s="187"/>
      <c r="L49" s="187"/>
      <c r="M49" s="187"/>
      <c r="N49" s="187"/>
      <c r="O49" s="187"/>
      <c r="P49" s="188">
        <f>SUM(P48)</f>
        <v>16000</v>
      </c>
      <c r="Q49" s="188">
        <f>SUM(Q48)</f>
        <v>4000</v>
      </c>
      <c r="R49" s="188"/>
      <c r="S49" s="188"/>
      <c r="T49" s="188"/>
      <c r="U49" s="188"/>
      <c r="V49" s="188"/>
      <c r="W49" s="188"/>
      <c r="X49" s="188"/>
      <c r="Y49" s="188"/>
      <c r="Z49" s="188"/>
      <c r="AA49" s="184">
        <f>SUM(AA48)</f>
        <v>20000</v>
      </c>
      <c r="AB49" s="32"/>
    </row>
    <row r="50" spans="1:28" ht="18.75">
      <c r="A50" s="41" t="s">
        <v>388</v>
      </c>
      <c r="B50" s="41" t="s">
        <v>612</v>
      </c>
      <c r="C50" s="42">
        <v>59400</v>
      </c>
      <c r="D50" s="42">
        <v>121500</v>
      </c>
      <c r="E50" s="42"/>
      <c r="F50" s="42">
        <v>1080000</v>
      </c>
      <c r="G50" s="42"/>
      <c r="H50" s="42"/>
      <c r="I50" s="42">
        <v>16200</v>
      </c>
      <c r="J50" s="42"/>
      <c r="K50" s="42"/>
      <c r="L50" s="42">
        <v>1215000</v>
      </c>
      <c r="M50" s="42">
        <v>1161000</v>
      </c>
      <c r="N50" s="42">
        <v>4719534</v>
      </c>
      <c r="O50" s="42">
        <v>49000</v>
      </c>
      <c r="P50" s="120">
        <v>91260</v>
      </c>
      <c r="Q50" s="120">
        <v>22880</v>
      </c>
      <c r="R50" s="120"/>
      <c r="S50" s="120"/>
      <c r="T50" s="120"/>
      <c r="U50" s="120"/>
      <c r="V50" s="120">
        <v>4211346</v>
      </c>
      <c r="W50" s="120"/>
      <c r="X50" s="120"/>
      <c r="Y50" s="120"/>
      <c r="Z50" s="120"/>
      <c r="AA50" s="130">
        <f t="shared" ref="AA50:AA55" si="0">SUM(C50:Z50)</f>
        <v>12747120</v>
      </c>
    </row>
    <row r="51" spans="1:28" ht="18.75">
      <c r="A51" s="41" t="s">
        <v>390</v>
      </c>
      <c r="B51" s="41" t="s">
        <v>613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>
        <v>500000</v>
      </c>
      <c r="O51" s="42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30">
        <f t="shared" si="0"/>
        <v>500000</v>
      </c>
    </row>
    <row r="52" spans="1:28" ht="18.75">
      <c r="A52" s="41" t="s">
        <v>614</v>
      </c>
      <c r="B52" s="41" t="s">
        <v>307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30">
        <f t="shared" si="0"/>
        <v>0</v>
      </c>
    </row>
    <row r="53" spans="1:28" ht="18.75">
      <c r="A53" s="41" t="s">
        <v>641</v>
      </c>
      <c r="B53" s="41" t="s">
        <v>642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>
        <v>150000</v>
      </c>
      <c r="O53" s="42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30">
        <f t="shared" si="0"/>
        <v>150000</v>
      </c>
    </row>
    <row r="54" spans="1:28" ht="18.75">
      <c r="A54" s="41" t="s">
        <v>643</v>
      </c>
      <c r="B54" s="41" t="s">
        <v>644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>
        <v>100000</v>
      </c>
      <c r="O54" s="42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30">
        <f t="shared" si="0"/>
        <v>100000</v>
      </c>
    </row>
    <row r="55" spans="1:28" ht="18.75">
      <c r="A55" s="41" t="s">
        <v>645</v>
      </c>
      <c r="B55" s="41" t="s">
        <v>646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>
        <v>200000</v>
      </c>
      <c r="O55" s="42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30">
        <f t="shared" si="0"/>
        <v>200000</v>
      </c>
    </row>
    <row r="56" spans="1:28" ht="18.75">
      <c r="A56" s="185"/>
      <c r="B56" s="186" t="s">
        <v>617</v>
      </c>
      <c r="C56" s="187">
        <f>SUM(C50:C55)</f>
        <v>59400</v>
      </c>
      <c r="D56" s="187">
        <f>SUM(D50:D55)</f>
        <v>121500</v>
      </c>
      <c r="E56" s="187"/>
      <c r="F56" s="187">
        <v>1080000</v>
      </c>
      <c r="G56" s="187"/>
      <c r="H56" s="187"/>
      <c r="I56" s="187">
        <f>SUM(I50:I55)</f>
        <v>16200</v>
      </c>
      <c r="J56" s="187"/>
      <c r="K56" s="187"/>
      <c r="L56" s="187">
        <f t="shared" ref="L56:Q56" si="1">SUM(L50:L55)</f>
        <v>1215000</v>
      </c>
      <c r="M56" s="187">
        <f t="shared" si="1"/>
        <v>1161000</v>
      </c>
      <c r="N56" s="187">
        <f t="shared" si="1"/>
        <v>5669534</v>
      </c>
      <c r="O56" s="187">
        <f t="shared" si="1"/>
        <v>49000</v>
      </c>
      <c r="P56" s="188">
        <f t="shared" si="1"/>
        <v>91260</v>
      </c>
      <c r="Q56" s="188">
        <f t="shared" si="1"/>
        <v>22880</v>
      </c>
      <c r="R56" s="188"/>
      <c r="S56" s="188"/>
      <c r="T56" s="188"/>
      <c r="U56" s="188"/>
      <c r="V56" s="188">
        <f>SUM(V50:V55)</f>
        <v>4211346</v>
      </c>
      <c r="W56" s="188"/>
      <c r="X56" s="188"/>
      <c r="Y56" s="188"/>
      <c r="Z56" s="188"/>
      <c r="AA56" s="184">
        <f>SUM(AA50:AA55)</f>
        <v>13697120</v>
      </c>
      <c r="AB56" s="32"/>
    </row>
    <row r="57" spans="1:28" s="39" customFormat="1" ht="18.75">
      <c r="A57" s="101"/>
      <c r="B57" s="101" t="s">
        <v>308</v>
      </c>
      <c r="C57" s="102">
        <f>SUM(C28+C31+C35+C47+C49+C56)</f>
        <v>279400</v>
      </c>
      <c r="D57" s="102">
        <f>SUM(D28+D31+D35+D47+D49+D56)</f>
        <v>571500</v>
      </c>
      <c r="E57" s="102"/>
      <c r="F57" s="102">
        <f>SUM(F28+F31+F35+F47+F49+F56)</f>
        <v>5080000</v>
      </c>
      <c r="G57" s="102"/>
      <c r="H57" s="102"/>
      <c r="I57" s="102">
        <f>SUM(I28+I31+I35+I47+I56)</f>
        <v>76200</v>
      </c>
      <c r="J57" s="102"/>
      <c r="K57" s="102"/>
      <c r="L57" s="102">
        <f t="shared" ref="L57:Q57" si="2">SUM(L28+L31+L35+L47+L49+L56)</f>
        <v>5715000</v>
      </c>
      <c r="M57" s="102">
        <f t="shared" si="2"/>
        <v>5461000</v>
      </c>
      <c r="N57" s="102">
        <f t="shared" si="2"/>
        <v>24003734</v>
      </c>
      <c r="O57" s="102">
        <f t="shared" si="2"/>
        <v>229000</v>
      </c>
      <c r="P57" s="126">
        <f t="shared" si="2"/>
        <v>519260</v>
      </c>
      <c r="Q57" s="126">
        <f t="shared" si="2"/>
        <v>127880</v>
      </c>
      <c r="R57" s="126"/>
      <c r="S57" s="126"/>
      <c r="T57" s="126"/>
      <c r="U57" s="126"/>
      <c r="V57" s="126">
        <f>SUM(V28+V31+V35+V47+V49+V56)</f>
        <v>19808926</v>
      </c>
      <c r="W57" s="126"/>
      <c r="X57" s="126"/>
      <c r="Y57" s="126"/>
      <c r="Z57" s="126"/>
      <c r="AA57" s="122">
        <f>SUM(AA28+AA31+AA35+AA47+AA49+AA56)</f>
        <v>61871900</v>
      </c>
      <c r="AB57" s="95"/>
    </row>
    <row r="58" spans="1:28" s="99" customFormat="1" ht="18.75">
      <c r="A58" s="129" t="s">
        <v>583</v>
      </c>
      <c r="B58" s="129" t="s">
        <v>500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127"/>
      <c r="Q58" s="127"/>
      <c r="R58" s="127"/>
      <c r="S58" s="127"/>
      <c r="T58" s="127"/>
      <c r="U58" s="127"/>
      <c r="V58" s="127"/>
      <c r="W58" s="127">
        <v>250000</v>
      </c>
      <c r="X58" s="127"/>
      <c r="Y58" s="127"/>
      <c r="Z58" s="127"/>
      <c r="AA58" s="130">
        <f>SUM(C58:Z58)</f>
        <v>250000</v>
      </c>
      <c r="AB58" s="98"/>
    </row>
    <row r="59" spans="1:28" s="99" customFormat="1" ht="18.75">
      <c r="A59" s="129" t="s">
        <v>584</v>
      </c>
      <c r="B59" s="129" t="s">
        <v>499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127"/>
      <c r="Q59" s="127"/>
      <c r="R59" s="127"/>
      <c r="S59" s="127"/>
      <c r="T59" s="127"/>
      <c r="U59" s="127"/>
      <c r="V59" s="127"/>
      <c r="W59" s="127">
        <v>849600</v>
      </c>
      <c r="X59" s="127"/>
      <c r="Y59" s="127"/>
      <c r="Z59" s="127"/>
      <c r="AA59" s="130">
        <f>SUM(C59:Z59)</f>
        <v>849600</v>
      </c>
      <c r="AB59" s="98"/>
    </row>
    <row r="60" spans="1:28" s="99" customFormat="1" ht="18.75">
      <c r="A60" s="185"/>
      <c r="B60" s="185" t="s">
        <v>618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88"/>
      <c r="Q60" s="188"/>
      <c r="R60" s="188"/>
      <c r="S60" s="188"/>
      <c r="T60" s="188"/>
      <c r="U60" s="188"/>
      <c r="V60" s="188"/>
      <c r="W60" s="188">
        <f>SUM(W58:W59)</f>
        <v>1099600</v>
      </c>
      <c r="X60" s="188"/>
      <c r="Y60" s="188"/>
      <c r="Z60" s="188"/>
      <c r="AA60" s="184">
        <f>SUM(AA58:AA59)</f>
        <v>1099600</v>
      </c>
      <c r="AB60" s="98"/>
    </row>
    <row r="61" spans="1:28" s="99" customFormat="1" ht="18.75">
      <c r="A61" s="129" t="s">
        <v>585</v>
      </c>
      <c r="B61" s="129" t="s">
        <v>497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127"/>
      <c r="Q61" s="127"/>
      <c r="R61" s="127"/>
      <c r="S61" s="127"/>
      <c r="T61" s="127"/>
      <c r="U61" s="127"/>
      <c r="V61" s="127"/>
      <c r="W61" s="127"/>
      <c r="X61" s="127"/>
      <c r="Y61" s="127">
        <v>200000</v>
      </c>
      <c r="Z61" s="127"/>
      <c r="AA61" s="130">
        <f>SUM(C61:Z61)</f>
        <v>200000</v>
      </c>
      <c r="AB61" s="98"/>
    </row>
    <row r="62" spans="1:28" s="99" customFormat="1" ht="18.75">
      <c r="A62" s="185"/>
      <c r="B62" s="185" t="s">
        <v>32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88"/>
      <c r="Q62" s="188"/>
      <c r="R62" s="188"/>
      <c r="S62" s="188"/>
      <c r="T62" s="188"/>
      <c r="U62" s="188"/>
      <c r="V62" s="188"/>
      <c r="W62" s="188"/>
      <c r="X62" s="188"/>
      <c r="Y62" s="188">
        <f>SUM(Y61)</f>
        <v>200000</v>
      </c>
      <c r="Z62" s="188"/>
      <c r="AA62" s="184">
        <f>SUM(AA61)</f>
        <v>200000</v>
      </c>
      <c r="AB62" s="98"/>
    </row>
    <row r="63" spans="1:28" s="99" customFormat="1" ht="18.75">
      <c r="A63" s="129" t="s">
        <v>619</v>
      </c>
      <c r="B63" s="129" t="s">
        <v>34</v>
      </c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127"/>
      <c r="Q63" s="127"/>
      <c r="R63" s="127"/>
      <c r="S63" s="127"/>
      <c r="T63" s="127"/>
      <c r="U63" s="127">
        <v>600000</v>
      </c>
      <c r="V63" s="127"/>
      <c r="W63" s="127"/>
      <c r="X63" s="127"/>
      <c r="Y63" s="127"/>
      <c r="Z63" s="127"/>
      <c r="AA63" s="130">
        <f t="shared" ref="AA63:AA68" si="3">SUM(C63:Z63)</f>
        <v>600000</v>
      </c>
      <c r="AB63" s="98"/>
    </row>
    <row r="64" spans="1:28" s="99" customFormat="1" ht="18.75">
      <c r="A64" s="129" t="s">
        <v>586</v>
      </c>
      <c r="B64" s="129" t="s">
        <v>502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30">
        <f t="shared" si="3"/>
        <v>0</v>
      </c>
      <c r="AB64" s="98"/>
    </row>
    <row r="65" spans="1:28" s="99" customFormat="1" ht="18.75">
      <c r="A65" s="129" t="s">
        <v>587</v>
      </c>
      <c r="B65" s="129" t="s">
        <v>503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30">
        <f t="shared" si="3"/>
        <v>0</v>
      </c>
      <c r="AB65" s="98"/>
    </row>
    <row r="66" spans="1:28" ht="18.75">
      <c r="A66" s="52" t="s">
        <v>588</v>
      </c>
      <c r="B66" s="52" t="s">
        <v>309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128"/>
      <c r="Q66" s="128"/>
      <c r="R66" s="128"/>
      <c r="S66" s="128"/>
      <c r="T66" s="128"/>
      <c r="U66" s="128"/>
      <c r="V66" s="128"/>
      <c r="W66" s="128"/>
      <c r="X66" s="128">
        <v>300000</v>
      </c>
      <c r="Y66" s="128"/>
      <c r="Z66" s="128"/>
      <c r="AA66" s="130">
        <f t="shared" si="3"/>
        <v>300000</v>
      </c>
    </row>
    <row r="67" spans="1:28" ht="18.75">
      <c r="A67" s="52" t="s">
        <v>589</v>
      </c>
      <c r="B67" s="52" t="s">
        <v>504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>
        <v>200000</v>
      </c>
      <c r="AA67" s="130">
        <f t="shared" si="3"/>
        <v>200000</v>
      </c>
    </row>
    <row r="68" spans="1:28" ht="18.75">
      <c r="A68" s="52" t="s">
        <v>590</v>
      </c>
      <c r="B68" s="52" t="s">
        <v>310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>
        <v>1600000</v>
      </c>
      <c r="AA68" s="130">
        <f t="shared" si="3"/>
        <v>1600000</v>
      </c>
    </row>
    <row r="69" spans="1:28" ht="18.75">
      <c r="A69" s="185"/>
      <c r="B69" s="185" t="s">
        <v>36</v>
      </c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8"/>
      <c r="Q69" s="188"/>
      <c r="R69" s="188"/>
      <c r="S69" s="188"/>
      <c r="T69" s="188"/>
      <c r="U69" s="188">
        <f>SUM(U63:U68)</f>
        <v>600000</v>
      </c>
      <c r="V69" s="188"/>
      <c r="W69" s="188"/>
      <c r="X69" s="188">
        <f>SUM(X63:X68)</f>
        <v>300000</v>
      </c>
      <c r="Y69" s="188"/>
      <c r="Z69" s="188">
        <f>SUM(Z63:Z68)</f>
        <v>1800000</v>
      </c>
      <c r="AA69" s="184">
        <f>SUM(AA63:AA68)</f>
        <v>2700000</v>
      </c>
      <c r="AB69" s="32"/>
    </row>
    <row r="70" spans="1:28" s="39" customFormat="1" ht="18.75">
      <c r="A70" s="101"/>
      <c r="B70" s="101" t="s">
        <v>311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26"/>
      <c r="Q70" s="126"/>
      <c r="R70" s="126"/>
      <c r="S70" s="126"/>
      <c r="T70" s="126"/>
      <c r="U70" s="126">
        <f>SUM(U60+U62+U69)</f>
        <v>600000</v>
      </c>
      <c r="V70" s="126"/>
      <c r="W70" s="126">
        <f>SUM(+W60+W62+W69)</f>
        <v>1099600</v>
      </c>
      <c r="X70" s="126">
        <f>SUM(X60+X62+X69)</f>
        <v>300000</v>
      </c>
      <c r="Y70" s="126">
        <f>SUM(Y60+Y62+Y69)</f>
        <v>200000</v>
      </c>
      <c r="Z70" s="126">
        <f>SUM(Z60+Z62+Z69)</f>
        <v>1800000</v>
      </c>
      <c r="AA70" s="122">
        <f>SUM(AA60+AA62+AA69)</f>
        <v>3999600</v>
      </c>
      <c r="AB70" s="95"/>
    </row>
    <row r="71" spans="1:28" ht="18.75">
      <c r="A71" s="52" t="s">
        <v>591</v>
      </c>
      <c r="B71" s="172" t="s">
        <v>620</v>
      </c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198">
        <v>507960</v>
      </c>
      <c r="O71" s="42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30">
        <f>SUM(C71:Z71)</f>
        <v>507960</v>
      </c>
    </row>
    <row r="72" spans="1:28" ht="18.75">
      <c r="A72" s="52" t="s">
        <v>659</v>
      </c>
      <c r="B72" s="52" t="s">
        <v>627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198">
        <v>22317533</v>
      </c>
      <c r="O72" s="42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30">
        <f>SUM(C72:Z72)</f>
        <v>22317533</v>
      </c>
    </row>
    <row r="73" spans="1:28" ht="18.75">
      <c r="A73" s="185"/>
      <c r="B73" s="185" t="s">
        <v>626</v>
      </c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>
        <f>SUM(N71:N72)</f>
        <v>22825493</v>
      </c>
      <c r="O73" s="187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4">
        <f>SUM(AA71:AA72)</f>
        <v>22825493</v>
      </c>
      <c r="AB73" s="32"/>
    </row>
    <row r="74" spans="1:28" ht="18.75">
      <c r="A74" s="52" t="s">
        <v>655</v>
      </c>
      <c r="B74" s="52" t="s">
        <v>621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198">
        <v>1500000</v>
      </c>
      <c r="O74" s="42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30">
        <f>SUM(C74:Z74)</f>
        <v>1500000</v>
      </c>
    </row>
    <row r="75" spans="1:28" ht="18.75">
      <c r="A75" s="52" t="s">
        <v>657</v>
      </c>
      <c r="B75" s="52" t="s">
        <v>622</v>
      </c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198"/>
      <c r="O75" s="42"/>
      <c r="P75" s="128"/>
      <c r="Q75" s="128"/>
      <c r="R75" s="128">
        <v>16936000</v>
      </c>
      <c r="S75" s="128"/>
      <c r="T75" s="128"/>
      <c r="U75" s="128"/>
      <c r="V75" s="128"/>
      <c r="W75" s="128"/>
      <c r="X75" s="128"/>
      <c r="Y75" s="128"/>
      <c r="Z75" s="128"/>
      <c r="AA75" s="130">
        <f>SUM(C75:Z75)</f>
        <v>16936000</v>
      </c>
    </row>
    <row r="76" spans="1:28" ht="18.75">
      <c r="A76" s="52" t="s">
        <v>654</v>
      </c>
      <c r="B76" s="52" t="s">
        <v>623</v>
      </c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198"/>
      <c r="O76" s="42"/>
      <c r="P76" s="128"/>
      <c r="Q76" s="128"/>
      <c r="R76" s="128"/>
      <c r="S76" s="128">
        <v>18070000</v>
      </c>
      <c r="T76" s="128"/>
      <c r="U76" s="128"/>
      <c r="V76" s="128"/>
      <c r="W76" s="128"/>
      <c r="X76" s="128"/>
      <c r="Y76" s="128"/>
      <c r="Z76" s="128"/>
      <c r="AA76" s="130">
        <f>SUM(C76:Z76)</f>
        <v>18070000</v>
      </c>
    </row>
    <row r="77" spans="1:28" ht="18.75">
      <c r="A77" s="52" t="s">
        <v>656</v>
      </c>
      <c r="B77" s="52" t="s">
        <v>624</v>
      </c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198">
        <v>4050000</v>
      </c>
      <c r="O77" s="42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30">
        <f>SUM(C77:Z77)</f>
        <v>4050000</v>
      </c>
    </row>
    <row r="78" spans="1:28" ht="18.75">
      <c r="A78" s="52" t="s">
        <v>658</v>
      </c>
      <c r="B78" s="52" t="s">
        <v>638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198">
        <v>932500</v>
      </c>
      <c r="O78" s="42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30">
        <f>SUM(C78:Z78)</f>
        <v>932500</v>
      </c>
    </row>
    <row r="79" spans="1:28" ht="18.75">
      <c r="A79" s="185"/>
      <c r="B79" s="185" t="s">
        <v>625</v>
      </c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>
        <f>SUM(N74:N78)</f>
        <v>6482500</v>
      </c>
      <c r="O79" s="187"/>
      <c r="P79" s="188"/>
      <c r="Q79" s="188"/>
      <c r="R79" s="188">
        <f>SUM(R74:R78)</f>
        <v>16936000</v>
      </c>
      <c r="S79" s="188">
        <f>SUM(S74:S78)</f>
        <v>18070000</v>
      </c>
      <c r="T79" s="188"/>
      <c r="U79" s="188"/>
      <c r="V79" s="188"/>
      <c r="W79" s="188"/>
      <c r="X79" s="188"/>
      <c r="Y79" s="188"/>
      <c r="Z79" s="188"/>
      <c r="AA79" s="184">
        <f>SUM(AA74:AA78)</f>
        <v>41488500</v>
      </c>
      <c r="AB79" s="32"/>
    </row>
    <row r="80" spans="1:28" ht="18.75">
      <c r="A80" s="52" t="s">
        <v>592</v>
      </c>
      <c r="B80" s="52" t="s">
        <v>312</v>
      </c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>
        <v>20654269</v>
      </c>
      <c r="O80" s="42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30">
        <f>SUM(C80:Z80)</f>
        <v>20654269</v>
      </c>
    </row>
    <row r="81" spans="1:28" s="39" customFormat="1" ht="18.75">
      <c r="A81" s="101"/>
      <c r="B81" s="101" t="s">
        <v>313</v>
      </c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>
        <f>SUM(N73+N79+N80)</f>
        <v>49962262</v>
      </c>
      <c r="O81" s="102"/>
      <c r="P81" s="126"/>
      <c r="Q81" s="126"/>
      <c r="R81" s="126">
        <f>SUM(R73+R79+R80)</f>
        <v>16936000</v>
      </c>
      <c r="S81" s="126">
        <f>SUM(S73+S79+S80)</f>
        <v>18070000</v>
      </c>
      <c r="T81" s="126"/>
      <c r="U81" s="126"/>
      <c r="V81" s="126"/>
      <c r="W81" s="126"/>
      <c r="X81" s="126"/>
      <c r="Y81" s="126"/>
      <c r="Z81" s="126"/>
      <c r="AA81" s="122">
        <f>SUM(AA73+AA79+AA80)</f>
        <v>84968262</v>
      </c>
      <c r="AB81" s="95"/>
    </row>
    <row r="82" spans="1:28" s="99" customFormat="1" ht="18.75">
      <c r="A82" s="129" t="s">
        <v>593</v>
      </c>
      <c r="B82" s="96" t="s">
        <v>441</v>
      </c>
      <c r="C82" s="97"/>
      <c r="D82" s="97"/>
      <c r="E82" s="97"/>
      <c r="F82" s="97"/>
      <c r="G82" s="97"/>
      <c r="H82" s="97"/>
      <c r="I82" s="97"/>
      <c r="J82" s="97">
        <v>6000000</v>
      </c>
      <c r="K82" s="97"/>
      <c r="L82" s="97"/>
      <c r="M82" s="97"/>
      <c r="N82" s="97">
        <v>174000000</v>
      </c>
      <c r="O82" s="9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30">
        <f>SUM(C82:Z82)</f>
        <v>180000000</v>
      </c>
      <c r="AB82" s="98"/>
    </row>
    <row r="83" spans="1:28" s="99" customFormat="1" ht="18.75">
      <c r="A83" s="129" t="s">
        <v>628</v>
      </c>
      <c r="B83" s="129" t="s">
        <v>629</v>
      </c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>
        <v>1000000</v>
      </c>
      <c r="O83" s="9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30">
        <f>SUM(C83:Z83)</f>
        <v>1000000</v>
      </c>
      <c r="AB83" s="98"/>
    </row>
    <row r="84" spans="1:28" s="99" customFormat="1" ht="18.75">
      <c r="A84" s="129" t="s">
        <v>594</v>
      </c>
      <c r="B84" s="96" t="s">
        <v>442</v>
      </c>
      <c r="C84" s="97"/>
      <c r="D84" s="97"/>
      <c r="E84" s="97"/>
      <c r="F84" s="97"/>
      <c r="G84" s="97"/>
      <c r="H84" s="97"/>
      <c r="I84" s="97"/>
      <c r="J84" s="97">
        <v>1675000</v>
      </c>
      <c r="K84" s="97"/>
      <c r="L84" s="97"/>
      <c r="M84" s="97"/>
      <c r="N84" s="97">
        <v>17675000</v>
      </c>
      <c r="O84" s="9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30">
        <f>SUM(C84:Z84)</f>
        <v>19350000</v>
      </c>
      <c r="AB84" s="98"/>
    </row>
    <row r="85" spans="1:28" s="39" customFormat="1" ht="18.75">
      <c r="A85" s="101"/>
      <c r="B85" s="101" t="s">
        <v>80</v>
      </c>
      <c r="C85" s="102"/>
      <c r="D85" s="102"/>
      <c r="E85" s="102"/>
      <c r="F85" s="102"/>
      <c r="G85" s="102"/>
      <c r="H85" s="102"/>
      <c r="I85" s="102"/>
      <c r="J85" s="102">
        <f>SUM(J82:J84)</f>
        <v>7675000</v>
      </c>
      <c r="K85" s="102"/>
      <c r="L85" s="102"/>
      <c r="M85" s="102"/>
      <c r="N85" s="102">
        <f>SUM(N82:N84)</f>
        <v>192675000</v>
      </c>
      <c r="O85" s="102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2">
        <f>SUM(AA82:AA84)</f>
        <v>200350000</v>
      </c>
      <c r="AB85" s="95"/>
    </row>
    <row r="86" spans="1:28" ht="18.75" customHeight="1">
      <c r="A86" s="52" t="s">
        <v>595</v>
      </c>
      <c r="B86" s="52" t="s">
        <v>314</v>
      </c>
      <c r="C86" s="42"/>
      <c r="D86" s="42"/>
      <c r="E86" s="42"/>
      <c r="F86" s="42"/>
      <c r="G86" s="42"/>
      <c r="H86" s="42"/>
      <c r="I86" s="42"/>
      <c r="J86" s="198">
        <v>45950000</v>
      </c>
      <c r="K86" s="42"/>
      <c r="L86" s="42"/>
      <c r="M86" s="42"/>
      <c r="N86" s="42">
        <v>17350000</v>
      </c>
      <c r="O86" s="42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30">
        <f>SUM(C86:Z86)</f>
        <v>63300000</v>
      </c>
    </row>
    <row r="87" spans="1:28" ht="18.75" customHeight="1">
      <c r="A87" s="52" t="s">
        <v>636</v>
      </c>
      <c r="B87" s="52" t="s">
        <v>637</v>
      </c>
      <c r="C87" s="42"/>
      <c r="D87" s="42"/>
      <c r="E87" s="42">
        <v>12106100</v>
      </c>
      <c r="F87" s="42"/>
      <c r="G87" s="42"/>
      <c r="H87" s="42"/>
      <c r="I87" s="42"/>
      <c r="J87" s="198"/>
      <c r="K87" s="42"/>
      <c r="L87" s="42"/>
      <c r="M87" s="42"/>
      <c r="N87" s="42"/>
      <c r="O87" s="42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30">
        <f>SUM(C87:Z87)</f>
        <v>12106100</v>
      </c>
    </row>
    <row r="88" spans="1:28" ht="21" customHeight="1">
      <c r="A88" s="52" t="s">
        <v>596</v>
      </c>
      <c r="B88" s="52" t="s">
        <v>315</v>
      </c>
      <c r="C88" s="42"/>
      <c r="D88" s="42"/>
      <c r="E88" s="42">
        <v>3268682</v>
      </c>
      <c r="F88" s="42"/>
      <c r="G88" s="42"/>
      <c r="H88" s="42"/>
      <c r="I88" s="42"/>
      <c r="J88" s="198">
        <v>12877500</v>
      </c>
      <c r="K88" s="42"/>
      <c r="L88" s="42"/>
      <c r="M88" s="42"/>
      <c r="N88" s="42">
        <v>4680000</v>
      </c>
      <c r="O88" s="42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30">
        <f>SUM(C88:Z88)</f>
        <v>20826182</v>
      </c>
    </row>
    <row r="89" spans="1:28" s="39" customFormat="1" ht="18.75">
      <c r="A89" s="101"/>
      <c r="B89" s="101" t="s">
        <v>88</v>
      </c>
      <c r="C89" s="102"/>
      <c r="D89" s="102"/>
      <c r="E89" s="102">
        <f>SUM(E86:E88)</f>
        <v>15374782</v>
      </c>
      <c r="F89" s="102"/>
      <c r="G89" s="102"/>
      <c r="H89" s="102"/>
      <c r="I89" s="102"/>
      <c r="J89" s="199">
        <f>SUM(J86:J88)</f>
        <v>58827500</v>
      </c>
      <c r="K89" s="102"/>
      <c r="L89" s="102"/>
      <c r="M89" s="102"/>
      <c r="N89" s="102">
        <f>SUM(N86:N88)</f>
        <v>22030000</v>
      </c>
      <c r="O89" s="102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2">
        <f>SUM(AA86:AA88)</f>
        <v>96232282</v>
      </c>
      <c r="AB89" s="95"/>
    </row>
    <row r="90" spans="1:28" s="55" customFormat="1" ht="18.75">
      <c r="A90" s="52" t="s">
        <v>597</v>
      </c>
      <c r="B90" s="53" t="s">
        <v>102</v>
      </c>
      <c r="C90" s="54"/>
      <c r="D90" s="54"/>
      <c r="E90" s="54"/>
      <c r="F90" s="54"/>
      <c r="G90" s="54"/>
      <c r="H90" s="54"/>
      <c r="I90" s="54"/>
      <c r="J90" s="54"/>
      <c r="K90" s="54">
        <v>600000</v>
      </c>
      <c r="L90" s="54"/>
      <c r="M90" s="54"/>
      <c r="N90" s="54"/>
      <c r="O90" s="54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30">
        <f>SUM(C90:Z90)</f>
        <v>600000</v>
      </c>
    </row>
    <row r="91" spans="1:28" s="55" customFormat="1" ht="18.75">
      <c r="A91" s="52" t="s">
        <v>660</v>
      </c>
      <c r="B91" s="52" t="s">
        <v>661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198">
        <v>10000000</v>
      </c>
      <c r="O91" s="54"/>
      <c r="P91" s="128"/>
      <c r="Q91" s="128"/>
      <c r="R91" s="128"/>
      <c r="S91" s="128">
        <v>3001000</v>
      </c>
      <c r="T91" s="128"/>
      <c r="U91" s="128"/>
      <c r="V91" s="128"/>
      <c r="W91" s="128"/>
      <c r="X91" s="128"/>
      <c r="Y91" s="128"/>
      <c r="Z91" s="128"/>
      <c r="AA91" s="130">
        <f>SUM(C91:Z91)</f>
        <v>13001000</v>
      </c>
    </row>
    <row r="92" spans="1:28" s="39" customFormat="1" ht="18.75">
      <c r="A92" s="101"/>
      <c r="B92" s="101" t="s">
        <v>316</v>
      </c>
      <c r="C92" s="102"/>
      <c r="D92" s="102"/>
      <c r="E92" s="102"/>
      <c r="F92" s="102"/>
      <c r="G92" s="102"/>
      <c r="H92" s="102"/>
      <c r="I92" s="102"/>
      <c r="J92" s="102"/>
      <c r="K92" s="102">
        <f>SUM(K90)</f>
        <v>600000</v>
      </c>
      <c r="L92" s="102"/>
      <c r="M92" s="102"/>
      <c r="N92" s="102">
        <f>SUM(N90:N91)</f>
        <v>10000000</v>
      </c>
      <c r="O92" s="102"/>
      <c r="P92" s="126"/>
      <c r="Q92" s="126"/>
      <c r="R92" s="126"/>
      <c r="S92" s="126">
        <f>SUM(S90:S91)</f>
        <v>3001000</v>
      </c>
      <c r="T92" s="126"/>
      <c r="U92" s="126"/>
      <c r="V92" s="126"/>
      <c r="W92" s="126"/>
      <c r="X92" s="126"/>
      <c r="Y92" s="126"/>
      <c r="Z92" s="126"/>
      <c r="AA92" s="122">
        <f>SUM(AA90:AA91)</f>
        <v>13601000</v>
      </c>
      <c r="AB92" s="95"/>
    </row>
    <row r="93" spans="1:28" ht="18.75" hidden="1">
      <c r="A93" s="135">
        <v>59141</v>
      </c>
      <c r="B93" s="135" t="s">
        <v>115</v>
      </c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22"/>
    </row>
    <row r="94" spans="1:28" s="39" customFormat="1" ht="18.75" hidden="1">
      <c r="A94" s="101"/>
      <c r="B94" s="101" t="s">
        <v>317</v>
      </c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2"/>
      <c r="AB94" s="95"/>
    </row>
    <row r="95" spans="1:28" s="39" customFormat="1" ht="18.75">
      <c r="A95" s="101" t="s">
        <v>633</v>
      </c>
      <c r="B95" s="101" t="s">
        <v>634</v>
      </c>
      <c r="C95" s="102"/>
      <c r="D95" s="102"/>
      <c r="E95" s="102"/>
      <c r="F95" s="102"/>
      <c r="G95" s="102">
        <v>2558266</v>
      </c>
      <c r="H95" s="102"/>
      <c r="I95" s="102"/>
      <c r="J95" s="102"/>
      <c r="K95" s="102"/>
      <c r="L95" s="102"/>
      <c r="M95" s="102"/>
      <c r="N95" s="102"/>
      <c r="O95" s="102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2">
        <f>SUM(C95:Z95)</f>
        <v>2558266</v>
      </c>
      <c r="AB95" s="95"/>
    </row>
    <row r="96" spans="1:28" s="39" customFormat="1" ht="21.75" customHeight="1">
      <c r="A96" s="101" t="s">
        <v>598</v>
      </c>
      <c r="B96" s="101" t="s">
        <v>487</v>
      </c>
      <c r="C96" s="102"/>
      <c r="D96" s="102"/>
      <c r="E96" s="102"/>
      <c r="F96" s="102"/>
      <c r="G96" s="102"/>
      <c r="H96" s="203">
        <v>79892783</v>
      </c>
      <c r="I96" s="102"/>
      <c r="J96" s="102"/>
      <c r="K96" s="102"/>
      <c r="L96" s="102"/>
      <c r="M96" s="102"/>
      <c r="N96" s="102"/>
      <c r="O96" s="102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2">
        <f>SUM(C96:Z96)</f>
        <v>79892783</v>
      </c>
      <c r="AB96" s="95"/>
    </row>
    <row r="97" spans="1:28" s="43" customFormat="1" ht="26.25" customHeight="1">
      <c r="A97" s="134"/>
      <c r="B97" s="134" t="s">
        <v>318</v>
      </c>
      <c r="C97" s="139">
        <f>SUM(C17+C21+C57+C70+C81+C85+C89+C92+C96)</f>
        <v>5215456</v>
      </c>
      <c r="D97" s="139">
        <f>SUM(D17+D21+D57+D70+D81+D85+D89+D92+D96)</f>
        <v>571500</v>
      </c>
      <c r="E97" s="139">
        <f>SUM(E17+E21+E57+E70+E81+E85+E89+E92+E95+E96)</f>
        <v>15374782</v>
      </c>
      <c r="F97" s="139">
        <f>SUM(F17+F21+F57+F70+F81+F85+F89+F92+F96)</f>
        <v>5080000</v>
      </c>
      <c r="G97" s="139">
        <f>SUM(G17+G21+G57+G70+G81+G85+G89+G92+G95+G96)</f>
        <v>2558266</v>
      </c>
      <c r="H97" s="194">
        <f>SUM(H96)</f>
        <v>79892783</v>
      </c>
      <c r="I97" s="139">
        <f t="shared" ref="I97:N97" si="4">SUM(I17+I21+I57+I70+I81+I85+I89+I92+I95+I96)</f>
        <v>679810</v>
      </c>
      <c r="J97" s="194">
        <f t="shared" si="4"/>
        <v>66502500</v>
      </c>
      <c r="K97" s="139">
        <f t="shared" si="4"/>
        <v>600000</v>
      </c>
      <c r="L97" s="139">
        <f t="shared" si="4"/>
        <v>5715000</v>
      </c>
      <c r="M97" s="139">
        <f t="shared" si="4"/>
        <v>5461000</v>
      </c>
      <c r="N97" s="139">
        <f t="shared" si="4"/>
        <v>304889878</v>
      </c>
      <c r="O97" s="139">
        <f t="shared" ref="O97:T97" si="5">SUM(O17+O21+O57+O70+O81+O85+O89+O92+O95+O96)</f>
        <v>229000</v>
      </c>
      <c r="P97" s="138">
        <f t="shared" si="5"/>
        <v>2916589</v>
      </c>
      <c r="Q97" s="138">
        <f t="shared" si="5"/>
        <v>852181</v>
      </c>
      <c r="R97" s="138">
        <f t="shared" si="5"/>
        <v>16936000</v>
      </c>
      <c r="S97" s="193">
        <f t="shared" si="5"/>
        <v>21071000</v>
      </c>
      <c r="T97" s="138">
        <f t="shared" si="5"/>
        <v>304800</v>
      </c>
      <c r="U97" s="138">
        <v>600000</v>
      </c>
      <c r="V97" s="138">
        <f t="shared" ref="V97:AA97" si="6">SUM(V17+V21+V57+V70+V81+V85+V89+V92+V95+V96)</f>
        <v>19808926</v>
      </c>
      <c r="W97" s="138">
        <f t="shared" si="6"/>
        <v>1099600</v>
      </c>
      <c r="X97" s="138">
        <f t="shared" si="6"/>
        <v>300000</v>
      </c>
      <c r="Y97" s="138">
        <f t="shared" si="6"/>
        <v>200000</v>
      </c>
      <c r="Z97" s="138">
        <f t="shared" si="6"/>
        <v>1800000</v>
      </c>
      <c r="AA97" s="122">
        <f t="shared" si="6"/>
        <v>558659071</v>
      </c>
      <c r="AB97" s="56"/>
    </row>
    <row r="99" spans="1:28">
      <c r="AB99" s="32"/>
    </row>
  </sheetData>
  <mergeCells count="4">
    <mergeCell ref="A1:AA1"/>
    <mergeCell ref="A7:A8"/>
    <mergeCell ref="B7:B8"/>
    <mergeCell ref="AA7:AA8"/>
  </mergeCells>
  <phoneticPr fontId="29" type="noConversion"/>
  <printOptions horizontalCentered="1" verticalCentered="1"/>
  <pageMargins left="0" right="0" top="0" bottom="0" header="0" footer="0"/>
  <pageSetup paperSize="8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M39"/>
  <sheetViews>
    <sheetView topLeftCell="A4" zoomScale="75" zoomScaleNormal="75" workbookViewId="0">
      <selection activeCell="K8" sqref="K8"/>
    </sheetView>
  </sheetViews>
  <sheetFormatPr defaultRowHeight="15"/>
  <cols>
    <col min="1" max="1" width="11.140625" bestFit="1" customWidth="1"/>
    <col min="2" max="2" width="61.42578125" customWidth="1"/>
    <col min="3" max="3" width="19.7109375" customWidth="1"/>
    <col min="4" max="5" width="20.28515625" customWidth="1"/>
    <col min="6" max="6" width="25.42578125" customWidth="1"/>
    <col min="7" max="7" width="23.85546875" customWidth="1"/>
    <col min="8" max="8" width="17.7109375" customWidth="1"/>
    <col min="9" max="9" width="19.42578125" customWidth="1"/>
    <col min="10" max="10" width="26.42578125" customWidth="1"/>
    <col min="11" max="11" width="18.42578125" style="39" customWidth="1"/>
    <col min="12" max="12" width="15.7109375" bestFit="1" customWidth="1"/>
  </cols>
  <sheetData>
    <row r="4" spans="1:12" s="38" customFormat="1" ht="31.5">
      <c r="A4" s="324" t="s">
        <v>529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</row>
    <row r="9" spans="1:12" s="39" customFormat="1">
      <c r="A9" s="320" t="s">
        <v>265</v>
      </c>
      <c r="B9" s="320" t="s">
        <v>266</v>
      </c>
      <c r="C9" s="327" t="s">
        <v>267</v>
      </c>
      <c r="D9" s="328"/>
      <c r="E9" s="328"/>
      <c r="F9" s="328"/>
      <c r="G9" s="328"/>
      <c r="H9" s="328"/>
      <c r="I9" s="328"/>
      <c r="J9" s="161"/>
      <c r="K9" s="326" t="s">
        <v>268</v>
      </c>
    </row>
    <row r="10" spans="1:12" s="39" customFormat="1" ht="21.75" customHeight="1">
      <c r="A10" s="325"/>
      <c r="B10" s="325"/>
      <c r="C10" s="162" t="s">
        <v>531</v>
      </c>
      <c r="D10" s="162" t="s">
        <v>284</v>
      </c>
      <c r="E10" s="162" t="s">
        <v>535</v>
      </c>
      <c r="F10" s="40" t="s">
        <v>269</v>
      </c>
      <c r="G10" s="40" t="s">
        <v>540</v>
      </c>
      <c r="H10" s="40" t="s">
        <v>543</v>
      </c>
      <c r="I10" s="164" t="s">
        <v>545</v>
      </c>
      <c r="J10" s="40" t="s">
        <v>444</v>
      </c>
      <c r="K10" s="326"/>
    </row>
    <row r="11" spans="1:12" s="39" customFormat="1">
      <c r="A11" s="321"/>
      <c r="B11" s="321"/>
      <c r="C11" s="162" t="s">
        <v>537</v>
      </c>
      <c r="D11" s="162" t="s">
        <v>538</v>
      </c>
      <c r="E11" s="162" t="s">
        <v>536</v>
      </c>
      <c r="F11" s="40" t="s">
        <v>539</v>
      </c>
      <c r="G11" s="40" t="s">
        <v>542</v>
      </c>
      <c r="H11" s="40" t="s">
        <v>544</v>
      </c>
      <c r="I11" s="40" t="s">
        <v>546</v>
      </c>
      <c r="J11" s="40">
        <v>900020</v>
      </c>
      <c r="K11" s="326"/>
    </row>
    <row r="12" spans="1:12" ht="15.75">
      <c r="A12" s="41" t="s">
        <v>457</v>
      </c>
      <c r="B12" s="41" t="s">
        <v>271</v>
      </c>
      <c r="C12" s="120">
        <v>0</v>
      </c>
      <c r="D12" s="120"/>
      <c r="E12" s="120"/>
      <c r="F12" s="42">
        <v>103251</v>
      </c>
      <c r="G12" s="42"/>
      <c r="H12" s="42"/>
      <c r="I12" s="42"/>
      <c r="J12" s="42"/>
      <c r="K12" s="151">
        <f>SUM(C12:J12)</f>
        <v>103251</v>
      </c>
      <c r="L12" s="174"/>
    </row>
    <row r="13" spans="1:12" ht="15.75">
      <c r="A13" s="41" t="s">
        <v>467</v>
      </c>
      <c r="B13" s="41" t="s">
        <v>468</v>
      </c>
      <c r="C13" s="120"/>
      <c r="D13" s="120"/>
      <c r="E13" s="120"/>
      <c r="F13" s="42">
        <v>43722533</v>
      </c>
      <c r="G13" s="42"/>
      <c r="H13" s="42"/>
      <c r="I13" s="42"/>
      <c r="J13" s="42"/>
      <c r="K13" s="151">
        <f>SUM(C13:J13)</f>
        <v>43722533</v>
      </c>
      <c r="L13" s="174"/>
    </row>
    <row r="14" spans="1:12" ht="15.75">
      <c r="A14" s="41" t="s">
        <v>458</v>
      </c>
      <c r="B14" s="41" t="s">
        <v>272</v>
      </c>
      <c r="C14" s="120"/>
      <c r="D14" s="120"/>
      <c r="E14" s="120"/>
      <c r="F14" s="42">
        <v>33692364</v>
      </c>
      <c r="G14" s="42"/>
      <c r="H14" s="42"/>
      <c r="I14" s="42"/>
      <c r="J14" s="42"/>
      <c r="K14" s="151">
        <f>SUM(C14:J14)</f>
        <v>33692364</v>
      </c>
      <c r="L14" s="174"/>
    </row>
    <row r="15" spans="1:12" ht="15.75">
      <c r="A15" s="41" t="s">
        <v>459</v>
      </c>
      <c r="B15" s="41" t="s">
        <v>413</v>
      </c>
      <c r="C15" s="120"/>
      <c r="D15" s="120"/>
      <c r="E15" s="120"/>
      <c r="F15" s="42">
        <v>1608540</v>
      </c>
      <c r="G15" s="42"/>
      <c r="H15" s="42"/>
      <c r="I15" s="42"/>
      <c r="J15" s="42"/>
      <c r="K15" s="151">
        <f>SUM(C15:J15)</f>
        <v>1608540</v>
      </c>
      <c r="L15" s="174"/>
    </row>
    <row r="16" spans="1:12" s="39" customFormat="1" ht="15.75">
      <c r="A16" s="101"/>
      <c r="B16" s="101" t="s">
        <v>153</v>
      </c>
      <c r="C16" s="126">
        <f t="shared" ref="C16:K16" si="0">SUM(C12:C15)</f>
        <v>0</v>
      </c>
      <c r="D16" s="126">
        <f t="shared" si="0"/>
        <v>0</v>
      </c>
      <c r="E16" s="126">
        <f t="shared" si="0"/>
        <v>0</v>
      </c>
      <c r="F16" s="102">
        <f t="shared" si="0"/>
        <v>79126688</v>
      </c>
      <c r="G16" s="102">
        <f t="shared" si="0"/>
        <v>0</v>
      </c>
      <c r="H16" s="102">
        <f t="shared" si="0"/>
        <v>0</v>
      </c>
      <c r="I16" s="102">
        <f t="shared" si="0"/>
        <v>0</v>
      </c>
      <c r="J16" s="102">
        <f t="shared" si="0"/>
        <v>0</v>
      </c>
      <c r="K16" s="141">
        <f t="shared" si="0"/>
        <v>79126688</v>
      </c>
      <c r="L16" s="173"/>
    </row>
    <row r="17" spans="1:13" s="39" customFormat="1" ht="15.75">
      <c r="A17" s="143" t="s">
        <v>469</v>
      </c>
      <c r="B17" s="143" t="s">
        <v>640</v>
      </c>
      <c r="C17" s="195"/>
      <c r="D17" s="195"/>
      <c r="E17" s="195"/>
      <c r="F17" s="144"/>
      <c r="G17" s="144"/>
      <c r="H17" s="142"/>
      <c r="I17" s="142"/>
      <c r="J17" s="142"/>
      <c r="K17" s="151">
        <f>SUM(C17:J17)</f>
        <v>0</v>
      </c>
      <c r="L17" s="173"/>
    </row>
    <row r="18" spans="1:13" s="39" customFormat="1" ht="15.75">
      <c r="A18" s="143" t="s">
        <v>541</v>
      </c>
      <c r="B18" s="143" t="s">
        <v>630</v>
      </c>
      <c r="C18" s="195"/>
      <c r="D18" s="195"/>
      <c r="E18" s="195"/>
      <c r="F18" s="144"/>
      <c r="G18" s="144">
        <v>359364</v>
      </c>
      <c r="H18" s="142"/>
      <c r="I18" s="142"/>
      <c r="J18" s="142"/>
      <c r="K18" s="151">
        <f>SUM(C18:J18)</f>
        <v>359364</v>
      </c>
      <c r="L18" s="173"/>
    </row>
    <row r="19" spans="1:13" s="39" customFormat="1" ht="15.75">
      <c r="A19" s="143" t="s">
        <v>476</v>
      </c>
      <c r="B19" s="143" t="s">
        <v>631</v>
      </c>
      <c r="C19" s="195"/>
      <c r="D19" s="195"/>
      <c r="E19" s="195"/>
      <c r="F19" s="144">
        <v>3753600</v>
      </c>
      <c r="G19" s="144"/>
      <c r="H19" s="142"/>
      <c r="I19" s="142"/>
      <c r="J19" s="142"/>
      <c r="K19" s="151">
        <f>SUM(C19:J19)</f>
        <v>3753600</v>
      </c>
      <c r="L19" s="173"/>
    </row>
    <row r="20" spans="1:13" s="39" customFormat="1" ht="15.75">
      <c r="A20" s="145"/>
      <c r="B20" s="146" t="s">
        <v>470</v>
      </c>
      <c r="C20" s="196">
        <f t="shared" ref="C20:K20" si="1">SUM(C17:C19)</f>
        <v>0</v>
      </c>
      <c r="D20" s="196">
        <f t="shared" si="1"/>
        <v>0</v>
      </c>
      <c r="E20" s="196">
        <f t="shared" si="1"/>
        <v>0</v>
      </c>
      <c r="F20" s="147">
        <f t="shared" si="1"/>
        <v>3753600</v>
      </c>
      <c r="G20" s="147">
        <f t="shared" si="1"/>
        <v>359364</v>
      </c>
      <c r="H20" s="102">
        <f t="shared" si="1"/>
        <v>0</v>
      </c>
      <c r="I20" s="102">
        <f t="shared" si="1"/>
        <v>0</v>
      </c>
      <c r="J20" s="102">
        <f t="shared" si="1"/>
        <v>0</v>
      </c>
      <c r="K20" s="141">
        <f t="shared" si="1"/>
        <v>4112964</v>
      </c>
      <c r="L20" s="173"/>
    </row>
    <row r="21" spans="1:13" ht="15.75">
      <c r="A21" s="41" t="s">
        <v>436</v>
      </c>
      <c r="B21" s="41" t="s">
        <v>273</v>
      </c>
      <c r="C21" s="120"/>
      <c r="D21" s="120"/>
      <c r="E21" s="120"/>
      <c r="F21" s="42"/>
      <c r="G21" s="42"/>
      <c r="H21" s="42">
        <v>28860000</v>
      </c>
      <c r="I21" s="42"/>
      <c r="J21" s="42"/>
      <c r="K21" s="151">
        <f>SUM(C21:J21)</f>
        <v>28860000</v>
      </c>
      <c r="L21" s="174"/>
      <c r="M21" s="103"/>
    </row>
    <row r="22" spans="1:13" s="39" customFormat="1" ht="15.75">
      <c r="A22" s="101"/>
      <c r="B22" s="101" t="s">
        <v>274</v>
      </c>
      <c r="C22" s="126">
        <f t="shared" ref="C22:K22" si="2">SUM(C21)</f>
        <v>0</v>
      </c>
      <c r="D22" s="126">
        <f t="shared" si="2"/>
        <v>0</v>
      </c>
      <c r="E22" s="126">
        <f t="shared" si="2"/>
        <v>0</v>
      </c>
      <c r="F22" s="102">
        <f t="shared" si="2"/>
        <v>0</v>
      </c>
      <c r="G22" s="102">
        <f t="shared" si="2"/>
        <v>0</v>
      </c>
      <c r="H22" s="102">
        <f t="shared" si="2"/>
        <v>28860000</v>
      </c>
      <c r="I22" s="102">
        <f t="shared" si="2"/>
        <v>0</v>
      </c>
      <c r="J22" s="102">
        <f t="shared" si="2"/>
        <v>0</v>
      </c>
      <c r="K22" s="141">
        <f t="shared" si="2"/>
        <v>28860000</v>
      </c>
      <c r="L22" s="173"/>
    </row>
    <row r="23" spans="1:13" ht="15.75">
      <c r="A23" s="41" t="s">
        <v>471</v>
      </c>
      <c r="B23" s="41" t="s">
        <v>275</v>
      </c>
      <c r="C23" s="120"/>
      <c r="D23" s="120"/>
      <c r="E23" s="120"/>
      <c r="F23" s="42"/>
      <c r="G23" s="42"/>
      <c r="H23" s="42"/>
      <c r="I23" s="42"/>
      <c r="J23" s="42">
        <v>2900000</v>
      </c>
      <c r="K23" s="151">
        <f>SUM(C23:J23)</f>
        <v>2900000</v>
      </c>
      <c r="L23" s="174"/>
    </row>
    <row r="24" spans="1:13" ht="15.75">
      <c r="A24" s="41" t="s">
        <v>472</v>
      </c>
      <c r="B24" s="41" t="s">
        <v>473</v>
      </c>
      <c r="C24" s="120"/>
      <c r="D24" s="120"/>
      <c r="E24" s="120"/>
      <c r="F24" s="42"/>
      <c r="G24" s="42"/>
      <c r="H24" s="42"/>
      <c r="I24" s="42"/>
      <c r="J24" s="42">
        <v>200000000</v>
      </c>
      <c r="K24" s="151">
        <f>SUM(C24:J24)</f>
        <v>200000000</v>
      </c>
      <c r="L24" s="174"/>
    </row>
    <row r="25" spans="1:13" ht="15.75">
      <c r="A25" s="41" t="s">
        <v>460</v>
      </c>
      <c r="B25" s="41" t="s">
        <v>276</v>
      </c>
      <c r="C25" s="120"/>
      <c r="D25" s="120"/>
      <c r="E25" s="120"/>
      <c r="F25" s="42"/>
      <c r="G25" s="42"/>
      <c r="H25" s="42"/>
      <c r="I25" s="42"/>
      <c r="J25" s="42">
        <v>6600000</v>
      </c>
      <c r="K25" s="151">
        <f>SUM(C25:J25)</f>
        <v>6600000</v>
      </c>
      <c r="L25" s="174"/>
    </row>
    <row r="26" spans="1:13" ht="15.75">
      <c r="A26" s="41" t="s">
        <v>474</v>
      </c>
      <c r="B26" s="41" t="s">
        <v>475</v>
      </c>
      <c r="C26" s="120"/>
      <c r="D26" s="120"/>
      <c r="E26" s="120"/>
      <c r="F26" s="42"/>
      <c r="G26" s="42"/>
      <c r="H26" s="42"/>
      <c r="I26" s="42"/>
      <c r="J26" s="42">
        <v>200000</v>
      </c>
      <c r="K26" s="151">
        <f>SUM(C26:J26)</f>
        <v>200000</v>
      </c>
      <c r="L26" s="174"/>
    </row>
    <row r="27" spans="1:13" ht="15.75">
      <c r="A27" s="41" t="s">
        <v>532</v>
      </c>
      <c r="B27" s="41" t="s">
        <v>533</v>
      </c>
      <c r="C27" s="120">
        <v>53800</v>
      </c>
      <c r="D27" s="120"/>
      <c r="E27" s="120"/>
      <c r="F27" s="42"/>
      <c r="G27" s="42"/>
      <c r="H27" s="42"/>
      <c r="I27" s="42"/>
      <c r="J27" s="42"/>
      <c r="K27" s="151">
        <f>SUM(C27:J27)</f>
        <v>53800</v>
      </c>
      <c r="L27" s="174"/>
    </row>
    <row r="28" spans="1:13" s="39" customFormat="1" ht="15.75">
      <c r="A28" s="101"/>
      <c r="B28" s="101" t="s">
        <v>277</v>
      </c>
      <c r="C28" s="126">
        <f t="shared" ref="C28:K28" si="3">SUM(C23:C27)</f>
        <v>53800</v>
      </c>
      <c r="D28" s="126">
        <f t="shared" si="3"/>
        <v>0</v>
      </c>
      <c r="E28" s="126">
        <f t="shared" si="3"/>
        <v>0</v>
      </c>
      <c r="F28" s="102">
        <f t="shared" si="3"/>
        <v>0</v>
      </c>
      <c r="G28" s="102">
        <f t="shared" si="3"/>
        <v>0</v>
      </c>
      <c r="H28" s="102">
        <f t="shared" si="3"/>
        <v>0</v>
      </c>
      <c r="I28" s="102">
        <f t="shared" si="3"/>
        <v>0</v>
      </c>
      <c r="J28" s="102">
        <f t="shared" si="3"/>
        <v>209700000</v>
      </c>
      <c r="K28" s="141">
        <f t="shared" si="3"/>
        <v>209753800</v>
      </c>
      <c r="L28" s="173"/>
    </row>
    <row r="29" spans="1:13" ht="15.75">
      <c r="A29" s="41" t="s">
        <v>650</v>
      </c>
      <c r="B29" s="41" t="s">
        <v>278</v>
      </c>
      <c r="C29" s="120"/>
      <c r="D29" s="120">
        <v>120000</v>
      </c>
      <c r="E29" s="120">
        <v>12826100</v>
      </c>
      <c r="F29" s="42"/>
      <c r="G29" s="42"/>
      <c r="H29" s="42"/>
      <c r="I29" s="42"/>
      <c r="J29" s="42"/>
      <c r="K29" s="151">
        <f t="shared" ref="K29:K34" si="4">SUM(C29:J29)</f>
        <v>12946100</v>
      </c>
      <c r="L29" s="174"/>
    </row>
    <row r="30" spans="1:13" ht="15.75">
      <c r="A30" s="41" t="s">
        <v>465</v>
      </c>
      <c r="B30" s="41" t="s">
        <v>466</v>
      </c>
      <c r="C30" s="120"/>
      <c r="D30" s="120"/>
      <c r="E30" s="120"/>
      <c r="F30" s="42"/>
      <c r="G30" s="42"/>
      <c r="H30" s="42">
        <v>2500000</v>
      </c>
      <c r="I30" s="42"/>
      <c r="J30" s="42"/>
      <c r="K30" s="151">
        <f>SUM(C30:J30)</f>
        <v>2500000</v>
      </c>
      <c r="L30" s="174"/>
    </row>
    <row r="31" spans="1:13" ht="15.75">
      <c r="A31" s="41" t="s">
        <v>534</v>
      </c>
      <c r="B31" s="41" t="s">
        <v>173</v>
      </c>
      <c r="C31" s="120"/>
      <c r="D31" s="120"/>
      <c r="E31" s="120"/>
      <c r="F31" s="42"/>
      <c r="G31" s="42"/>
      <c r="H31" s="42"/>
      <c r="I31" s="42"/>
      <c r="J31" s="42"/>
      <c r="K31" s="151">
        <f t="shared" si="4"/>
        <v>0</v>
      </c>
      <c r="L31" s="174"/>
    </row>
    <row r="32" spans="1:13" ht="15.75">
      <c r="A32" s="41" t="s">
        <v>651</v>
      </c>
      <c r="B32" s="41" t="s">
        <v>464</v>
      </c>
      <c r="C32" s="120"/>
      <c r="D32" s="120"/>
      <c r="E32" s="120"/>
      <c r="F32" s="42"/>
      <c r="G32" s="42"/>
      <c r="H32" s="42"/>
      <c r="I32" s="42">
        <v>3275286</v>
      </c>
      <c r="J32" s="42"/>
      <c r="K32" s="151">
        <f t="shared" si="4"/>
        <v>3275286</v>
      </c>
      <c r="L32" s="174"/>
    </row>
    <row r="33" spans="1:13" ht="15.75">
      <c r="A33" s="41" t="s">
        <v>652</v>
      </c>
      <c r="B33" s="41" t="s">
        <v>456</v>
      </c>
      <c r="C33" s="120"/>
      <c r="D33" s="120">
        <v>32400</v>
      </c>
      <c r="E33" s="120">
        <v>3398282</v>
      </c>
      <c r="F33" s="42"/>
      <c r="G33" s="42"/>
      <c r="H33" s="42">
        <v>675000</v>
      </c>
      <c r="I33" s="42">
        <v>884327</v>
      </c>
      <c r="J33" s="42"/>
      <c r="K33" s="151">
        <f t="shared" si="4"/>
        <v>4990009</v>
      </c>
      <c r="L33" s="174"/>
    </row>
    <row r="34" spans="1:13" ht="15.75">
      <c r="A34" s="41" t="s">
        <v>462</v>
      </c>
      <c r="B34" s="41" t="s">
        <v>177</v>
      </c>
      <c r="C34" s="120"/>
      <c r="D34" s="120"/>
      <c r="E34" s="120"/>
      <c r="F34" s="42"/>
      <c r="G34" s="42"/>
      <c r="H34" s="42">
        <v>1500000</v>
      </c>
      <c r="I34" s="42"/>
      <c r="J34" s="42"/>
      <c r="K34" s="151">
        <f t="shared" si="4"/>
        <v>1500000</v>
      </c>
      <c r="L34" s="174"/>
    </row>
    <row r="35" spans="1:13" s="39" customFormat="1" ht="15.75">
      <c r="A35" s="101"/>
      <c r="B35" s="101" t="s">
        <v>279</v>
      </c>
      <c r="C35" s="126">
        <f t="shared" ref="C35:K35" si="5">SUM(C29:C34)</f>
        <v>0</v>
      </c>
      <c r="D35" s="126">
        <f t="shared" si="5"/>
        <v>152400</v>
      </c>
      <c r="E35" s="126">
        <f t="shared" si="5"/>
        <v>16224382</v>
      </c>
      <c r="F35" s="102">
        <f t="shared" si="5"/>
        <v>0</v>
      </c>
      <c r="G35" s="102">
        <f t="shared" si="5"/>
        <v>0</v>
      </c>
      <c r="H35" s="102">
        <f t="shared" si="5"/>
        <v>4675000</v>
      </c>
      <c r="I35" s="102">
        <f t="shared" si="5"/>
        <v>4159613</v>
      </c>
      <c r="J35" s="102">
        <f t="shared" si="5"/>
        <v>0</v>
      </c>
      <c r="K35" s="141">
        <f t="shared" si="5"/>
        <v>25211395</v>
      </c>
      <c r="L35" s="173"/>
    </row>
    <row r="36" spans="1:13" ht="15.75">
      <c r="A36" s="41" t="s">
        <v>232</v>
      </c>
      <c r="B36" s="41" t="s">
        <v>445</v>
      </c>
      <c r="C36" s="120"/>
      <c r="D36" s="120"/>
      <c r="E36" s="120"/>
      <c r="F36" s="42"/>
      <c r="G36" s="42"/>
      <c r="H36" s="42">
        <v>211594224</v>
      </c>
      <c r="I36" s="42"/>
      <c r="J36" s="42"/>
      <c r="K36" s="151">
        <f>SUM(C36:J36)</f>
        <v>211594224</v>
      </c>
      <c r="L36" s="174"/>
    </row>
    <row r="37" spans="1:13" s="103" customFormat="1" ht="15.75">
      <c r="A37" s="140"/>
      <c r="B37" s="146" t="s">
        <v>446</v>
      </c>
      <c r="C37" s="196">
        <f t="shared" ref="C37:J37" si="6">SUM(C36)</f>
        <v>0</v>
      </c>
      <c r="D37" s="196">
        <f t="shared" si="6"/>
        <v>0</v>
      </c>
      <c r="E37" s="196">
        <f t="shared" si="6"/>
        <v>0</v>
      </c>
      <c r="F37" s="137">
        <f t="shared" si="6"/>
        <v>0</v>
      </c>
      <c r="G37" s="137">
        <f t="shared" si="6"/>
        <v>0</v>
      </c>
      <c r="H37" s="137">
        <f t="shared" si="6"/>
        <v>211594224</v>
      </c>
      <c r="I37" s="137">
        <f t="shared" si="6"/>
        <v>0</v>
      </c>
      <c r="J37" s="137">
        <f t="shared" si="6"/>
        <v>0</v>
      </c>
      <c r="K37" s="141">
        <f>SUM(C37:J37)</f>
        <v>211594224</v>
      </c>
      <c r="L37" s="175"/>
    </row>
    <row r="38" spans="1:13" s="43" customFormat="1" ht="29.25" customHeight="1">
      <c r="A38" s="134"/>
      <c r="B38" s="134" t="s">
        <v>280</v>
      </c>
      <c r="C38" s="138">
        <f>SUM(C37,C35,C28,C22,C20,C16)</f>
        <v>53800</v>
      </c>
      <c r="D38" s="138">
        <f>SUM(D37,D35,D28,D22,D20,D16)</f>
        <v>152400</v>
      </c>
      <c r="E38" s="138">
        <f t="shared" ref="E38:K38" si="7">SUM(E16+E20+E22+E28+E35+E37)</f>
        <v>16224382</v>
      </c>
      <c r="F38" s="139">
        <f t="shared" si="7"/>
        <v>82880288</v>
      </c>
      <c r="G38" s="139">
        <f t="shared" si="7"/>
        <v>359364</v>
      </c>
      <c r="H38" s="139">
        <f t="shared" si="7"/>
        <v>245129224</v>
      </c>
      <c r="I38" s="139">
        <f t="shared" si="7"/>
        <v>4159613</v>
      </c>
      <c r="J38" s="139">
        <f t="shared" si="7"/>
        <v>209700000</v>
      </c>
      <c r="K38" s="141">
        <f t="shared" si="7"/>
        <v>558659071</v>
      </c>
      <c r="L38" s="176"/>
    </row>
    <row r="39" spans="1:13">
      <c r="K39" s="173"/>
      <c r="M39" s="32"/>
    </row>
  </sheetData>
  <mergeCells count="5">
    <mergeCell ref="A4:K4"/>
    <mergeCell ref="A9:A11"/>
    <mergeCell ref="B9:B11"/>
    <mergeCell ref="K9:K11"/>
    <mergeCell ref="C9:I9"/>
  </mergeCells>
  <phoneticPr fontId="29" type="noConversion"/>
  <printOptions horizontalCentered="1" verticalCentered="1"/>
  <pageMargins left="0" right="0" top="0.74803149606299213" bottom="0.74803149606299213" header="0.31496062992125984" footer="0.31496062992125984"/>
  <pageSetup paperSize="8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workbookViewId="0">
      <selection activeCell="O5" sqref="O5"/>
    </sheetView>
  </sheetViews>
  <sheetFormatPr defaultRowHeight="15"/>
  <cols>
    <col min="1" max="1" width="8" customWidth="1"/>
    <col min="6" max="6" width="3.5703125" customWidth="1"/>
    <col min="7" max="7" width="15" customWidth="1"/>
    <col min="8" max="8" width="12.5703125" customWidth="1"/>
    <col min="9" max="9" width="13" customWidth="1"/>
    <col min="10" max="10" width="15" customWidth="1"/>
    <col min="11" max="11" width="13.42578125" customWidth="1"/>
    <col min="12" max="12" width="13.7109375" customWidth="1"/>
    <col min="13" max="13" width="13" customWidth="1"/>
    <col min="14" max="14" width="14" customWidth="1"/>
    <col min="15" max="15" width="14.140625" customWidth="1"/>
  </cols>
  <sheetData>
    <row r="1" spans="1:15" ht="66" customHeight="1"/>
    <row r="2" spans="1:15" ht="23.25">
      <c r="A2" s="330" t="s">
        <v>669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</row>
    <row r="3" spans="1:15" ht="65.25" customHeight="1">
      <c r="A3" s="329" t="s">
        <v>526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</row>
    <row r="5" spans="1:15" ht="15.75" thickBot="1">
      <c r="O5" s="313" t="s">
        <v>737</v>
      </c>
    </row>
    <row r="6" spans="1:15" ht="15.75" thickBot="1">
      <c r="A6" s="228"/>
      <c r="B6" s="229"/>
      <c r="C6" s="229"/>
      <c r="D6" s="229"/>
      <c r="E6" s="229"/>
      <c r="F6" s="229"/>
      <c r="G6" s="331" t="s">
        <v>523</v>
      </c>
      <c r="H6" s="332"/>
      <c r="I6" s="333"/>
      <c r="J6" s="331" t="s">
        <v>524</v>
      </c>
      <c r="K6" s="332"/>
      <c r="L6" s="333"/>
      <c r="M6" s="335" t="s">
        <v>525</v>
      </c>
      <c r="N6" s="336"/>
      <c r="O6" s="337"/>
    </row>
    <row r="7" spans="1:15" ht="4.5" customHeight="1" thickBot="1"/>
    <row r="8" spans="1:15" ht="48.75" customHeight="1" thickBot="1">
      <c r="A8" s="158" t="s">
        <v>1</v>
      </c>
      <c r="B8" s="331" t="s">
        <v>521</v>
      </c>
      <c r="C8" s="332"/>
      <c r="D8" s="332"/>
      <c r="E8" s="332"/>
      <c r="F8" s="333"/>
      <c r="G8" s="158" t="s">
        <v>675</v>
      </c>
      <c r="H8" s="158" t="s">
        <v>666</v>
      </c>
      <c r="I8" s="158" t="s">
        <v>667</v>
      </c>
      <c r="J8" s="158" t="s">
        <v>675</v>
      </c>
      <c r="K8" s="158" t="s">
        <v>666</v>
      </c>
      <c r="L8" s="158" t="s">
        <v>667</v>
      </c>
      <c r="M8" s="230" t="s">
        <v>675</v>
      </c>
      <c r="N8" s="230" t="s">
        <v>666</v>
      </c>
      <c r="O8" s="230" t="s">
        <v>667</v>
      </c>
    </row>
    <row r="9" spans="1:15">
      <c r="A9" s="157"/>
      <c r="B9" s="204"/>
      <c r="C9" s="204"/>
      <c r="D9" s="204"/>
      <c r="E9" s="204"/>
      <c r="F9" s="204"/>
      <c r="G9" s="155"/>
      <c r="H9" s="155"/>
      <c r="I9" s="155"/>
      <c r="J9" s="155"/>
      <c r="K9" s="155"/>
      <c r="L9" s="155"/>
      <c r="M9" s="231"/>
      <c r="N9" s="231"/>
      <c r="O9" s="231"/>
    </row>
    <row r="10" spans="1:15">
      <c r="A10" s="155" t="s">
        <v>598</v>
      </c>
      <c r="B10" s="204" t="s">
        <v>522</v>
      </c>
      <c r="C10" s="204"/>
      <c r="D10" s="204"/>
      <c r="E10" s="204"/>
      <c r="F10" s="204"/>
      <c r="G10" s="159">
        <v>31281400</v>
      </c>
      <c r="H10" s="159">
        <v>31345118</v>
      </c>
      <c r="I10" s="159">
        <v>12204359</v>
      </c>
      <c r="J10" s="159">
        <v>48611383</v>
      </c>
      <c r="K10" s="159">
        <v>48803553</v>
      </c>
      <c r="L10" s="159">
        <v>25420895</v>
      </c>
      <c r="M10" s="232">
        <f>SUM(G10+J10)</f>
        <v>79892783</v>
      </c>
      <c r="N10" s="232">
        <f>SUM(H10+K10)</f>
        <v>80148671</v>
      </c>
      <c r="O10" s="232">
        <f>SUM(I10+L10)</f>
        <v>37625254</v>
      </c>
    </row>
    <row r="11" spans="1:15">
      <c r="A11" s="155"/>
      <c r="B11" s="205"/>
      <c r="C11" s="204"/>
      <c r="D11" s="204"/>
      <c r="E11" s="204"/>
      <c r="F11" s="204"/>
      <c r="G11" s="155"/>
      <c r="H11" s="155"/>
      <c r="I11" s="155"/>
      <c r="J11" s="155"/>
      <c r="K11" s="155"/>
      <c r="L11" s="155"/>
      <c r="M11" s="231"/>
      <c r="N11" s="231"/>
      <c r="O11" s="231"/>
    </row>
    <row r="12" spans="1:15" ht="15.75" thickBot="1">
      <c r="A12" s="156"/>
      <c r="B12" s="206"/>
      <c r="C12" s="206"/>
      <c r="D12" s="206"/>
      <c r="E12" s="206"/>
      <c r="F12" s="206"/>
      <c r="G12" s="156"/>
      <c r="H12" s="156"/>
      <c r="I12" s="156"/>
      <c r="J12" s="156"/>
      <c r="K12" s="156"/>
      <c r="L12" s="156"/>
      <c r="M12" s="233"/>
      <c r="N12" s="233"/>
      <c r="O12" s="233"/>
    </row>
    <row r="13" spans="1:15">
      <c r="A13" s="154"/>
      <c r="B13" s="334"/>
      <c r="C13" s="334"/>
      <c r="D13" s="334"/>
      <c r="E13" s="334"/>
      <c r="F13" s="334"/>
      <c r="G13" s="154"/>
      <c r="H13" s="154"/>
      <c r="I13" s="154"/>
      <c r="J13" s="154"/>
      <c r="K13" s="154"/>
      <c r="L13" s="154"/>
      <c r="M13" s="154"/>
    </row>
    <row r="14" spans="1:15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</row>
  </sheetData>
  <mergeCells count="7">
    <mergeCell ref="A3:O3"/>
    <mergeCell ref="A2:O2"/>
    <mergeCell ref="B8:F8"/>
    <mergeCell ref="B13:F13"/>
    <mergeCell ref="G6:I6"/>
    <mergeCell ref="J6:L6"/>
    <mergeCell ref="M6:O6"/>
  </mergeCells>
  <phoneticPr fontId="29" type="noConversion"/>
  <printOptions horizontalCentered="1"/>
  <pageMargins left="0" right="0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12"/>
  <sheetViews>
    <sheetView topLeftCell="A2" workbookViewId="0">
      <selection activeCell="B89" sqref="B89"/>
    </sheetView>
  </sheetViews>
  <sheetFormatPr defaultRowHeight="15"/>
  <cols>
    <col min="1" max="1" width="58.140625" style="59" customWidth="1"/>
    <col min="2" max="2" width="8.5703125" style="59" customWidth="1"/>
    <col min="3" max="3" width="7.140625" style="59" customWidth="1"/>
    <col min="4" max="4" width="7.85546875" style="59" customWidth="1"/>
    <col min="5" max="5" width="8.85546875" style="59" customWidth="1"/>
    <col min="6" max="6" width="7.28515625" style="59" customWidth="1"/>
    <col min="7" max="7" width="7.7109375" style="59" customWidth="1"/>
    <col min="8" max="9" width="7.140625" style="59" customWidth="1"/>
    <col min="10" max="10" width="8.7109375" style="59" customWidth="1"/>
    <col min="11" max="11" width="9.5703125" style="59" customWidth="1"/>
    <col min="12" max="12" width="7.85546875" style="59" customWidth="1"/>
    <col min="13" max="14" width="8" style="59" customWidth="1"/>
    <col min="15" max="15" width="11.7109375" style="59" customWidth="1"/>
    <col min="16" max="16384" width="9.140625" style="59"/>
  </cols>
  <sheetData>
    <row r="1" spans="1:27" hidden="1">
      <c r="A1" s="57" t="s">
        <v>319</v>
      </c>
      <c r="B1" s="58"/>
      <c r="C1" s="58"/>
      <c r="D1" s="58"/>
      <c r="E1" s="58"/>
      <c r="F1" s="58"/>
    </row>
    <row r="2" spans="1:27" ht="21.75" customHeight="1">
      <c r="A2" s="338" t="s">
        <v>530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</row>
    <row r="3" spans="1:27" ht="21" customHeight="1">
      <c r="A3" s="340" t="s">
        <v>320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</row>
    <row r="4" spans="1:27" hidden="1"/>
    <row r="5" spans="1:27">
      <c r="A5" s="60"/>
      <c r="O5" s="59" t="s">
        <v>527</v>
      </c>
    </row>
    <row r="6" spans="1:27" ht="28.5">
      <c r="A6" s="61" t="s">
        <v>0</v>
      </c>
      <c r="B6" s="62" t="s">
        <v>1</v>
      </c>
      <c r="C6" s="88" t="s">
        <v>321</v>
      </c>
      <c r="D6" s="88" t="s">
        <v>322</v>
      </c>
      <c r="E6" s="88" t="s">
        <v>323</v>
      </c>
      <c r="F6" s="88" t="s">
        <v>324</v>
      </c>
      <c r="G6" s="88" t="s">
        <v>325</v>
      </c>
      <c r="H6" s="88" t="s">
        <v>326</v>
      </c>
      <c r="I6" s="88" t="s">
        <v>327</v>
      </c>
      <c r="J6" s="88" t="s">
        <v>328</v>
      </c>
      <c r="K6" s="88" t="s">
        <v>329</v>
      </c>
      <c r="L6" s="88" t="s">
        <v>330</v>
      </c>
      <c r="M6" s="88" t="s">
        <v>331</v>
      </c>
      <c r="N6" s="88" t="s">
        <v>332</v>
      </c>
      <c r="O6" s="89" t="s">
        <v>333</v>
      </c>
      <c r="P6" s="60"/>
      <c r="Q6" s="60"/>
    </row>
    <row r="7" spans="1:27">
      <c r="A7" s="63" t="s">
        <v>334</v>
      </c>
      <c r="B7" s="64" t="s">
        <v>335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60"/>
      <c r="Q7" s="60"/>
      <c r="AA7" s="94"/>
    </row>
    <row r="8" spans="1:27" hidden="1">
      <c r="A8" s="63" t="s">
        <v>336</v>
      </c>
      <c r="B8" s="66" t="s">
        <v>337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90"/>
      <c r="P8" s="60"/>
      <c r="Q8" s="60"/>
    </row>
    <row r="9" spans="1:27" hidden="1">
      <c r="A9" s="63" t="s">
        <v>338</v>
      </c>
      <c r="B9" s="66" t="s">
        <v>339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90"/>
      <c r="P9" s="60"/>
      <c r="Q9" s="60"/>
    </row>
    <row r="10" spans="1:27" hidden="1">
      <c r="A10" s="67" t="s">
        <v>340</v>
      </c>
      <c r="B10" s="66" t="s">
        <v>341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90"/>
      <c r="P10" s="60"/>
      <c r="Q10" s="60"/>
    </row>
    <row r="11" spans="1:27" hidden="1">
      <c r="A11" s="67" t="s">
        <v>342</v>
      </c>
      <c r="B11" s="66" t="s">
        <v>343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90"/>
      <c r="P11" s="60"/>
      <c r="Q11" s="60"/>
    </row>
    <row r="12" spans="1:27" hidden="1">
      <c r="A12" s="67" t="s">
        <v>344</v>
      </c>
      <c r="B12" s="66" t="s">
        <v>345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90"/>
      <c r="P12" s="60"/>
      <c r="Q12" s="60"/>
    </row>
    <row r="13" spans="1:27" hidden="1">
      <c r="A13" s="67" t="s">
        <v>346</v>
      </c>
      <c r="B13" s="66" t="s">
        <v>347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90"/>
      <c r="P13" s="60"/>
      <c r="Q13" s="60"/>
    </row>
    <row r="14" spans="1:27" hidden="1">
      <c r="A14" s="68" t="s">
        <v>348</v>
      </c>
      <c r="B14" s="66" t="s">
        <v>349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90"/>
      <c r="P14" s="60"/>
      <c r="Q14" s="60"/>
    </row>
    <row r="15" spans="1:27" hidden="1">
      <c r="A15" s="68" t="s">
        <v>350</v>
      </c>
      <c r="B15" s="66" t="s">
        <v>351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90"/>
      <c r="P15" s="60"/>
      <c r="Q15" s="60"/>
    </row>
    <row r="16" spans="1:27" hidden="1">
      <c r="A16" s="68" t="s">
        <v>352</v>
      </c>
      <c r="B16" s="66" t="s">
        <v>353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90"/>
      <c r="P16" s="60"/>
      <c r="Q16" s="60"/>
    </row>
    <row r="17" spans="1:17" hidden="1">
      <c r="A17" s="68" t="s">
        <v>354</v>
      </c>
      <c r="B17" s="66" t="s">
        <v>355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90"/>
      <c r="P17" s="60"/>
      <c r="Q17" s="60"/>
    </row>
    <row r="18" spans="1:17" hidden="1">
      <c r="A18" s="68" t="s">
        <v>356</v>
      </c>
      <c r="B18" s="66" t="s">
        <v>357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90"/>
      <c r="P18" s="60"/>
      <c r="Q18" s="60"/>
    </row>
    <row r="19" spans="1:17">
      <c r="A19" s="68" t="s">
        <v>513</v>
      </c>
      <c r="B19" s="66" t="s">
        <v>514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90"/>
      <c r="P19" s="60"/>
      <c r="Q19" s="60"/>
    </row>
    <row r="20" spans="1:17" s="72" customFormat="1" ht="14.25">
      <c r="A20" s="69" t="s">
        <v>2</v>
      </c>
      <c r="B20" s="70" t="s">
        <v>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Q20" s="71"/>
    </row>
    <row r="21" spans="1:17">
      <c r="A21" s="68" t="s">
        <v>288</v>
      </c>
      <c r="B21" s="66" t="s">
        <v>358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60"/>
      <c r="Q21" s="60"/>
    </row>
    <row r="22" spans="1:17" ht="30.75" customHeight="1">
      <c r="A22" s="68" t="s">
        <v>359</v>
      </c>
      <c r="B22" s="66" t="s">
        <v>360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60"/>
      <c r="Q22" s="60"/>
    </row>
    <row r="23" spans="1:17" hidden="1">
      <c r="A23" s="73" t="s">
        <v>361</v>
      </c>
      <c r="B23" s="66" t="s">
        <v>362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60"/>
      <c r="Q23" s="60"/>
    </row>
    <row r="24" spans="1:17" s="72" customFormat="1" ht="14.25">
      <c r="A24" s="74" t="s">
        <v>4</v>
      </c>
      <c r="B24" s="70" t="s">
        <v>5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4"/>
      <c r="Q24" s="71"/>
    </row>
    <row r="25" spans="1:17" s="72" customFormat="1" ht="14.25">
      <c r="A25" s="69" t="s">
        <v>6</v>
      </c>
      <c r="B25" s="70" t="s">
        <v>7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4"/>
      <c r="Q25" s="71"/>
    </row>
    <row r="26" spans="1:17" s="72" customFormat="1" ht="16.5" customHeight="1">
      <c r="A26" s="74" t="s">
        <v>8</v>
      </c>
      <c r="B26" s="70" t="s">
        <v>9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4"/>
      <c r="Q26" s="71"/>
    </row>
    <row r="27" spans="1:17" hidden="1">
      <c r="A27" s="68" t="s">
        <v>363</v>
      </c>
      <c r="B27" s="66" t="s">
        <v>364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60"/>
      <c r="Q27" s="60"/>
    </row>
    <row r="28" spans="1:17">
      <c r="A28" s="68" t="s">
        <v>515</v>
      </c>
      <c r="B28" s="66" t="s">
        <v>364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60"/>
      <c r="Q28" s="60"/>
    </row>
    <row r="29" spans="1:17">
      <c r="A29" s="68" t="s">
        <v>365</v>
      </c>
      <c r="B29" s="66" t="s">
        <v>366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60"/>
      <c r="Q29" s="60"/>
    </row>
    <row r="30" spans="1:17" hidden="1">
      <c r="A30" s="68" t="s">
        <v>367</v>
      </c>
      <c r="B30" s="66" t="s">
        <v>368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60"/>
      <c r="Q30" s="60"/>
    </row>
    <row r="31" spans="1:17" s="72" customFormat="1" ht="14.25">
      <c r="A31" s="74" t="s">
        <v>10</v>
      </c>
      <c r="B31" s="70" t="s">
        <v>11</v>
      </c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4"/>
      <c r="Q31" s="71"/>
    </row>
    <row r="32" spans="1:17">
      <c r="A32" s="68" t="s">
        <v>369</v>
      </c>
      <c r="B32" s="66" t="s">
        <v>370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60"/>
      <c r="Q32" s="60"/>
    </row>
    <row r="33" spans="1:17" s="72" customFormat="1" ht="14.25">
      <c r="A33" s="74" t="s">
        <v>12</v>
      </c>
      <c r="B33" s="70" t="s">
        <v>13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4"/>
      <c r="Q33" s="71"/>
    </row>
    <row r="34" spans="1:17">
      <c r="A34" s="68" t="s">
        <v>371</v>
      </c>
      <c r="B34" s="66" t="s">
        <v>372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60"/>
      <c r="Q34" s="100"/>
    </row>
    <row r="35" spans="1:17" hidden="1">
      <c r="A35" s="68" t="s">
        <v>373</v>
      </c>
      <c r="B35" s="66" t="s">
        <v>374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60"/>
      <c r="Q35" s="60"/>
    </row>
    <row r="36" spans="1:17">
      <c r="A36" s="68" t="s">
        <v>516</v>
      </c>
      <c r="B36" s="66" t="s">
        <v>517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60"/>
      <c r="Q36" s="60"/>
    </row>
    <row r="37" spans="1:17">
      <c r="A37" s="68" t="s">
        <v>375</v>
      </c>
      <c r="B37" s="66" t="s">
        <v>376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60"/>
      <c r="Q37" s="60"/>
    </row>
    <row r="38" spans="1:17" hidden="1">
      <c r="A38" s="75" t="s">
        <v>377</v>
      </c>
      <c r="B38" s="66" t="s">
        <v>378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60"/>
      <c r="Q38" s="60"/>
    </row>
    <row r="39" spans="1:17" hidden="1">
      <c r="A39" s="73" t="s">
        <v>379</v>
      </c>
      <c r="B39" s="66" t="s">
        <v>380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60"/>
      <c r="Q39" s="60"/>
    </row>
    <row r="40" spans="1:17">
      <c r="A40" s="73" t="s">
        <v>377</v>
      </c>
      <c r="B40" s="66" t="s">
        <v>378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60"/>
      <c r="Q40" s="60"/>
    </row>
    <row r="41" spans="1:17">
      <c r="A41" s="73" t="s">
        <v>379</v>
      </c>
      <c r="B41" s="66" t="s">
        <v>380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60"/>
      <c r="Q41" s="60"/>
    </row>
    <row r="42" spans="1:17">
      <c r="A42" s="68" t="s">
        <v>381</v>
      </c>
      <c r="B42" s="66" t="s">
        <v>382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60"/>
      <c r="Q42" s="100"/>
    </row>
    <row r="43" spans="1:17" s="72" customFormat="1" ht="14.25">
      <c r="A43" s="74" t="s">
        <v>14</v>
      </c>
      <c r="B43" s="70" t="s">
        <v>15</v>
      </c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4"/>
      <c r="Q43" s="94"/>
    </row>
    <row r="44" spans="1:17" hidden="1">
      <c r="A44" s="68" t="s">
        <v>383</v>
      </c>
      <c r="B44" s="66" t="s">
        <v>384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60"/>
      <c r="Q44" s="60"/>
    </row>
    <row r="45" spans="1:17" hidden="1">
      <c r="A45" s="68" t="s">
        <v>385</v>
      </c>
      <c r="B45" s="66" t="s">
        <v>386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60"/>
      <c r="Q45" s="60"/>
    </row>
    <row r="46" spans="1:17" s="72" customFormat="1" hidden="1">
      <c r="A46" s="74" t="s">
        <v>16</v>
      </c>
      <c r="B46" s="70" t="s">
        <v>17</v>
      </c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0"/>
      <c r="P46" s="71"/>
      <c r="Q46" s="71"/>
    </row>
    <row r="47" spans="1:17" s="72" customFormat="1" ht="14.25">
      <c r="A47" s="74" t="s">
        <v>495</v>
      </c>
      <c r="B47" s="70" t="s">
        <v>384</v>
      </c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150"/>
      <c r="P47" s="71"/>
      <c r="Q47" s="71"/>
    </row>
    <row r="48" spans="1:17" ht="14.25" customHeight="1">
      <c r="A48" s="68" t="s">
        <v>387</v>
      </c>
      <c r="B48" s="66" t="s">
        <v>388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100"/>
      <c r="Q48" s="60"/>
    </row>
    <row r="49" spans="1:17" hidden="1">
      <c r="A49" s="68" t="s">
        <v>389</v>
      </c>
      <c r="B49" s="66" t="s">
        <v>390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60"/>
      <c r="Q49" s="60"/>
    </row>
    <row r="50" spans="1:17" hidden="1">
      <c r="A50" s="68" t="s">
        <v>391</v>
      </c>
      <c r="B50" s="66" t="s">
        <v>392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60"/>
      <c r="Q50" s="60"/>
    </row>
    <row r="51" spans="1:17">
      <c r="A51" s="68" t="s">
        <v>393</v>
      </c>
      <c r="B51" s="66" t="s">
        <v>394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60"/>
      <c r="Q51" s="60"/>
    </row>
    <row r="52" spans="1:17" s="72" customFormat="1" ht="14.25">
      <c r="A52" s="74" t="s">
        <v>18</v>
      </c>
      <c r="B52" s="70" t="s">
        <v>19</v>
      </c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4"/>
      <c r="Q52" s="71"/>
    </row>
    <row r="53" spans="1:17" s="72" customFormat="1" ht="14.25">
      <c r="A53" s="74" t="s">
        <v>520</v>
      </c>
      <c r="B53" s="70" t="s">
        <v>21</v>
      </c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4"/>
      <c r="Q53" s="71"/>
    </row>
    <row r="54" spans="1:17" hidden="1">
      <c r="A54" s="76" t="s">
        <v>22</v>
      </c>
      <c r="B54" s="66" t="s">
        <v>23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60"/>
      <c r="Q54" s="60"/>
    </row>
    <row r="55" spans="1:17" hidden="1">
      <c r="A55" s="76" t="s">
        <v>24</v>
      </c>
      <c r="B55" s="66" t="s">
        <v>25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60"/>
      <c r="Q55" s="60"/>
    </row>
    <row r="56" spans="1:17" hidden="1">
      <c r="A56" s="77" t="s">
        <v>26</v>
      </c>
      <c r="B56" s="66" t="s">
        <v>27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60"/>
      <c r="Q56" s="60"/>
    </row>
    <row r="57" spans="1:17" hidden="1">
      <c r="A57" s="77" t="s">
        <v>28</v>
      </c>
      <c r="B57" s="66" t="s">
        <v>29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60"/>
      <c r="Q57" s="60"/>
    </row>
    <row r="58" spans="1:17" hidden="1">
      <c r="A58" s="77" t="s">
        <v>30</v>
      </c>
      <c r="B58" s="66" t="s">
        <v>31</v>
      </c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60"/>
      <c r="Q58" s="60"/>
    </row>
    <row r="59" spans="1:17" hidden="1">
      <c r="A59" s="76" t="s">
        <v>32</v>
      </c>
      <c r="B59" s="66" t="s">
        <v>33</v>
      </c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60"/>
      <c r="Q59" s="60"/>
    </row>
    <row r="60" spans="1:17" hidden="1">
      <c r="A60" s="76" t="s">
        <v>34</v>
      </c>
      <c r="B60" s="66" t="s">
        <v>35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60"/>
      <c r="Q60" s="60"/>
    </row>
    <row r="61" spans="1:17">
      <c r="A61" s="76" t="s">
        <v>518</v>
      </c>
      <c r="B61" s="66" t="s">
        <v>29</v>
      </c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60"/>
      <c r="Q61" s="60"/>
    </row>
    <row r="62" spans="1:17">
      <c r="A62" s="76" t="s">
        <v>30</v>
      </c>
      <c r="B62" s="66" t="s">
        <v>31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60"/>
      <c r="Q62" s="60"/>
    </row>
    <row r="63" spans="1:17">
      <c r="A63" s="76" t="s">
        <v>519</v>
      </c>
      <c r="B63" s="66" t="s">
        <v>33</v>
      </c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60"/>
      <c r="Q63" s="60"/>
    </row>
    <row r="64" spans="1:17">
      <c r="A64" s="76" t="s">
        <v>36</v>
      </c>
      <c r="B64" s="66" t="s">
        <v>37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60"/>
      <c r="Q64" s="60"/>
    </row>
    <row r="65" spans="1:17" s="72" customFormat="1" ht="14.25">
      <c r="A65" s="78" t="s">
        <v>38</v>
      </c>
      <c r="B65" s="70" t="s">
        <v>39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71"/>
      <c r="Q65" s="71"/>
    </row>
    <row r="66" spans="1:17" hidden="1">
      <c r="A66" s="79" t="s">
        <v>40</v>
      </c>
      <c r="B66" s="66" t="s">
        <v>41</v>
      </c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60"/>
      <c r="Q66" s="60"/>
    </row>
    <row r="67" spans="1:17" hidden="1">
      <c r="A67" s="79" t="s">
        <v>42</v>
      </c>
      <c r="B67" s="66" t="s">
        <v>43</v>
      </c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60"/>
      <c r="Q67" s="60"/>
    </row>
    <row r="68" spans="1:17" ht="30" hidden="1">
      <c r="A68" s="79" t="s">
        <v>44</v>
      </c>
      <c r="B68" s="66" t="s">
        <v>45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60"/>
      <c r="Q68" s="60"/>
    </row>
    <row r="69" spans="1:17" ht="30" hidden="1">
      <c r="A69" s="79" t="s">
        <v>46</v>
      </c>
      <c r="B69" s="66" t="s">
        <v>47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60"/>
      <c r="Q69" s="60"/>
    </row>
    <row r="70" spans="1:17">
      <c r="A70" s="79" t="s">
        <v>48</v>
      </c>
      <c r="B70" s="66" t="s">
        <v>49</v>
      </c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60"/>
      <c r="Q70" s="60"/>
    </row>
    <row r="71" spans="1:17" ht="30" hidden="1">
      <c r="A71" s="79" t="s">
        <v>50</v>
      </c>
      <c r="B71" s="66" t="s">
        <v>51</v>
      </c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60"/>
      <c r="Q71" s="60"/>
    </row>
    <row r="72" spans="1:17" ht="30" hidden="1">
      <c r="A72" s="79" t="s">
        <v>52</v>
      </c>
      <c r="B72" s="66" t="s">
        <v>53</v>
      </c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60"/>
      <c r="Q72" s="60"/>
    </row>
    <row r="73" spans="1:17" hidden="1">
      <c r="A73" s="79" t="s">
        <v>54</v>
      </c>
      <c r="B73" s="66" t="s">
        <v>55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60"/>
      <c r="Q73" s="60"/>
    </row>
    <row r="74" spans="1:17" hidden="1">
      <c r="A74" s="80" t="s">
        <v>56</v>
      </c>
      <c r="B74" s="66" t="s">
        <v>57</v>
      </c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60"/>
      <c r="Q74" s="60"/>
    </row>
    <row r="75" spans="1:17">
      <c r="A75" s="79" t="s">
        <v>58</v>
      </c>
      <c r="B75" s="66" t="s">
        <v>59</v>
      </c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60"/>
      <c r="Q75" s="60"/>
    </row>
    <row r="76" spans="1:17">
      <c r="A76" s="80" t="s">
        <v>60</v>
      </c>
      <c r="B76" s="66" t="s">
        <v>61</v>
      </c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60"/>
      <c r="Q76" s="60"/>
    </row>
    <row r="77" spans="1:17" hidden="1">
      <c r="A77" s="80" t="s">
        <v>62</v>
      </c>
      <c r="B77" s="66" t="s">
        <v>61</v>
      </c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60"/>
      <c r="Q77" s="60"/>
    </row>
    <row r="78" spans="1:17" s="72" customFormat="1" ht="14.25">
      <c r="A78" s="78" t="s">
        <v>63</v>
      </c>
      <c r="B78" s="70" t="s">
        <v>64</v>
      </c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71"/>
      <c r="Q78" s="71"/>
    </row>
    <row r="79" spans="1:17" s="82" customFormat="1">
      <c r="A79" s="20" t="s">
        <v>65</v>
      </c>
      <c r="B79" s="19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90"/>
      <c r="P79" s="81"/>
      <c r="Q79" s="81"/>
    </row>
    <row r="80" spans="1:17" hidden="1">
      <c r="A80" s="111" t="s">
        <v>66</v>
      </c>
      <c r="B80" s="112" t="s">
        <v>67</v>
      </c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60"/>
      <c r="Q80" s="60"/>
    </row>
    <row r="81" spans="1:17" ht="32.25" hidden="1" customHeight="1">
      <c r="A81" s="114"/>
      <c r="B81" s="115"/>
      <c r="C81" s="116"/>
      <c r="D81" s="116"/>
      <c r="E81" s="116"/>
      <c r="F81" s="116"/>
      <c r="G81" s="152"/>
      <c r="H81" s="116"/>
      <c r="I81" s="116"/>
      <c r="J81" s="116"/>
      <c r="K81" s="116"/>
      <c r="L81" s="116"/>
      <c r="M81" s="116"/>
      <c r="N81" s="116"/>
      <c r="O81" s="116"/>
      <c r="P81" s="60"/>
      <c r="Q81" s="60"/>
    </row>
    <row r="82" spans="1:17" ht="28.5" hidden="1">
      <c r="A82" s="61" t="s">
        <v>0</v>
      </c>
      <c r="B82" s="62" t="s">
        <v>1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9"/>
      <c r="P82" s="60"/>
      <c r="Q82" s="60"/>
    </row>
    <row r="83" spans="1:17">
      <c r="A83" s="83" t="s">
        <v>68</v>
      </c>
      <c r="B83" s="66" t="s">
        <v>69</v>
      </c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60"/>
      <c r="Q83" s="60"/>
    </row>
    <row r="84" spans="1:17" hidden="1">
      <c r="A84" s="83" t="s">
        <v>70</v>
      </c>
      <c r="B84" s="66" t="s">
        <v>71</v>
      </c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60"/>
      <c r="Q84" s="60"/>
    </row>
    <row r="85" spans="1:17" hidden="1">
      <c r="A85" s="83" t="s">
        <v>72</v>
      </c>
      <c r="B85" s="66" t="s">
        <v>73</v>
      </c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60"/>
      <c r="Q85" s="60"/>
    </row>
    <row r="86" spans="1:17" hidden="1">
      <c r="A86" s="73" t="s">
        <v>74</v>
      </c>
      <c r="B86" s="66" t="s">
        <v>75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60"/>
      <c r="Q86" s="60"/>
    </row>
    <row r="87" spans="1:17" hidden="1">
      <c r="A87" s="73" t="s">
        <v>76</v>
      </c>
      <c r="B87" s="66" t="s">
        <v>77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60"/>
      <c r="Q87" s="60"/>
    </row>
    <row r="88" spans="1:17">
      <c r="A88" s="73"/>
      <c r="B88" s="66" t="s">
        <v>73</v>
      </c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60"/>
      <c r="Q88" s="60"/>
    </row>
    <row r="89" spans="1:17">
      <c r="A89" s="73" t="s">
        <v>78</v>
      </c>
      <c r="B89" s="66" t="s">
        <v>79</v>
      </c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60"/>
      <c r="Q89" s="60"/>
    </row>
    <row r="90" spans="1:17" s="72" customFormat="1" ht="14.25">
      <c r="A90" s="84" t="s">
        <v>80</v>
      </c>
      <c r="B90" s="70" t="s">
        <v>81</v>
      </c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71"/>
      <c r="Q90" s="71"/>
    </row>
    <row r="91" spans="1:17" hidden="1">
      <c r="A91" s="76" t="s">
        <v>82</v>
      </c>
      <c r="B91" s="66" t="s">
        <v>83</v>
      </c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60"/>
      <c r="Q91" s="60"/>
    </row>
    <row r="92" spans="1:17" hidden="1">
      <c r="A92" s="76" t="s">
        <v>84</v>
      </c>
      <c r="B92" s="66" t="s">
        <v>85</v>
      </c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60"/>
      <c r="Q92" s="60"/>
    </row>
    <row r="93" spans="1:17">
      <c r="A93" s="76" t="s">
        <v>452</v>
      </c>
      <c r="B93" s="66" t="s">
        <v>83</v>
      </c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60"/>
      <c r="Q93" s="60"/>
    </row>
    <row r="94" spans="1:17">
      <c r="A94" s="76" t="s">
        <v>86</v>
      </c>
      <c r="B94" s="66" t="s">
        <v>87</v>
      </c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60"/>
      <c r="Q94" s="60"/>
    </row>
    <row r="95" spans="1:17" s="72" customFormat="1" ht="14.25">
      <c r="A95" s="78" t="s">
        <v>653</v>
      </c>
      <c r="B95" s="70" t="s">
        <v>89</v>
      </c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71"/>
      <c r="Q95" s="71"/>
    </row>
    <row r="96" spans="1:17" ht="20.25" hidden="1" customHeight="1">
      <c r="A96" s="76" t="s">
        <v>90</v>
      </c>
      <c r="B96" s="66" t="s">
        <v>91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60"/>
      <c r="Q96" s="60"/>
    </row>
    <row r="97" spans="1:17" ht="18.75" hidden="1" customHeight="1">
      <c r="A97" s="76" t="s">
        <v>92</v>
      </c>
      <c r="B97" s="66" t="s">
        <v>93</v>
      </c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60"/>
      <c r="Q97" s="60"/>
    </row>
    <row r="98" spans="1:17" ht="21.75" hidden="1" customHeight="1">
      <c r="A98" s="76" t="s">
        <v>94</v>
      </c>
      <c r="B98" s="66" t="s">
        <v>95</v>
      </c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60"/>
      <c r="Q98" s="60"/>
    </row>
    <row r="99" spans="1:17" hidden="1">
      <c r="A99" s="76" t="s">
        <v>96</v>
      </c>
      <c r="B99" s="66" t="s">
        <v>97</v>
      </c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60"/>
      <c r="Q99" s="60"/>
    </row>
    <row r="100" spans="1:17" ht="30" hidden="1">
      <c r="A100" s="76" t="s">
        <v>98</v>
      </c>
      <c r="B100" s="66" t="s">
        <v>99</v>
      </c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60"/>
      <c r="Q100" s="60"/>
    </row>
    <row r="101" spans="1:17" ht="30" hidden="1">
      <c r="A101" s="76" t="s">
        <v>100</v>
      </c>
      <c r="B101" s="66" t="s">
        <v>101</v>
      </c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60"/>
      <c r="Q101" s="60"/>
    </row>
    <row r="102" spans="1:17">
      <c r="A102" s="76" t="s">
        <v>102</v>
      </c>
      <c r="B102" s="66" t="s">
        <v>103</v>
      </c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60"/>
      <c r="Q102" s="60"/>
    </row>
    <row r="103" spans="1:17" hidden="1">
      <c r="A103" s="76" t="s">
        <v>104</v>
      </c>
      <c r="B103" s="66" t="s">
        <v>105</v>
      </c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60"/>
      <c r="Q103" s="60"/>
    </row>
    <row r="104" spans="1:17" s="72" customFormat="1" ht="14.25">
      <c r="A104" s="78" t="s">
        <v>106</v>
      </c>
      <c r="B104" s="70" t="s">
        <v>107</v>
      </c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71"/>
      <c r="Q104" s="71"/>
    </row>
    <row r="105" spans="1:17" s="82" customFormat="1">
      <c r="A105" s="20" t="s">
        <v>108</v>
      </c>
      <c r="B105" s="19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90"/>
      <c r="P105" s="81"/>
      <c r="Q105" s="81"/>
    </row>
    <row r="106" spans="1:17" s="86" customFormat="1" ht="14.25">
      <c r="A106" s="24" t="s">
        <v>109</v>
      </c>
      <c r="B106" s="10" t="s">
        <v>110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50"/>
      <c r="P106" s="93"/>
      <c r="Q106" s="85"/>
    </row>
    <row r="107" spans="1:17" s="1" customFormat="1" hidden="1">
      <c r="A107" s="77" t="s">
        <v>395</v>
      </c>
      <c r="B107" s="75" t="s">
        <v>396</v>
      </c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90"/>
      <c r="P107" s="3"/>
      <c r="Q107" s="3"/>
    </row>
    <row r="108" spans="1:17" s="1" customFormat="1" ht="30" hidden="1">
      <c r="A108" s="77" t="s">
        <v>397</v>
      </c>
      <c r="B108" s="75" t="s">
        <v>398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90"/>
      <c r="P108" s="3"/>
      <c r="Q108" s="3"/>
    </row>
    <row r="109" spans="1:17" s="1" customFormat="1" hidden="1">
      <c r="A109" s="87" t="s">
        <v>399</v>
      </c>
      <c r="B109" s="75" t="s">
        <v>400</v>
      </c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90"/>
      <c r="P109" s="3"/>
      <c r="Q109" s="3"/>
    </row>
    <row r="110" spans="1:17" s="1" customFormat="1" hidden="1">
      <c r="A110" s="87" t="s">
        <v>401</v>
      </c>
      <c r="B110" s="75" t="s">
        <v>402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90"/>
      <c r="P110" s="3"/>
      <c r="Q110" s="3"/>
    </row>
    <row r="111" spans="1:17" s="1" customFormat="1" hidden="1">
      <c r="A111" s="77" t="s">
        <v>403</v>
      </c>
      <c r="B111" s="75" t="s">
        <v>404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90"/>
      <c r="P111" s="3"/>
      <c r="Q111" s="3"/>
    </row>
    <row r="112" spans="1:17" s="1" customFormat="1" hidden="1">
      <c r="A112" s="77" t="s">
        <v>405</v>
      </c>
      <c r="B112" s="75" t="s">
        <v>406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90"/>
      <c r="P112" s="3"/>
      <c r="Q112" s="3"/>
    </row>
    <row r="113" spans="1:17" s="1" customFormat="1" hidden="1">
      <c r="A113" s="29" t="s">
        <v>111</v>
      </c>
      <c r="B113" s="13" t="s">
        <v>112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90"/>
      <c r="P113" s="3"/>
      <c r="Q113" s="3"/>
    </row>
    <row r="114" spans="1:17" s="1" customFormat="1" hidden="1">
      <c r="A114" s="87" t="s">
        <v>113</v>
      </c>
      <c r="B114" s="75" t="s">
        <v>114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90"/>
      <c r="P114" s="3"/>
      <c r="Q114" s="3"/>
    </row>
    <row r="115" spans="1:17" s="1" customFormat="1" hidden="1">
      <c r="A115" s="87" t="s">
        <v>115</v>
      </c>
      <c r="B115" s="75" t="s">
        <v>116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90"/>
      <c r="P115" s="3"/>
      <c r="Q115" s="3"/>
    </row>
    <row r="116" spans="1:17" s="1" customFormat="1" hidden="1">
      <c r="A116" s="29" t="s">
        <v>117</v>
      </c>
      <c r="B116" s="13" t="s">
        <v>118</v>
      </c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90"/>
      <c r="P116" s="3"/>
      <c r="Q116" s="3"/>
    </row>
    <row r="117" spans="1:17" s="1" customFormat="1" hidden="1">
      <c r="A117" s="87" t="s">
        <v>119</v>
      </c>
      <c r="B117" s="75" t="s">
        <v>120</v>
      </c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90"/>
      <c r="P117" s="3"/>
      <c r="Q117" s="3"/>
    </row>
    <row r="118" spans="1:17" s="1" customFormat="1" hidden="1">
      <c r="A118" s="87" t="s">
        <v>121</v>
      </c>
      <c r="B118" s="75" t="s">
        <v>122</v>
      </c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90"/>
      <c r="P118" s="3"/>
      <c r="Q118" s="3"/>
    </row>
    <row r="119" spans="1:17" s="1" customFormat="1" hidden="1">
      <c r="A119" s="87" t="s">
        <v>123</v>
      </c>
      <c r="B119" s="75" t="s">
        <v>124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90"/>
      <c r="P119" s="3"/>
      <c r="Q119" s="3"/>
    </row>
    <row r="120" spans="1:17" s="1" customFormat="1" hidden="1">
      <c r="A120" s="29" t="s">
        <v>125</v>
      </c>
      <c r="B120" s="13" t="s">
        <v>126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90"/>
      <c r="P120" s="3"/>
      <c r="Q120" s="3"/>
    </row>
    <row r="121" spans="1:17" s="1" customFormat="1" hidden="1">
      <c r="A121" s="87" t="s">
        <v>127</v>
      </c>
      <c r="B121" s="75" t="s">
        <v>128</v>
      </c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90"/>
      <c r="P121" s="3"/>
      <c r="Q121" s="3"/>
    </row>
    <row r="122" spans="1:17" s="1" customFormat="1" hidden="1">
      <c r="A122" s="77" t="s">
        <v>129</v>
      </c>
      <c r="B122" s="75" t="s">
        <v>130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90"/>
      <c r="P122" s="3"/>
      <c r="Q122" s="3"/>
    </row>
    <row r="123" spans="1:17" s="1" customFormat="1" hidden="1">
      <c r="A123" s="87" t="s">
        <v>131</v>
      </c>
      <c r="B123" s="75" t="s">
        <v>132</v>
      </c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90"/>
      <c r="P123" s="3"/>
      <c r="Q123" s="3"/>
    </row>
    <row r="124" spans="1:17" s="1" customFormat="1" hidden="1">
      <c r="A124" s="87" t="s">
        <v>133</v>
      </c>
      <c r="B124" s="75" t="s">
        <v>134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90"/>
      <c r="P124" s="3"/>
      <c r="Q124" s="3"/>
    </row>
    <row r="125" spans="1:17" s="1" customFormat="1" hidden="1">
      <c r="A125" s="29" t="s">
        <v>135</v>
      </c>
      <c r="B125" s="13" t="s">
        <v>136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90"/>
      <c r="P125" s="3"/>
      <c r="Q125" s="3"/>
    </row>
    <row r="126" spans="1:17" s="1" customFormat="1" hidden="1">
      <c r="A126" s="77" t="s">
        <v>137</v>
      </c>
      <c r="B126" s="75" t="s">
        <v>138</v>
      </c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90"/>
      <c r="P126" s="3"/>
      <c r="Q126" s="3"/>
    </row>
    <row r="127" spans="1:17" s="86" customFormat="1" ht="14.25">
      <c r="A127" s="29" t="s">
        <v>139</v>
      </c>
      <c r="B127" s="13" t="s">
        <v>140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50"/>
      <c r="P127" s="85"/>
      <c r="Q127" s="85"/>
    </row>
    <row r="128" spans="1:17" s="86" customFormat="1" ht="15" customHeight="1">
      <c r="A128" s="11" t="s">
        <v>141</v>
      </c>
      <c r="B128" s="11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91"/>
      <c r="P128" s="85"/>
      <c r="Q128" s="93"/>
    </row>
    <row r="129" spans="1:17" s="86" customFormat="1" ht="15.75" customHeight="1">
      <c r="A129" s="117"/>
      <c r="B129" s="117"/>
      <c r="C129" s="37"/>
      <c r="D129" s="37"/>
      <c r="E129" s="37"/>
      <c r="F129" s="37"/>
      <c r="G129" s="153"/>
      <c r="H129" s="153">
        <v>1</v>
      </c>
      <c r="I129" s="37"/>
      <c r="J129" s="37"/>
      <c r="K129" s="37"/>
      <c r="L129" s="37"/>
      <c r="M129" s="37"/>
      <c r="N129" s="37"/>
      <c r="O129" s="116"/>
      <c r="P129" s="117"/>
      <c r="Q129" s="93"/>
    </row>
    <row r="130" spans="1:17" s="86" customFormat="1" ht="33.75" customHeight="1">
      <c r="A130" s="117"/>
      <c r="B130" s="11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116"/>
      <c r="P130" s="117"/>
      <c r="Q130" s="93"/>
    </row>
    <row r="131" spans="1:17" s="86" customFormat="1" ht="28.5">
      <c r="A131" s="61" t="s">
        <v>0</v>
      </c>
      <c r="B131" s="62" t="s">
        <v>407</v>
      </c>
      <c r="C131" s="88" t="s">
        <v>321</v>
      </c>
      <c r="D131" s="88" t="s">
        <v>322</v>
      </c>
      <c r="E131" s="88" t="s">
        <v>323</v>
      </c>
      <c r="F131" s="88" t="s">
        <v>324</v>
      </c>
      <c r="G131" s="88" t="s">
        <v>325</v>
      </c>
      <c r="H131" s="88" t="s">
        <v>326</v>
      </c>
      <c r="I131" s="88" t="s">
        <v>327</v>
      </c>
      <c r="J131" s="88" t="s">
        <v>328</v>
      </c>
      <c r="K131" s="88" t="s">
        <v>329</v>
      </c>
      <c r="L131" s="88" t="s">
        <v>330</v>
      </c>
      <c r="M131" s="88" t="s">
        <v>331</v>
      </c>
      <c r="N131" s="88" t="s">
        <v>332</v>
      </c>
      <c r="O131" s="89" t="s">
        <v>333</v>
      </c>
      <c r="P131" s="117"/>
      <c r="Q131" s="93"/>
    </row>
    <row r="132" spans="1:17" s="86" customFormat="1">
      <c r="A132" s="67" t="s">
        <v>271</v>
      </c>
      <c r="B132" s="73" t="s">
        <v>408</v>
      </c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>
        <v>0</v>
      </c>
      <c r="P132" s="117"/>
      <c r="Q132" s="93"/>
    </row>
    <row r="133" spans="1:17" s="86" customFormat="1" ht="30">
      <c r="A133" s="68" t="s">
        <v>409</v>
      </c>
      <c r="B133" s="73" t="s">
        <v>410</v>
      </c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117"/>
      <c r="Q133" s="93"/>
    </row>
    <row r="134" spans="1:17" s="86" customFormat="1" ht="30">
      <c r="A134" s="68" t="s">
        <v>409</v>
      </c>
      <c r="B134" s="73" t="s">
        <v>410</v>
      </c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117"/>
      <c r="Q134" s="93"/>
    </row>
    <row r="135" spans="1:17" s="86" customFormat="1" ht="30">
      <c r="A135" s="68" t="s">
        <v>411</v>
      </c>
      <c r="B135" s="73" t="s">
        <v>412</v>
      </c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117"/>
      <c r="Q135" s="93"/>
    </row>
    <row r="136" spans="1:17" s="86" customFormat="1">
      <c r="A136" s="68" t="s">
        <v>413</v>
      </c>
      <c r="B136" s="73" t="s">
        <v>414</v>
      </c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117"/>
      <c r="Q136" s="93"/>
    </row>
    <row r="137" spans="1:17" s="86" customFormat="1">
      <c r="A137" s="68" t="s">
        <v>415</v>
      </c>
      <c r="B137" s="73" t="s">
        <v>416</v>
      </c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117"/>
      <c r="Q137" s="93"/>
    </row>
    <row r="138" spans="1:17" s="86" customFormat="1">
      <c r="A138" s="68" t="s">
        <v>417</v>
      </c>
      <c r="B138" s="73" t="s">
        <v>418</v>
      </c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117"/>
      <c r="Q138" s="93"/>
    </row>
    <row r="139" spans="1:17" s="86" customFormat="1" ht="14.25">
      <c r="A139" s="74" t="s">
        <v>143</v>
      </c>
      <c r="B139" s="84" t="s">
        <v>144</v>
      </c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117"/>
      <c r="Q139" s="93"/>
    </row>
    <row r="140" spans="1:17" s="86" customFormat="1">
      <c r="A140" s="68" t="s">
        <v>145</v>
      </c>
      <c r="B140" s="73" t="s">
        <v>146</v>
      </c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117"/>
      <c r="Q140" s="93"/>
    </row>
    <row r="141" spans="1:17" s="86" customFormat="1" ht="30">
      <c r="A141" s="68" t="s">
        <v>147</v>
      </c>
      <c r="B141" s="73" t="s">
        <v>148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117"/>
      <c r="Q141" s="93"/>
    </row>
    <row r="142" spans="1:17" s="86" customFormat="1" ht="30">
      <c r="A142" s="68" t="s">
        <v>149</v>
      </c>
      <c r="B142" s="73" t="s">
        <v>150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117"/>
      <c r="Q142" s="93"/>
    </row>
    <row r="143" spans="1:17" s="86" customFormat="1" ht="30">
      <c r="A143" s="68" t="s">
        <v>151</v>
      </c>
      <c r="B143" s="73" t="s">
        <v>152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117"/>
      <c r="Q143" s="93"/>
    </row>
    <row r="144" spans="1:17" s="86" customFormat="1">
      <c r="A144" s="68" t="s">
        <v>419</v>
      </c>
      <c r="B144" s="73" t="s">
        <v>420</v>
      </c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117"/>
      <c r="Q144" s="93"/>
    </row>
    <row r="145" spans="1:17" s="86" customFormat="1">
      <c r="A145" s="68" t="s">
        <v>421</v>
      </c>
      <c r="B145" s="73" t="s">
        <v>422</v>
      </c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117"/>
      <c r="Q145" s="93"/>
    </row>
    <row r="146" spans="1:17">
      <c r="A146" s="74" t="s">
        <v>155</v>
      </c>
      <c r="B146" s="84" t="s">
        <v>156</v>
      </c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0"/>
      <c r="P146" s="60"/>
      <c r="Q146" s="60"/>
    </row>
    <row r="147" spans="1:17">
      <c r="A147" s="68" t="s">
        <v>157</v>
      </c>
      <c r="B147" s="73" t="s">
        <v>158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100"/>
      <c r="Q147" s="60"/>
    </row>
    <row r="148" spans="1:17" hidden="1">
      <c r="A148" s="68" t="s">
        <v>159</v>
      </c>
      <c r="B148" s="73" t="s">
        <v>160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60"/>
      <c r="Q148" s="60"/>
    </row>
    <row r="149" spans="1:17" ht="28.5">
      <c r="A149" s="148" t="s">
        <v>151</v>
      </c>
      <c r="B149" s="149" t="s">
        <v>152</v>
      </c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60"/>
      <c r="Q149" s="60"/>
    </row>
    <row r="150" spans="1:17">
      <c r="A150" s="68" t="s">
        <v>161</v>
      </c>
      <c r="B150" s="73" t="s">
        <v>162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100"/>
      <c r="Q150" s="60"/>
    </row>
    <row r="151" spans="1:17">
      <c r="A151" s="68" t="s">
        <v>423</v>
      </c>
      <c r="B151" s="73" t="s">
        <v>424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100"/>
      <c r="Q151" s="60"/>
    </row>
    <row r="152" spans="1:17" hidden="1">
      <c r="A152" s="68" t="s">
        <v>425</v>
      </c>
      <c r="B152" s="73" t="s">
        <v>426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60"/>
      <c r="Q152" s="60"/>
    </row>
    <row r="153" spans="1:17" ht="30" hidden="1">
      <c r="A153" s="68" t="s">
        <v>511</v>
      </c>
      <c r="B153" s="73" t="s">
        <v>455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60"/>
      <c r="Q153" s="60"/>
    </row>
    <row r="154" spans="1:17" s="72" customFormat="1">
      <c r="A154" s="68" t="s">
        <v>427</v>
      </c>
      <c r="B154" s="73" t="s">
        <v>428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4"/>
      <c r="Q154" s="71"/>
    </row>
    <row r="155" spans="1:17" hidden="1">
      <c r="A155" s="68" t="s">
        <v>429</v>
      </c>
      <c r="B155" s="73" t="s">
        <v>430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60"/>
      <c r="Q155" s="60"/>
    </row>
    <row r="156" spans="1:17" hidden="1">
      <c r="A156" s="68" t="s">
        <v>475</v>
      </c>
      <c r="B156" s="73" t="s">
        <v>430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60"/>
      <c r="Q156" s="60"/>
    </row>
    <row r="157" spans="1:17" hidden="1">
      <c r="A157" s="105" t="s">
        <v>163</v>
      </c>
      <c r="B157" s="106" t="s">
        <v>164</v>
      </c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60"/>
      <c r="Q157" s="60"/>
    </row>
    <row r="158" spans="1:17" ht="15.75" hidden="1" customHeight="1">
      <c r="A158" s="68" t="s">
        <v>165</v>
      </c>
      <c r="B158" s="73" t="s">
        <v>166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60"/>
      <c r="Q158" s="60"/>
    </row>
    <row r="159" spans="1:17" hidden="1">
      <c r="A159" s="74" t="s">
        <v>167</v>
      </c>
      <c r="B159" s="84" t="s">
        <v>168</v>
      </c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60"/>
      <c r="Q159" s="60"/>
    </row>
    <row r="160" spans="1:17" hidden="1">
      <c r="A160" s="76" t="s">
        <v>169</v>
      </c>
      <c r="B160" s="73" t="s">
        <v>170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60"/>
      <c r="Q160" s="60"/>
    </row>
    <row r="161" spans="1:17" s="72" customFormat="1" hidden="1">
      <c r="A161" s="76" t="s">
        <v>171</v>
      </c>
      <c r="B161" s="73" t="s">
        <v>172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71"/>
      <c r="Q161" s="71"/>
    </row>
    <row r="162" spans="1:17" hidden="1">
      <c r="A162" s="76" t="s">
        <v>173</v>
      </c>
      <c r="B162" s="73" t="s">
        <v>174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60"/>
      <c r="Q162" s="60"/>
    </row>
    <row r="163" spans="1:17" hidden="1">
      <c r="A163" s="76" t="s">
        <v>175</v>
      </c>
      <c r="B163" s="73" t="s">
        <v>176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60"/>
      <c r="Q163" s="60"/>
    </row>
    <row r="164" spans="1:17" ht="20.25" customHeight="1">
      <c r="A164" s="76" t="s">
        <v>177</v>
      </c>
      <c r="B164" s="73" t="s">
        <v>178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60"/>
      <c r="Q164" s="60"/>
    </row>
    <row r="165" spans="1:17">
      <c r="A165" s="76" t="s">
        <v>179</v>
      </c>
      <c r="B165" s="73" t="s">
        <v>180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100"/>
      <c r="Q165" s="60"/>
    </row>
    <row r="166" spans="1:17" hidden="1">
      <c r="A166" s="76" t="s">
        <v>181</v>
      </c>
      <c r="B166" s="73" t="s">
        <v>182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60"/>
      <c r="Q166" s="60"/>
    </row>
    <row r="167" spans="1:17" hidden="1">
      <c r="A167" s="76" t="s">
        <v>512</v>
      </c>
      <c r="B167" s="73" t="s">
        <v>477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60"/>
      <c r="Q167" s="60"/>
    </row>
    <row r="168" spans="1:17">
      <c r="A168" s="76" t="s">
        <v>464</v>
      </c>
      <c r="B168" s="73" t="s">
        <v>463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60"/>
      <c r="Q168" s="60"/>
    </row>
    <row r="169" spans="1:17">
      <c r="A169" s="76" t="s">
        <v>456</v>
      </c>
      <c r="B169" s="73" t="s">
        <v>461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100"/>
      <c r="Q169" s="60"/>
    </row>
    <row r="170" spans="1:17" hidden="1">
      <c r="A170" s="76" t="s">
        <v>177</v>
      </c>
      <c r="B170" s="73" t="s">
        <v>178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60"/>
      <c r="Q170" s="60"/>
    </row>
    <row r="171" spans="1:17">
      <c r="A171" s="78" t="s">
        <v>183</v>
      </c>
      <c r="B171" s="84" t="s">
        <v>184</v>
      </c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60"/>
      <c r="Q171" s="60"/>
    </row>
    <row r="172" spans="1:17" s="110" customFormat="1" ht="30">
      <c r="A172" s="76" t="s">
        <v>185</v>
      </c>
      <c r="B172" s="73" t="s">
        <v>186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108"/>
      <c r="Q172" s="109"/>
    </row>
    <row r="173" spans="1:17" ht="30" hidden="1">
      <c r="A173" s="68" t="s">
        <v>187</v>
      </c>
      <c r="B173" s="73" t="s">
        <v>188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60"/>
      <c r="Q173" s="60"/>
    </row>
    <row r="174" spans="1:17" s="72" customFormat="1">
      <c r="A174" s="76" t="s">
        <v>189</v>
      </c>
      <c r="B174" s="73" t="s">
        <v>190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4"/>
      <c r="Q174" s="71"/>
    </row>
    <row r="175" spans="1:17" hidden="1">
      <c r="A175" s="74" t="s">
        <v>191</v>
      </c>
      <c r="B175" s="84" t="s">
        <v>192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60"/>
      <c r="Q175" s="60"/>
    </row>
    <row r="176" spans="1:17">
      <c r="A176" s="68" t="s">
        <v>435</v>
      </c>
      <c r="B176" s="73" t="s">
        <v>436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100"/>
      <c r="Q176" s="60"/>
    </row>
    <row r="177" spans="1:17" hidden="1">
      <c r="A177" s="74" t="s">
        <v>437</v>
      </c>
      <c r="B177" s="84" t="s">
        <v>204</v>
      </c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150"/>
      <c r="P177" s="60"/>
      <c r="Q177" s="60"/>
    </row>
    <row r="178" spans="1:17" hidden="1">
      <c r="A178" s="15" t="s">
        <v>223</v>
      </c>
      <c r="B178" s="24" t="s">
        <v>224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91"/>
      <c r="P178" s="60"/>
      <c r="Q178" s="60"/>
    </row>
    <row r="179" spans="1:17" hidden="1">
      <c r="A179" s="68" t="s">
        <v>453</v>
      </c>
      <c r="B179" s="73" t="s">
        <v>447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60"/>
      <c r="Q179" s="60"/>
    </row>
    <row r="180" spans="1:17" hidden="1">
      <c r="A180" s="92" t="s">
        <v>445</v>
      </c>
      <c r="B180" s="92" t="s">
        <v>238</v>
      </c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0"/>
      <c r="P180" s="60"/>
      <c r="Q180" s="60"/>
    </row>
    <row r="181" spans="1:17" hidden="1">
      <c r="A181" s="87" t="s">
        <v>431</v>
      </c>
      <c r="B181" s="75" t="s">
        <v>432</v>
      </c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90"/>
      <c r="P181" s="60"/>
      <c r="Q181" s="60"/>
    </row>
    <row r="182" spans="1:17">
      <c r="A182" s="77" t="s">
        <v>433</v>
      </c>
      <c r="B182" s="75" t="s">
        <v>434</v>
      </c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90"/>
      <c r="P182" s="60"/>
      <c r="Q182" s="60"/>
    </row>
    <row r="183" spans="1:17">
      <c r="A183" s="15" t="s">
        <v>454</v>
      </c>
      <c r="B183" s="13" t="s">
        <v>451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50"/>
      <c r="P183" s="60"/>
      <c r="Q183" s="60"/>
    </row>
    <row r="184" spans="1:17">
      <c r="A184" s="11" t="s">
        <v>264</v>
      </c>
      <c r="B184" s="11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91"/>
      <c r="P184" s="60"/>
      <c r="Q184" s="60"/>
    </row>
    <row r="185" spans="1:17" ht="38.25" customHeight="1">
      <c r="B185" s="60"/>
      <c r="C185" s="60"/>
      <c r="D185" s="60"/>
      <c r="E185" s="60"/>
      <c r="F185" s="60"/>
      <c r="G185" s="60"/>
      <c r="H185" s="160">
        <v>2</v>
      </c>
      <c r="I185" s="60"/>
      <c r="J185" s="60"/>
      <c r="K185" s="60"/>
      <c r="L185" s="60"/>
      <c r="M185" s="60"/>
      <c r="N185" s="60"/>
      <c r="O185" s="60"/>
      <c r="P185" s="60"/>
      <c r="Q185" s="60"/>
    </row>
    <row r="186" spans="1:17" s="72" customFormat="1">
      <c r="A186" s="341"/>
      <c r="B186" s="342"/>
      <c r="C186" s="342"/>
      <c r="D186" s="342"/>
      <c r="E186" s="342"/>
      <c r="F186" s="342"/>
      <c r="G186" s="342"/>
      <c r="H186" s="342"/>
      <c r="I186" s="342"/>
      <c r="J186" s="342"/>
      <c r="K186" s="342"/>
      <c r="L186" s="342"/>
      <c r="M186" s="342"/>
      <c r="N186" s="342"/>
      <c r="O186" s="342"/>
      <c r="P186" s="94"/>
      <c r="Q186" s="71"/>
    </row>
    <row r="187" spans="1:17" hidden="1"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</row>
    <row r="188" spans="1:17" hidden="1"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1:17" hidden="1"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</row>
    <row r="190" spans="1:17" ht="24" hidden="1" customHeight="1"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</row>
    <row r="191" spans="1:17"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100"/>
      <c r="Q191" s="60"/>
    </row>
    <row r="192" spans="1:17" s="72" customFormat="1">
      <c r="A192" s="59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94"/>
      <c r="Q192" s="71"/>
    </row>
    <row r="193" spans="1:17" s="86" customFormat="1">
      <c r="A193" s="59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93"/>
      <c r="Q193" s="85"/>
    </row>
    <row r="194" spans="1:17"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100"/>
      <c r="Q194" s="60"/>
    </row>
    <row r="195" spans="1:17"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</row>
    <row r="196" spans="1:17" s="1" customFormat="1" hidden="1">
      <c r="A196" s="59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3"/>
      <c r="Q196" s="3"/>
    </row>
    <row r="197" spans="1:17" s="1" customFormat="1" hidden="1">
      <c r="A197" s="59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3"/>
      <c r="Q197" s="3"/>
    </row>
    <row r="198" spans="1:17" s="86" customFormat="1" ht="19.5" customHeight="1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85"/>
      <c r="Q198" s="85"/>
    </row>
    <row r="199" spans="1:17" s="86" customFormat="1" ht="21" customHeight="1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85"/>
      <c r="Q199" s="93"/>
    </row>
    <row r="200" spans="1:17">
      <c r="P200" s="60"/>
      <c r="Q200" s="60"/>
    </row>
    <row r="201" spans="1:17">
      <c r="P201" s="60"/>
      <c r="Q201" s="60"/>
    </row>
    <row r="202" spans="1:17">
      <c r="P202" s="60"/>
      <c r="Q202" s="60"/>
    </row>
    <row r="203" spans="1:17">
      <c r="P203" s="60"/>
      <c r="Q203" s="60"/>
    </row>
    <row r="204" spans="1:17">
      <c r="P204" s="60"/>
      <c r="Q204" s="60"/>
    </row>
    <row r="205" spans="1:17">
      <c r="P205" s="60"/>
      <c r="Q205" s="60"/>
    </row>
    <row r="206" spans="1:17">
      <c r="P206" s="60"/>
      <c r="Q206" s="60"/>
    </row>
    <row r="207" spans="1:17">
      <c r="P207" s="60"/>
      <c r="Q207" s="60"/>
    </row>
    <row r="208" spans="1:17">
      <c r="P208" s="60"/>
      <c r="Q208" s="60"/>
    </row>
    <row r="209" spans="16:17">
      <c r="P209" s="60"/>
      <c r="Q209" s="60"/>
    </row>
    <row r="210" spans="16:17">
      <c r="P210" s="60"/>
      <c r="Q210" s="60"/>
    </row>
    <row r="211" spans="16:17">
      <c r="P211" s="60"/>
      <c r="Q211" s="60"/>
    </row>
    <row r="212" spans="16:17">
      <c r="P212" s="60"/>
      <c r="Q212" s="60"/>
    </row>
  </sheetData>
  <mergeCells count="3">
    <mergeCell ref="A2:O2"/>
    <mergeCell ref="A3:O3"/>
    <mergeCell ref="A186:O186"/>
  </mergeCells>
  <phoneticPr fontId="29" type="noConversion"/>
  <printOptions horizontalCentered="1" verticalCentered="1"/>
  <pageMargins left="0" right="0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8"/>
  <sheetViews>
    <sheetView workbookViewId="0">
      <selection activeCell="A16" sqref="A15:A16"/>
    </sheetView>
  </sheetViews>
  <sheetFormatPr defaultRowHeight="15"/>
  <cols>
    <col min="1" max="1" width="71.42578125" customWidth="1"/>
    <col min="2" max="2" width="16.42578125" customWidth="1"/>
    <col min="3" max="4" width="16" customWidth="1"/>
  </cols>
  <sheetData>
    <row r="2" spans="1:4" ht="18">
      <c r="A2" s="343" t="s">
        <v>732</v>
      </c>
      <c r="B2" s="343"/>
      <c r="C2" s="343"/>
      <c r="D2" s="343"/>
    </row>
    <row r="3" spans="1:4" ht="18">
      <c r="A3" s="234"/>
      <c r="B3" s="235"/>
    </row>
    <row r="4" spans="1:4" ht="18" customHeight="1">
      <c r="A4" s="344" t="s">
        <v>676</v>
      </c>
      <c r="B4" s="344"/>
      <c r="C4" s="344"/>
      <c r="D4" s="344"/>
    </row>
    <row r="5" spans="1:4" ht="18" customHeight="1">
      <c r="A5" s="312"/>
      <c r="B5" s="312"/>
      <c r="C5" s="312"/>
      <c r="D5" s="314" t="s">
        <v>734</v>
      </c>
    </row>
    <row r="6" spans="1:4" ht="15.75" thickBot="1">
      <c r="A6" s="235"/>
      <c r="B6" s="235"/>
      <c r="C6" s="236"/>
      <c r="D6" s="236" t="s">
        <v>677</v>
      </c>
    </row>
    <row r="7" spans="1:4" ht="40.5" customHeight="1" thickBot="1">
      <c r="A7" s="228"/>
      <c r="B7" s="237" t="s">
        <v>678</v>
      </c>
      <c r="C7" s="238" t="s">
        <v>666</v>
      </c>
      <c r="D7" s="238" t="s">
        <v>667</v>
      </c>
    </row>
    <row r="8" spans="1:4">
      <c r="A8" s="301" t="s">
        <v>679</v>
      </c>
      <c r="B8" s="308">
        <v>11573774</v>
      </c>
      <c r="C8" s="305">
        <v>12572453</v>
      </c>
      <c r="D8" s="239">
        <v>7459770</v>
      </c>
    </row>
    <row r="9" spans="1:4">
      <c r="A9" s="302" t="s">
        <v>680</v>
      </c>
      <c r="B9" s="309">
        <v>3611204</v>
      </c>
      <c r="C9" s="306">
        <v>3815454</v>
      </c>
      <c r="D9" s="240">
        <v>1796862</v>
      </c>
    </row>
    <row r="10" spans="1:4">
      <c r="A10" s="302" t="s">
        <v>681</v>
      </c>
      <c r="B10" s="309">
        <v>61871900</v>
      </c>
      <c r="C10" s="306">
        <v>61871900</v>
      </c>
      <c r="D10" s="240">
        <v>26871421</v>
      </c>
    </row>
    <row r="11" spans="1:4">
      <c r="A11" s="302" t="s">
        <v>682</v>
      </c>
      <c r="B11" s="309">
        <v>3999600</v>
      </c>
      <c r="C11" s="306">
        <v>3999600</v>
      </c>
      <c r="D11" s="240">
        <v>1050687</v>
      </c>
    </row>
    <row r="12" spans="1:4">
      <c r="A12" s="302" t="s">
        <v>683</v>
      </c>
      <c r="B12" s="309">
        <v>84968262</v>
      </c>
      <c r="C12" s="306">
        <v>83450174</v>
      </c>
      <c r="D12" s="240">
        <v>34208791</v>
      </c>
    </row>
    <row r="13" spans="1:4">
      <c r="A13" s="302" t="s">
        <v>684</v>
      </c>
      <c r="B13" s="309">
        <v>200350000</v>
      </c>
      <c r="C13" s="306">
        <v>153214896</v>
      </c>
      <c r="D13" s="240">
        <v>8374966</v>
      </c>
    </row>
    <row r="14" spans="1:4">
      <c r="A14" s="302" t="s">
        <v>685</v>
      </c>
      <c r="B14" s="309">
        <v>96232282</v>
      </c>
      <c r="C14" s="306">
        <v>96232282</v>
      </c>
      <c r="D14" s="240">
        <v>3955288</v>
      </c>
    </row>
    <row r="15" spans="1:4">
      <c r="A15" s="302" t="s">
        <v>686</v>
      </c>
      <c r="B15" s="309">
        <v>13601000</v>
      </c>
      <c r="C15" s="306">
        <v>13601000</v>
      </c>
      <c r="D15" s="240">
        <v>7731909</v>
      </c>
    </row>
    <row r="16" spans="1:4">
      <c r="A16" s="303" t="s">
        <v>687</v>
      </c>
      <c r="B16" s="309">
        <f>SUM(B8:B15)</f>
        <v>476208022</v>
      </c>
      <c r="C16" s="306">
        <f>SUM(C8:C15)</f>
        <v>428757759</v>
      </c>
      <c r="D16" s="240">
        <f>SUM(D8:D15)</f>
        <v>91449694</v>
      </c>
    </row>
    <row r="17" spans="1:4" ht="15.75" thickBot="1">
      <c r="A17" s="304" t="s">
        <v>688</v>
      </c>
      <c r="B17" s="310">
        <v>82451049</v>
      </c>
      <c r="C17" s="307">
        <v>82706937</v>
      </c>
      <c r="D17" s="241">
        <v>40183520</v>
      </c>
    </row>
    <row r="18" spans="1:4" ht="15.75" thickBot="1">
      <c r="A18" s="242" t="s">
        <v>141</v>
      </c>
      <c r="B18" s="243">
        <f>SUM(B16:B17)</f>
        <v>558659071</v>
      </c>
      <c r="C18" s="244">
        <f>SUM(C16:C17)</f>
        <v>511464696</v>
      </c>
      <c r="D18" s="244">
        <f>SUM(D16:D17)</f>
        <v>131633214</v>
      </c>
    </row>
    <row r="19" spans="1:4">
      <c r="A19" s="301" t="s">
        <v>689</v>
      </c>
      <c r="B19" s="311">
        <v>83239652</v>
      </c>
      <c r="C19" s="305">
        <v>85906182</v>
      </c>
      <c r="D19" s="239">
        <v>46164584</v>
      </c>
    </row>
    <row r="20" spans="1:4">
      <c r="A20" s="302" t="s">
        <v>690</v>
      </c>
      <c r="B20" s="309">
        <v>28860000</v>
      </c>
      <c r="C20" s="306">
        <v>28860000</v>
      </c>
      <c r="D20" s="240"/>
    </row>
    <row r="21" spans="1:4">
      <c r="A21" s="302" t="s">
        <v>691</v>
      </c>
      <c r="B21" s="309">
        <v>209753800</v>
      </c>
      <c r="C21" s="306">
        <v>209753800</v>
      </c>
      <c r="D21" s="240">
        <v>115127584</v>
      </c>
    </row>
    <row r="22" spans="1:4">
      <c r="A22" s="302" t="s">
        <v>692</v>
      </c>
      <c r="B22" s="309">
        <v>25211395</v>
      </c>
      <c r="C22" s="306">
        <v>25211395</v>
      </c>
      <c r="D22" s="240">
        <v>15940512</v>
      </c>
    </row>
    <row r="23" spans="1:4">
      <c r="A23" s="302" t="s">
        <v>693</v>
      </c>
      <c r="B23" s="309"/>
      <c r="C23" s="306"/>
      <c r="D23" s="240">
        <v>423000</v>
      </c>
    </row>
    <row r="24" spans="1:4">
      <c r="A24" s="302" t="s">
        <v>694</v>
      </c>
      <c r="B24" s="309"/>
      <c r="C24" s="306"/>
      <c r="D24" s="240"/>
    </row>
    <row r="25" spans="1:4">
      <c r="A25" s="302" t="s">
        <v>695</v>
      </c>
      <c r="B25" s="309"/>
      <c r="C25" s="306"/>
      <c r="D25" s="240">
        <v>28089500</v>
      </c>
    </row>
    <row r="26" spans="1:4">
      <c r="A26" s="303" t="s">
        <v>696</v>
      </c>
      <c r="B26" s="309">
        <f>SUM(B19:B25)</f>
        <v>347064847</v>
      </c>
      <c r="C26" s="306">
        <f>SUM(C19:C25)</f>
        <v>349731377</v>
      </c>
      <c r="D26" s="240">
        <f>SUM(D19:D25)</f>
        <v>205745180</v>
      </c>
    </row>
    <row r="27" spans="1:4" ht="15.75" thickBot="1">
      <c r="A27" s="304" t="s">
        <v>697</v>
      </c>
      <c r="B27" s="310">
        <v>211594224</v>
      </c>
      <c r="C27" s="307">
        <v>161733319</v>
      </c>
      <c r="D27" s="241">
        <v>161733319</v>
      </c>
    </row>
    <row r="28" spans="1:4" ht="15.75" thickBot="1">
      <c r="A28" s="242" t="s">
        <v>264</v>
      </c>
      <c r="B28" s="243">
        <f>SUM(B26:B27)</f>
        <v>558659071</v>
      </c>
      <c r="C28" s="244">
        <f>SUM(C26:C27)</f>
        <v>511464696</v>
      </c>
      <c r="D28" s="244">
        <f>SUM(D26:D27)</f>
        <v>367478499</v>
      </c>
    </row>
  </sheetData>
  <mergeCells count="2">
    <mergeCell ref="A2:D2"/>
    <mergeCell ref="A4:D4"/>
  </mergeCells>
  <pageMargins left="0" right="0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9"/>
  <sheetViews>
    <sheetView workbookViewId="0">
      <selection activeCell="A41" sqref="A41"/>
    </sheetView>
  </sheetViews>
  <sheetFormatPr defaultRowHeight="15"/>
  <cols>
    <col min="1" max="1" width="88" customWidth="1"/>
    <col min="3" max="3" width="12.28515625" customWidth="1"/>
    <col min="4" max="4" width="11.7109375" customWidth="1"/>
    <col min="5" max="5" width="10.28515625" customWidth="1"/>
    <col min="6" max="6" width="11.85546875" customWidth="1"/>
    <col min="7" max="7" width="12" customWidth="1"/>
    <col min="8" max="8" width="11.85546875" customWidth="1"/>
  </cols>
  <sheetData>
    <row r="1" spans="1:8" ht="21" customHeight="1">
      <c r="A1" s="345" t="s">
        <v>733</v>
      </c>
      <c r="B1" s="345"/>
      <c r="C1" s="345"/>
      <c r="D1" s="345"/>
      <c r="E1" s="345"/>
      <c r="F1" s="345"/>
      <c r="G1" s="345"/>
      <c r="H1" s="345"/>
    </row>
    <row r="2" spans="1:8" ht="15" customHeight="1">
      <c r="A2" s="344" t="s">
        <v>698</v>
      </c>
      <c r="B2" s="344"/>
      <c r="C2" s="344"/>
      <c r="D2" s="344"/>
      <c r="E2" s="344"/>
      <c r="F2" s="344"/>
      <c r="G2" s="344"/>
      <c r="H2" s="344"/>
    </row>
    <row r="3" spans="1:8">
      <c r="A3" s="245" t="s">
        <v>699</v>
      </c>
      <c r="H3" s="313" t="s">
        <v>527</v>
      </c>
    </row>
    <row r="4" spans="1:8" ht="61.5" customHeight="1">
      <c r="A4" s="246" t="s">
        <v>0</v>
      </c>
      <c r="B4" s="247" t="s">
        <v>1</v>
      </c>
      <c r="C4" s="248" t="s">
        <v>700</v>
      </c>
      <c r="D4" s="248" t="s">
        <v>701</v>
      </c>
      <c r="E4" s="248" t="s">
        <v>702</v>
      </c>
      <c r="F4" s="249" t="s">
        <v>675</v>
      </c>
      <c r="G4" s="249" t="s">
        <v>666</v>
      </c>
      <c r="H4" s="249" t="s">
        <v>667</v>
      </c>
    </row>
    <row r="5" spans="1:8">
      <c r="A5" s="250" t="s">
        <v>334</v>
      </c>
      <c r="B5" s="251" t="s">
        <v>335</v>
      </c>
      <c r="C5" s="281">
        <v>7220507</v>
      </c>
      <c r="D5" s="281"/>
      <c r="E5" s="281"/>
      <c r="F5" s="282">
        <v>6714690</v>
      </c>
      <c r="G5" s="282">
        <v>7220507</v>
      </c>
      <c r="H5" s="282">
        <v>4607120</v>
      </c>
    </row>
    <row r="6" spans="1:8">
      <c r="A6" s="250" t="s">
        <v>336</v>
      </c>
      <c r="B6" s="252" t="s">
        <v>337</v>
      </c>
      <c r="C6" s="281"/>
      <c r="D6" s="281"/>
      <c r="E6" s="281"/>
      <c r="F6" s="282"/>
      <c r="G6" s="282"/>
      <c r="H6" s="282"/>
    </row>
    <row r="7" spans="1:8" ht="12.75" customHeight="1">
      <c r="A7" s="253" t="s">
        <v>342</v>
      </c>
      <c r="B7" s="252" t="s">
        <v>343</v>
      </c>
      <c r="C7" s="281"/>
      <c r="D7" s="281"/>
      <c r="E7" s="281"/>
      <c r="F7" s="282"/>
      <c r="G7" s="282"/>
      <c r="H7" s="282"/>
    </row>
    <row r="8" spans="1:8" ht="19.5" customHeight="1">
      <c r="A8" s="253" t="s">
        <v>344</v>
      </c>
      <c r="B8" s="252" t="s">
        <v>345</v>
      </c>
      <c r="C8" s="281"/>
      <c r="D8" s="281"/>
      <c r="E8" s="281"/>
      <c r="F8" s="282"/>
      <c r="G8" s="282"/>
      <c r="H8" s="282"/>
    </row>
    <row r="9" spans="1:8" ht="17.25" customHeight="1">
      <c r="A9" s="253" t="s">
        <v>601</v>
      </c>
      <c r="B9" s="252" t="s">
        <v>703</v>
      </c>
      <c r="C9" s="281">
        <v>490152</v>
      </c>
      <c r="D9" s="281"/>
      <c r="E9" s="281"/>
      <c r="F9" s="282">
        <v>490152</v>
      </c>
      <c r="G9" s="282">
        <v>490152</v>
      </c>
      <c r="H9" s="282">
        <v>330622</v>
      </c>
    </row>
    <row r="10" spans="1:8" ht="13.5" customHeight="1">
      <c r="A10" s="253" t="s">
        <v>346</v>
      </c>
      <c r="B10" s="252" t="s">
        <v>347</v>
      </c>
      <c r="C10" s="281"/>
      <c r="D10" s="281"/>
      <c r="E10" s="281"/>
      <c r="F10" s="282"/>
      <c r="G10" s="282"/>
      <c r="H10" s="282"/>
    </row>
    <row r="11" spans="1:8" ht="16.5" customHeight="1">
      <c r="A11" s="254" t="s">
        <v>348</v>
      </c>
      <c r="B11" s="252" t="s">
        <v>349</v>
      </c>
      <c r="C11" s="281"/>
      <c r="D11" s="281"/>
      <c r="E11" s="281"/>
      <c r="F11" s="282"/>
      <c r="G11" s="282"/>
      <c r="H11" s="282"/>
    </row>
    <row r="12" spans="1:8" ht="14.25" customHeight="1">
      <c r="A12" s="254" t="s">
        <v>350</v>
      </c>
      <c r="B12" s="252" t="s">
        <v>351</v>
      </c>
      <c r="C12" s="281"/>
      <c r="D12" s="281"/>
      <c r="E12" s="281"/>
      <c r="F12" s="282"/>
      <c r="G12" s="282"/>
      <c r="H12" s="282"/>
    </row>
    <row r="13" spans="1:8" ht="15" customHeight="1">
      <c r="A13" s="254" t="s">
        <v>352</v>
      </c>
      <c r="B13" s="252" t="s">
        <v>353</v>
      </c>
      <c r="C13" s="281"/>
      <c r="D13" s="281"/>
      <c r="E13" s="281"/>
      <c r="F13" s="282"/>
      <c r="G13" s="282"/>
      <c r="H13" s="282"/>
    </row>
    <row r="14" spans="1:8" ht="17.25" customHeight="1">
      <c r="A14" s="254" t="s">
        <v>354</v>
      </c>
      <c r="B14" s="252" t="s">
        <v>355</v>
      </c>
      <c r="C14" s="281"/>
      <c r="D14" s="281"/>
      <c r="E14" s="281"/>
      <c r="F14" s="282"/>
      <c r="G14" s="282"/>
      <c r="H14" s="282"/>
    </row>
    <row r="15" spans="1:8" ht="12.75" customHeight="1">
      <c r="A15" s="254" t="s">
        <v>356</v>
      </c>
      <c r="B15" s="252" t="s">
        <v>357</v>
      </c>
      <c r="C15" s="281">
        <v>492862</v>
      </c>
      <c r="D15" s="281"/>
      <c r="E15" s="281"/>
      <c r="F15" s="282"/>
      <c r="G15" s="282">
        <v>492862</v>
      </c>
      <c r="H15" s="282">
        <v>492862</v>
      </c>
    </row>
    <row r="16" spans="1:8" ht="15.75" customHeight="1">
      <c r="A16" s="255" t="s">
        <v>2</v>
      </c>
      <c r="B16" s="256" t="s">
        <v>3</v>
      </c>
      <c r="C16" s="281">
        <f>SUM(C5:C15)</f>
        <v>8203521</v>
      </c>
      <c r="D16" s="281"/>
      <c r="E16" s="281"/>
      <c r="F16" s="282">
        <f>SUM(F5:F15)</f>
        <v>7204842</v>
      </c>
      <c r="G16" s="282">
        <f>SUM(G5:G15)</f>
        <v>8203521</v>
      </c>
      <c r="H16" s="282">
        <f>SUM(H5:H15)</f>
        <v>5430604</v>
      </c>
    </row>
    <row r="17" spans="1:8" ht="15.75" customHeight="1">
      <c r="A17" s="254" t="s">
        <v>288</v>
      </c>
      <c r="B17" s="252" t="s">
        <v>358</v>
      </c>
      <c r="C17" s="281">
        <v>3410532</v>
      </c>
      <c r="D17" s="281"/>
      <c r="E17" s="281"/>
      <c r="F17" s="282">
        <f>SUM(C17:E17)</f>
        <v>3410532</v>
      </c>
      <c r="G17" s="282">
        <v>3410532</v>
      </c>
      <c r="H17" s="282">
        <v>1705266</v>
      </c>
    </row>
    <row r="18" spans="1:8" ht="15.75" customHeight="1">
      <c r="A18" s="254" t="s">
        <v>359</v>
      </c>
      <c r="B18" s="252" t="s">
        <v>360</v>
      </c>
      <c r="C18" s="281"/>
      <c r="D18" s="281"/>
      <c r="E18" s="281"/>
      <c r="F18" s="282"/>
      <c r="G18" s="282"/>
      <c r="H18" s="282"/>
    </row>
    <row r="19" spans="1:8">
      <c r="A19" s="257" t="s">
        <v>361</v>
      </c>
      <c r="B19" s="252" t="s">
        <v>362</v>
      </c>
      <c r="C19" s="281">
        <v>718400</v>
      </c>
      <c r="D19" s="281">
        <v>240000</v>
      </c>
      <c r="E19" s="281"/>
      <c r="F19" s="282">
        <v>958400</v>
      </c>
      <c r="G19" s="282">
        <v>958400</v>
      </c>
      <c r="H19" s="282">
        <v>323900</v>
      </c>
    </row>
    <row r="20" spans="1:8" ht="14.25" customHeight="1">
      <c r="A20" s="258" t="s">
        <v>4</v>
      </c>
      <c r="B20" s="256" t="s">
        <v>5</v>
      </c>
      <c r="C20" s="281">
        <f>SUM(C17:C19)</f>
        <v>4128932</v>
      </c>
      <c r="D20" s="281">
        <f>SUM(D17:D19)</f>
        <v>240000</v>
      </c>
      <c r="E20" s="281"/>
      <c r="F20" s="282">
        <f>SUM(F17:F19)</f>
        <v>4368932</v>
      </c>
      <c r="G20" s="282">
        <f>SUM(G17:G19)</f>
        <v>4368932</v>
      </c>
      <c r="H20" s="282">
        <f>SUM(H17:H19)</f>
        <v>2029166</v>
      </c>
    </row>
    <row r="21" spans="1:8" ht="16.5" customHeight="1">
      <c r="A21" s="259" t="s">
        <v>6</v>
      </c>
      <c r="B21" s="260" t="s">
        <v>7</v>
      </c>
      <c r="C21" s="283">
        <f>SUM(C20,C16)</f>
        <v>12332453</v>
      </c>
      <c r="D21" s="283">
        <f>SUM(D16+D20)</f>
        <v>240000</v>
      </c>
      <c r="E21" s="283"/>
      <c r="F21" s="282">
        <f>SUM(F20,F16)</f>
        <v>11573774</v>
      </c>
      <c r="G21" s="282">
        <f>SUM(G20,G16)</f>
        <v>12572453</v>
      </c>
      <c r="H21" s="282">
        <f>SUM(H16+H20)</f>
        <v>7459770</v>
      </c>
    </row>
    <row r="22" spans="1:8" ht="15.75" customHeight="1">
      <c r="A22" s="261" t="s">
        <v>8</v>
      </c>
      <c r="B22" s="260" t="s">
        <v>9</v>
      </c>
      <c r="C22" s="283">
        <v>3750654</v>
      </c>
      <c r="D22" s="283">
        <v>64800</v>
      </c>
      <c r="E22" s="283"/>
      <c r="F22" s="282">
        <v>3611204</v>
      </c>
      <c r="G22" s="282">
        <v>3815454</v>
      </c>
      <c r="H22" s="282">
        <v>1796862</v>
      </c>
    </row>
    <row r="23" spans="1:8" ht="12.75" customHeight="1">
      <c r="A23" s="254" t="s">
        <v>363</v>
      </c>
      <c r="B23" s="252" t="s">
        <v>364</v>
      </c>
      <c r="C23" s="281">
        <v>50000</v>
      </c>
      <c r="D23" s="281"/>
      <c r="E23" s="281"/>
      <c r="F23" s="282">
        <v>50000</v>
      </c>
      <c r="G23" s="282">
        <v>50000</v>
      </c>
      <c r="H23" s="282">
        <v>12811</v>
      </c>
    </row>
    <row r="24" spans="1:8" ht="18" customHeight="1">
      <c r="A24" s="254" t="s">
        <v>365</v>
      </c>
      <c r="B24" s="252" t="s">
        <v>366</v>
      </c>
      <c r="C24" s="281">
        <v>5045000</v>
      </c>
      <c r="D24" s="281"/>
      <c r="E24" s="281"/>
      <c r="F24" s="282">
        <v>5045000</v>
      </c>
      <c r="G24" s="282">
        <v>5045000</v>
      </c>
      <c r="H24" s="282">
        <v>2628171</v>
      </c>
    </row>
    <row r="25" spans="1:8" ht="14.25" customHeight="1">
      <c r="A25" s="254" t="s">
        <v>367</v>
      </c>
      <c r="B25" s="252" t="s">
        <v>368</v>
      </c>
      <c r="C25" s="281"/>
      <c r="D25" s="281"/>
      <c r="E25" s="281"/>
      <c r="F25" s="282"/>
      <c r="G25" s="282"/>
      <c r="H25" s="282"/>
    </row>
    <row r="26" spans="1:8" ht="15" customHeight="1">
      <c r="A26" s="258" t="s">
        <v>10</v>
      </c>
      <c r="B26" s="256" t="s">
        <v>11</v>
      </c>
      <c r="C26" s="281">
        <f>SUM(C23:C25)</f>
        <v>5095000</v>
      </c>
      <c r="D26" s="281"/>
      <c r="E26" s="281"/>
      <c r="F26" s="282">
        <f>SUM(F23:F25)</f>
        <v>5095000</v>
      </c>
      <c r="G26" s="282">
        <f>SUM(G23:G25)</f>
        <v>5095000</v>
      </c>
      <c r="H26" s="282">
        <f>SUM(H23:H25)</f>
        <v>2640982</v>
      </c>
    </row>
    <row r="27" spans="1:8" ht="16.5" customHeight="1">
      <c r="A27" s="254" t="s">
        <v>704</v>
      </c>
      <c r="B27" s="252" t="s">
        <v>705</v>
      </c>
      <c r="C27" s="281">
        <v>200000</v>
      </c>
      <c r="D27" s="281"/>
      <c r="E27" s="281"/>
      <c r="F27" s="282">
        <v>200000</v>
      </c>
      <c r="G27" s="282">
        <v>200000</v>
      </c>
      <c r="H27" s="282">
        <v>4500</v>
      </c>
    </row>
    <row r="28" spans="1:8" ht="15" customHeight="1">
      <c r="A28" s="254" t="s">
        <v>369</v>
      </c>
      <c r="B28" s="252" t="s">
        <v>370</v>
      </c>
      <c r="C28" s="281">
        <v>460000</v>
      </c>
      <c r="D28" s="281"/>
      <c r="E28" s="281"/>
      <c r="F28" s="282">
        <v>460000</v>
      </c>
      <c r="G28" s="282">
        <v>460000</v>
      </c>
      <c r="H28" s="282">
        <v>291635</v>
      </c>
    </row>
    <row r="29" spans="1:8" ht="18.75" customHeight="1">
      <c r="A29" s="258" t="s">
        <v>12</v>
      </c>
      <c r="B29" s="256" t="s">
        <v>13</v>
      </c>
      <c r="C29" s="281">
        <f>SUM(C27:C28)</f>
        <v>660000</v>
      </c>
      <c r="D29" s="281"/>
      <c r="E29" s="281"/>
      <c r="F29" s="282">
        <f>SUM(F27:F28)</f>
        <v>660000</v>
      </c>
      <c r="G29" s="282">
        <f>SUM(G27:G28)</f>
        <v>660000</v>
      </c>
      <c r="H29" s="282">
        <f>SUM(H27:H28)</f>
        <v>296135</v>
      </c>
    </row>
    <row r="30" spans="1:8" ht="16.5" customHeight="1">
      <c r="A30" s="254" t="s">
        <v>371</v>
      </c>
      <c r="B30" s="252" t="s">
        <v>372</v>
      </c>
      <c r="C30" s="281">
        <v>5570000</v>
      </c>
      <c r="D30" s="281"/>
      <c r="E30" s="281"/>
      <c r="F30" s="282">
        <v>5570000</v>
      </c>
      <c r="G30" s="282">
        <v>5550000</v>
      </c>
      <c r="H30" s="282">
        <v>3106219</v>
      </c>
    </row>
    <row r="31" spans="1:8" ht="16.5" customHeight="1">
      <c r="A31" s="254" t="s">
        <v>484</v>
      </c>
      <c r="B31" s="252" t="s">
        <v>517</v>
      </c>
      <c r="C31" s="281">
        <v>15597580</v>
      </c>
      <c r="D31" s="281">
        <v>559200</v>
      </c>
      <c r="E31" s="281"/>
      <c r="F31" s="282">
        <v>16156780</v>
      </c>
      <c r="G31" s="282">
        <v>16156780</v>
      </c>
      <c r="H31" s="282">
        <v>8247655</v>
      </c>
    </row>
    <row r="32" spans="1:8" ht="14.25" customHeight="1">
      <c r="A32" s="254" t="s">
        <v>373</v>
      </c>
      <c r="B32" s="252" t="s">
        <v>374</v>
      </c>
      <c r="C32" s="281">
        <v>150000</v>
      </c>
      <c r="D32" s="281"/>
      <c r="E32" s="281"/>
      <c r="F32" s="282">
        <v>150000</v>
      </c>
      <c r="G32" s="282">
        <v>170000</v>
      </c>
      <c r="H32" s="282">
        <v>166568</v>
      </c>
    </row>
    <row r="33" spans="1:8" ht="15.75" customHeight="1">
      <c r="A33" s="254" t="s">
        <v>375</v>
      </c>
      <c r="B33" s="252" t="s">
        <v>376</v>
      </c>
      <c r="C33" s="281">
        <v>2070000</v>
      </c>
      <c r="D33" s="281"/>
      <c r="E33" s="281"/>
      <c r="F33" s="282">
        <v>2070000</v>
      </c>
      <c r="G33" s="282">
        <v>2070000</v>
      </c>
      <c r="H33" s="282">
        <v>414668</v>
      </c>
    </row>
    <row r="34" spans="1:8" ht="17.25" customHeight="1">
      <c r="A34" s="262" t="s">
        <v>377</v>
      </c>
      <c r="B34" s="252" t="s">
        <v>378</v>
      </c>
      <c r="C34" s="281">
        <v>0</v>
      </c>
      <c r="D34" s="281">
        <v>2500000</v>
      </c>
      <c r="E34" s="281"/>
      <c r="F34" s="282">
        <v>2500000</v>
      </c>
      <c r="G34" s="282">
        <v>2500000</v>
      </c>
      <c r="H34" s="282">
        <v>1186758</v>
      </c>
    </row>
    <row r="35" spans="1:8">
      <c r="A35" s="257" t="s">
        <v>731</v>
      </c>
      <c r="B35" s="252" t="s">
        <v>380</v>
      </c>
      <c r="C35" s="281">
        <v>4240000</v>
      </c>
      <c r="D35" s="281"/>
      <c r="E35" s="281"/>
      <c r="F35" s="282">
        <v>4240000</v>
      </c>
      <c r="G35" s="282">
        <v>4240000</v>
      </c>
      <c r="H35" s="282">
        <v>72900</v>
      </c>
    </row>
    <row r="36" spans="1:8" ht="14.25" customHeight="1">
      <c r="A36" s="254" t="s">
        <v>381</v>
      </c>
      <c r="B36" s="252" t="s">
        <v>382</v>
      </c>
      <c r="C36" s="281">
        <v>11713000</v>
      </c>
      <c r="D36" s="281"/>
      <c r="E36" s="281"/>
      <c r="F36" s="282">
        <v>11713000</v>
      </c>
      <c r="G36" s="282">
        <v>11713000</v>
      </c>
      <c r="H36" s="282">
        <v>5097092</v>
      </c>
    </row>
    <row r="37" spans="1:8" ht="16.5" customHeight="1">
      <c r="A37" s="258" t="s">
        <v>14</v>
      </c>
      <c r="B37" s="256" t="s">
        <v>15</v>
      </c>
      <c r="C37" s="281">
        <f>SUM(C30:C36)</f>
        <v>39340580</v>
      </c>
      <c r="D37" s="281">
        <f>SUM(D30:D36)</f>
        <v>3059200</v>
      </c>
      <c r="E37" s="281"/>
      <c r="F37" s="282">
        <f>SUM(F30:F36)</f>
        <v>42399780</v>
      </c>
      <c r="G37" s="282">
        <f>SUM(G30:G36)</f>
        <v>42399780</v>
      </c>
      <c r="H37" s="282">
        <f>SUM(H30:H36)</f>
        <v>18291860</v>
      </c>
    </row>
    <row r="38" spans="1:8" ht="14.25" customHeight="1">
      <c r="A38" s="254" t="s">
        <v>383</v>
      </c>
      <c r="B38" s="252" t="s">
        <v>384</v>
      </c>
      <c r="C38" s="281">
        <v>20000</v>
      </c>
      <c r="D38" s="281"/>
      <c r="E38" s="281"/>
      <c r="F38" s="282">
        <v>20000</v>
      </c>
      <c r="G38" s="282">
        <v>20000</v>
      </c>
      <c r="H38" s="282">
        <v>1090</v>
      </c>
    </row>
    <row r="39" spans="1:8" ht="14.25" customHeight="1">
      <c r="A39" s="254" t="s">
        <v>385</v>
      </c>
      <c r="B39" s="252" t="s">
        <v>386</v>
      </c>
      <c r="C39" s="281"/>
      <c r="D39" s="281"/>
      <c r="E39" s="281"/>
      <c r="F39" s="282"/>
      <c r="G39" s="282"/>
      <c r="H39" s="282"/>
    </row>
    <row r="40" spans="1:8" ht="15" customHeight="1">
      <c r="A40" s="258" t="s">
        <v>16</v>
      </c>
      <c r="B40" s="256" t="s">
        <v>17</v>
      </c>
      <c r="C40" s="281">
        <v>20000</v>
      </c>
      <c r="D40" s="281"/>
      <c r="E40" s="281"/>
      <c r="F40" s="282">
        <f>SUM(F38:F39)</f>
        <v>20000</v>
      </c>
      <c r="G40" s="282">
        <f>SUM(G38:G39)</f>
        <v>20000</v>
      </c>
      <c r="H40" s="282">
        <f>SUM(H38:H39)</f>
        <v>1090</v>
      </c>
    </row>
    <row r="41" spans="1:8" ht="16.5" customHeight="1">
      <c r="A41" s="254" t="s">
        <v>387</v>
      </c>
      <c r="B41" s="252" t="s">
        <v>388</v>
      </c>
      <c r="C41" s="281">
        <v>11921136</v>
      </c>
      <c r="D41" s="281">
        <v>825984</v>
      </c>
      <c r="E41" s="281"/>
      <c r="F41" s="282">
        <v>12747120</v>
      </c>
      <c r="G41" s="282">
        <v>12747120</v>
      </c>
      <c r="H41" s="282">
        <v>5387206</v>
      </c>
    </row>
    <row r="42" spans="1:8" ht="14.25" customHeight="1">
      <c r="A42" s="254" t="s">
        <v>389</v>
      </c>
      <c r="B42" s="252" t="s">
        <v>390</v>
      </c>
      <c r="C42" s="281">
        <v>500000</v>
      </c>
      <c r="D42" s="281"/>
      <c r="E42" s="281"/>
      <c r="F42" s="282">
        <v>500000</v>
      </c>
      <c r="G42" s="282">
        <v>500000</v>
      </c>
      <c r="H42" s="282"/>
    </row>
    <row r="43" spans="1:8" ht="16.5" customHeight="1">
      <c r="A43" s="254" t="s">
        <v>706</v>
      </c>
      <c r="B43" s="252" t="s">
        <v>614</v>
      </c>
      <c r="C43" s="281"/>
      <c r="D43" s="281"/>
      <c r="E43" s="281"/>
      <c r="F43" s="282"/>
      <c r="G43" s="282"/>
      <c r="H43" s="282"/>
    </row>
    <row r="44" spans="1:8" ht="12.75" customHeight="1">
      <c r="A44" s="254" t="s">
        <v>391</v>
      </c>
      <c r="B44" s="252" t="s">
        <v>392</v>
      </c>
      <c r="C44" s="281"/>
      <c r="D44" s="281"/>
      <c r="E44" s="281"/>
      <c r="F44" s="282"/>
      <c r="G44" s="282"/>
      <c r="H44" s="282"/>
    </row>
    <row r="45" spans="1:8" ht="14.25" customHeight="1">
      <c r="A45" s="254" t="s">
        <v>393</v>
      </c>
      <c r="B45" s="252" t="s">
        <v>394</v>
      </c>
      <c r="C45" s="281">
        <v>450000</v>
      </c>
      <c r="D45" s="281"/>
      <c r="E45" s="281"/>
      <c r="F45" s="282">
        <v>450000</v>
      </c>
      <c r="G45" s="282">
        <v>450000</v>
      </c>
      <c r="H45" s="282">
        <v>254148</v>
      </c>
    </row>
    <row r="46" spans="1:8" ht="17.25" customHeight="1">
      <c r="A46" s="258" t="s">
        <v>18</v>
      </c>
      <c r="B46" s="256" t="s">
        <v>19</v>
      </c>
      <c r="C46" s="281">
        <f>SUM(C41:C45)</f>
        <v>12871136</v>
      </c>
      <c r="D46" s="281">
        <f>SUM(D41:D45)</f>
        <v>825984</v>
      </c>
      <c r="E46" s="281"/>
      <c r="F46" s="282">
        <f>SUM(F41:F45)</f>
        <v>13697120</v>
      </c>
      <c r="G46" s="282">
        <f>SUM(G41:G45)</f>
        <v>13697120</v>
      </c>
      <c r="H46" s="282">
        <f>SUM(H41:H45)</f>
        <v>5641354</v>
      </c>
    </row>
    <row r="47" spans="1:8" ht="15" customHeight="1">
      <c r="A47" s="261" t="s">
        <v>20</v>
      </c>
      <c r="B47" s="260" t="s">
        <v>21</v>
      </c>
      <c r="C47" s="283">
        <f>SUM(C26+C29+C37+C40+C46)</f>
        <v>57986716</v>
      </c>
      <c r="D47" s="283">
        <f>SUM(D26+D29+D37+D40+D46)</f>
        <v>3885184</v>
      </c>
      <c r="E47" s="283"/>
      <c r="F47" s="282">
        <f>SUM(F26+F29+F37+F40+F46)</f>
        <v>61871900</v>
      </c>
      <c r="G47" s="282">
        <f>SUM(G26+G29+G37+G40+G46)</f>
        <v>61871900</v>
      </c>
      <c r="H47" s="282">
        <f>SUM(H26+H29+H37+H40+H46)</f>
        <v>26871421</v>
      </c>
    </row>
    <row r="48" spans="1:8" ht="12" customHeight="1">
      <c r="A48" s="263" t="s">
        <v>22</v>
      </c>
      <c r="B48" s="252" t="s">
        <v>23</v>
      </c>
      <c r="C48" s="281"/>
      <c r="D48" s="281"/>
      <c r="E48" s="281"/>
      <c r="F48" s="282"/>
      <c r="G48" s="282"/>
      <c r="H48" s="282"/>
    </row>
    <row r="49" spans="1:8" ht="13.5" customHeight="1">
      <c r="A49" s="263" t="s">
        <v>24</v>
      </c>
      <c r="B49" s="252" t="s">
        <v>25</v>
      </c>
      <c r="C49" s="281"/>
      <c r="D49" s="281"/>
      <c r="E49" s="281"/>
      <c r="F49" s="282"/>
      <c r="G49" s="282"/>
      <c r="H49" s="282"/>
    </row>
    <row r="50" spans="1:8" ht="13.5" customHeight="1">
      <c r="A50" s="264" t="s">
        <v>26</v>
      </c>
      <c r="B50" s="252" t="s">
        <v>27</v>
      </c>
      <c r="C50" s="281"/>
      <c r="D50" s="281"/>
      <c r="E50" s="281"/>
      <c r="F50" s="282"/>
      <c r="G50" s="282"/>
      <c r="H50" s="282"/>
    </row>
    <row r="51" spans="1:8" ht="15" customHeight="1">
      <c r="A51" s="264" t="s">
        <v>28</v>
      </c>
      <c r="B51" s="252" t="s">
        <v>29</v>
      </c>
      <c r="C51" s="281"/>
      <c r="D51" s="281"/>
      <c r="E51" s="281"/>
      <c r="F51" s="282">
        <v>1099600</v>
      </c>
      <c r="G51" s="282"/>
      <c r="H51" s="282"/>
    </row>
    <row r="52" spans="1:8" ht="14.25" customHeight="1">
      <c r="A52" s="264" t="s">
        <v>30</v>
      </c>
      <c r="B52" s="252" t="s">
        <v>31</v>
      </c>
      <c r="C52" s="281"/>
      <c r="D52" s="281"/>
      <c r="E52" s="281"/>
      <c r="F52" s="282"/>
      <c r="G52" s="282"/>
      <c r="H52" s="282"/>
    </row>
    <row r="53" spans="1:8" ht="15" customHeight="1">
      <c r="A53" s="263" t="s">
        <v>32</v>
      </c>
      <c r="B53" s="252" t="s">
        <v>33</v>
      </c>
      <c r="C53" s="281">
        <v>0</v>
      </c>
      <c r="D53" s="281"/>
      <c r="E53" s="281"/>
      <c r="F53" s="282">
        <v>200000</v>
      </c>
      <c r="G53" s="282"/>
      <c r="H53" s="282"/>
    </row>
    <row r="54" spans="1:8" ht="14.25" customHeight="1">
      <c r="A54" s="263" t="s">
        <v>34</v>
      </c>
      <c r="B54" s="252" t="s">
        <v>35</v>
      </c>
      <c r="C54" s="281">
        <v>600000</v>
      </c>
      <c r="D54" s="281"/>
      <c r="E54" s="281"/>
      <c r="F54" s="282"/>
      <c r="G54" s="282">
        <v>600000</v>
      </c>
      <c r="H54" s="282">
        <v>250000</v>
      </c>
    </row>
    <row r="55" spans="1:8" ht="14.25" customHeight="1">
      <c r="A55" s="263" t="s">
        <v>36</v>
      </c>
      <c r="B55" s="252" t="s">
        <v>37</v>
      </c>
      <c r="C55" s="281">
        <v>3399600</v>
      </c>
      <c r="D55" s="281"/>
      <c r="E55" s="281"/>
      <c r="F55" s="282">
        <v>2700000</v>
      </c>
      <c r="G55" s="282">
        <v>3399600</v>
      </c>
      <c r="H55" s="282">
        <v>800687</v>
      </c>
    </row>
    <row r="56" spans="1:8" ht="15.75" customHeight="1">
      <c r="A56" s="265" t="s">
        <v>38</v>
      </c>
      <c r="B56" s="260" t="s">
        <v>39</v>
      </c>
      <c r="C56" s="283">
        <f>SUM(C48:C55)</f>
        <v>3999600</v>
      </c>
      <c r="D56" s="283"/>
      <c r="E56" s="283"/>
      <c r="F56" s="282">
        <f>SUM(F48:F55)</f>
        <v>3999600</v>
      </c>
      <c r="G56" s="282">
        <f>SUM(G48:G55)</f>
        <v>3999600</v>
      </c>
      <c r="H56" s="282">
        <f>SUM(H48:H55)</f>
        <v>1050687</v>
      </c>
    </row>
    <row r="57" spans="1:8" ht="15" customHeight="1">
      <c r="A57" s="266" t="s">
        <v>40</v>
      </c>
      <c r="B57" s="252" t="s">
        <v>41</v>
      </c>
      <c r="C57" s="281"/>
      <c r="D57" s="281"/>
      <c r="E57" s="281"/>
      <c r="F57" s="282"/>
      <c r="G57" s="282"/>
      <c r="H57" s="282"/>
    </row>
    <row r="58" spans="1:8" ht="15.75" customHeight="1">
      <c r="A58" s="266" t="s">
        <v>42</v>
      </c>
      <c r="B58" s="252" t="s">
        <v>43</v>
      </c>
      <c r="C58" s="281">
        <v>4198835</v>
      </c>
      <c r="D58" s="281"/>
      <c r="E58" s="281"/>
      <c r="F58" s="282"/>
      <c r="G58" s="282">
        <v>4198835</v>
      </c>
      <c r="H58" s="282">
        <v>4198835</v>
      </c>
    </row>
    <row r="59" spans="1:8" ht="14.25" customHeight="1">
      <c r="A59" s="266" t="s">
        <v>44</v>
      </c>
      <c r="B59" s="252" t="s">
        <v>45</v>
      </c>
      <c r="C59" s="281"/>
      <c r="D59" s="281"/>
      <c r="E59" s="281"/>
      <c r="F59" s="282"/>
      <c r="G59" s="282"/>
      <c r="H59" s="282"/>
    </row>
    <row r="60" spans="1:8" ht="15" customHeight="1">
      <c r="A60" s="266" t="s">
        <v>46</v>
      </c>
      <c r="B60" s="252" t="s">
        <v>47</v>
      </c>
      <c r="C60" s="281"/>
      <c r="D60" s="281"/>
      <c r="E60" s="281"/>
      <c r="F60" s="282"/>
      <c r="G60" s="282"/>
      <c r="H60" s="282"/>
    </row>
    <row r="61" spans="1:8" ht="15.75" customHeight="1">
      <c r="A61" s="266" t="s">
        <v>707</v>
      </c>
      <c r="B61" s="252" t="s">
        <v>708</v>
      </c>
      <c r="C61" s="281"/>
      <c r="D61" s="281"/>
      <c r="E61" s="281"/>
      <c r="F61" s="282"/>
      <c r="G61" s="282"/>
      <c r="H61" s="282"/>
    </row>
    <row r="62" spans="1:8" ht="15.75" customHeight="1">
      <c r="A62" s="266" t="s">
        <v>48</v>
      </c>
      <c r="B62" s="252" t="s">
        <v>49</v>
      </c>
      <c r="C62" s="281">
        <v>25597868</v>
      </c>
      <c r="D62" s="281"/>
      <c r="E62" s="281"/>
      <c r="F62" s="282">
        <v>22825493</v>
      </c>
      <c r="G62" s="282">
        <v>25597868</v>
      </c>
      <c r="H62" s="282">
        <v>11390366</v>
      </c>
    </row>
    <row r="63" spans="1:8" ht="15" customHeight="1">
      <c r="A63" s="266" t="s">
        <v>50</v>
      </c>
      <c r="B63" s="252" t="s">
        <v>51</v>
      </c>
      <c r="C63" s="281"/>
      <c r="D63" s="281"/>
      <c r="E63" s="281"/>
      <c r="F63" s="282"/>
      <c r="G63" s="282"/>
      <c r="H63" s="282"/>
    </row>
    <row r="64" spans="1:8" ht="15.75" customHeight="1">
      <c r="A64" s="266" t="s">
        <v>52</v>
      </c>
      <c r="B64" s="252" t="s">
        <v>53</v>
      </c>
      <c r="C64" s="281"/>
      <c r="D64" s="281"/>
      <c r="E64" s="281"/>
      <c r="F64" s="282"/>
      <c r="G64" s="282"/>
      <c r="H64" s="282"/>
    </row>
    <row r="65" spans="1:8" ht="14.25" customHeight="1">
      <c r="A65" s="266" t="s">
        <v>54</v>
      </c>
      <c r="B65" s="252" t="s">
        <v>55</v>
      </c>
      <c r="C65" s="281"/>
      <c r="D65" s="281"/>
      <c r="E65" s="281"/>
      <c r="F65" s="282"/>
      <c r="G65" s="282"/>
      <c r="H65" s="282"/>
    </row>
    <row r="66" spans="1:8">
      <c r="A66" s="267" t="s">
        <v>56</v>
      </c>
      <c r="B66" s="252" t="s">
        <v>57</v>
      </c>
      <c r="C66" s="281"/>
      <c r="D66" s="281"/>
      <c r="E66" s="281"/>
      <c r="F66" s="282"/>
      <c r="G66" s="282"/>
      <c r="H66" s="282"/>
    </row>
    <row r="67" spans="1:8" ht="15" customHeight="1">
      <c r="A67" s="266" t="s">
        <v>58</v>
      </c>
      <c r="B67" s="252" t="s">
        <v>61</v>
      </c>
      <c r="C67" s="281">
        <v>18436000</v>
      </c>
      <c r="D67" s="281">
        <v>23052500</v>
      </c>
      <c r="E67" s="281"/>
      <c r="F67" s="282">
        <v>41488500</v>
      </c>
      <c r="G67" s="282">
        <v>41488500</v>
      </c>
      <c r="H67" s="282">
        <v>18619590</v>
      </c>
    </row>
    <row r="68" spans="1:8">
      <c r="A68" s="267" t="s">
        <v>60</v>
      </c>
      <c r="B68" s="252" t="s">
        <v>670</v>
      </c>
      <c r="C68" s="281">
        <v>12164971</v>
      </c>
      <c r="D68" s="281"/>
      <c r="E68" s="281"/>
      <c r="F68" s="282">
        <v>20654269</v>
      </c>
      <c r="G68" s="282">
        <v>12164971</v>
      </c>
      <c r="H68" s="282"/>
    </row>
    <row r="69" spans="1:8">
      <c r="A69" s="267" t="s">
        <v>62</v>
      </c>
      <c r="B69" s="252" t="s">
        <v>670</v>
      </c>
      <c r="C69" s="281">
        <v>0</v>
      </c>
      <c r="D69" s="281"/>
      <c r="E69" s="281"/>
      <c r="F69" s="282">
        <v>0</v>
      </c>
      <c r="G69" s="282"/>
      <c r="H69" s="282"/>
    </row>
    <row r="70" spans="1:8" ht="15" customHeight="1">
      <c r="A70" s="265" t="s">
        <v>63</v>
      </c>
      <c r="B70" s="260" t="s">
        <v>64</v>
      </c>
      <c r="C70" s="283">
        <f>SUM(C57:C69)</f>
        <v>60397674</v>
      </c>
      <c r="D70" s="283">
        <f>SUM(D57:D69)</f>
        <v>23052500</v>
      </c>
      <c r="E70" s="283"/>
      <c r="F70" s="282">
        <f>SUM(F57:F69)</f>
        <v>84968262</v>
      </c>
      <c r="G70" s="282">
        <f>SUM(G57:G69)</f>
        <v>83450174</v>
      </c>
      <c r="H70" s="282">
        <f>SUM(H57:H69)</f>
        <v>34208791</v>
      </c>
    </row>
    <row r="71" spans="1:8" ht="15.75">
      <c r="A71" s="268" t="s">
        <v>65</v>
      </c>
      <c r="B71" s="260"/>
      <c r="C71" s="281"/>
      <c r="D71" s="281"/>
      <c r="E71" s="281"/>
      <c r="F71" s="282"/>
      <c r="G71" s="282"/>
      <c r="H71" s="282"/>
    </row>
    <row r="72" spans="1:8">
      <c r="A72" s="269" t="s">
        <v>66</v>
      </c>
      <c r="B72" s="252" t="s">
        <v>67</v>
      </c>
      <c r="C72" s="281"/>
      <c r="D72" s="281"/>
      <c r="E72" s="281"/>
      <c r="F72" s="282"/>
      <c r="G72" s="282"/>
      <c r="H72" s="282"/>
    </row>
    <row r="73" spans="1:8">
      <c r="A73" s="269" t="s">
        <v>68</v>
      </c>
      <c r="B73" s="252" t="s">
        <v>69</v>
      </c>
      <c r="C73" s="281">
        <v>130285395</v>
      </c>
      <c r="D73" s="281"/>
      <c r="E73" s="281"/>
      <c r="F73" s="282">
        <v>180000000</v>
      </c>
      <c r="G73" s="282">
        <v>130285395</v>
      </c>
      <c r="H73" s="282">
        <v>5506863</v>
      </c>
    </row>
    <row r="74" spans="1:8">
      <c r="A74" s="269" t="s">
        <v>70</v>
      </c>
      <c r="B74" s="252" t="s">
        <v>71</v>
      </c>
      <c r="C74" s="281"/>
      <c r="D74" s="281"/>
      <c r="E74" s="281"/>
      <c r="F74" s="282"/>
      <c r="G74" s="282"/>
      <c r="H74" s="282"/>
    </row>
    <row r="75" spans="1:8">
      <c r="A75" s="269" t="s">
        <v>72</v>
      </c>
      <c r="B75" s="252" t="s">
        <v>73</v>
      </c>
      <c r="C75" s="281">
        <v>3000000</v>
      </c>
      <c r="D75" s="281"/>
      <c r="E75" s="281"/>
      <c r="F75" s="282">
        <v>1000000</v>
      </c>
      <c r="G75" s="282">
        <v>3000000</v>
      </c>
      <c r="H75" s="282">
        <v>2097441</v>
      </c>
    </row>
    <row r="76" spans="1:8">
      <c r="A76" s="257" t="s">
        <v>74</v>
      </c>
      <c r="B76" s="252" t="s">
        <v>75</v>
      </c>
      <c r="C76" s="281"/>
      <c r="D76" s="281"/>
      <c r="E76" s="281"/>
      <c r="F76" s="282"/>
      <c r="G76" s="282"/>
      <c r="H76" s="282"/>
    </row>
    <row r="77" spans="1:8">
      <c r="A77" s="257" t="s">
        <v>76</v>
      </c>
      <c r="B77" s="252" t="s">
        <v>77</v>
      </c>
      <c r="C77" s="281"/>
      <c r="D77" s="281"/>
      <c r="E77" s="281"/>
      <c r="F77" s="282"/>
      <c r="G77" s="282"/>
      <c r="H77" s="282"/>
    </row>
    <row r="78" spans="1:8">
      <c r="A78" s="257" t="s">
        <v>78</v>
      </c>
      <c r="B78" s="252" t="s">
        <v>79</v>
      </c>
      <c r="C78" s="281">
        <v>19929501</v>
      </c>
      <c r="D78" s="281"/>
      <c r="E78" s="281"/>
      <c r="F78" s="282">
        <v>19350000</v>
      </c>
      <c r="G78" s="282">
        <v>19929501</v>
      </c>
      <c r="H78" s="282">
        <v>770662</v>
      </c>
    </row>
    <row r="79" spans="1:8">
      <c r="A79" s="270" t="s">
        <v>80</v>
      </c>
      <c r="B79" s="260" t="s">
        <v>81</v>
      </c>
      <c r="C79" s="283">
        <f>SUM(C72:C78)</f>
        <v>153214896</v>
      </c>
      <c r="D79" s="283"/>
      <c r="E79" s="283"/>
      <c r="F79" s="282">
        <f>SUM(F72:F78)</f>
        <v>200350000</v>
      </c>
      <c r="G79" s="282">
        <f>SUM(G72:G78)</f>
        <v>153214896</v>
      </c>
      <c r="H79" s="282">
        <f>SUM(H72:H78)</f>
        <v>8374966</v>
      </c>
    </row>
    <row r="80" spans="1:8" ht="15" customHeight="1">
      <c r="A80" s="263" t="s">
        <v>82</v>
      </c>
      <c r="B80" s="252" t="s">
        <v>83</v>
      </c>
      <c r="C80" s="281">
        <v>63300000</v>
      </c>
      <c r="D80" s="281"/>
      <c r="E80" s="281"/>
      <c r="F80" s="282">
        <v>63300000</v>
      </c>
      <c r="G80" s="282">
        <v>63300000</v>
      </c>
      <c r="H80" s="282">
        <v>2506218</v>
      </c>
    </row>
    <row r="81" spans="1:8" ht="14.25" customHeight="1">
      <c r="A81" s="263" t="s">
        <v>84</v>
      </c>
      <c r="B81" s="252" t="s">
        <v>85</v>
      </c>
      <c r="C81" s="281"/>
      <c r="D81" s="281"/>
      <c r="E81" s="281"/>
      <c r="F81" s="282"/>
      <c r="G81" s="282"/>
      <c r="H81" s="282"/>
    </row>
    <row r="82" spans="1:8" ht="15.75" customHeight="1">
      <c r="A82" s="263" t="s">
        <v>709</v>
      </c>
      <c r="B82" s="252" t="s">
        <v>662</v>
      </c>
      <c r="C82" s="281">
        <v>12106100</v>
      </c>
      <c r="D82" s="281"/>
      <c r="E82" s="281"/>
      <c r="F82" s="282">
        <v>12106100</v>
      </c>
      <c r="G82" s="282">
        <v>12106100</v>
      </c>
      <c r="H82" s="282">
        <v>671961</v>
      </c>
    </row>
    <row r="83" spans="1:8" ht="16.5" customHeight="1">
      <c r="A83" s="263" t="s">
        <v>86</v>
      </c>
      <c r="B83" s="252" t="s">
        <v>87</v>
      </c>
      <c r="C83" s="281">
        <v>20826182</v>
      </c>
      <c r="D83" s="281"/>
      <c r="E83" s="281"/>
      <c r="F83" s="282">
        <v>20826182</v>
      </c>
      <c r="G83" s="282">
        <v>20826182</v>
      </c>
      <c r="H83" s="282">
        <v>777109</v>
      </c>
    </row>
    <row r="84" spans="1:8" ht="15.75" customHeight="1">
      <c r="A84" s="265" t="s">
        <v>88</v>
      </c>
      <c r="B84" s="260" t="s">
        <v>89</v>
      </c>
      <c r="C84" s="283">
        <f>SUM(C80:C83)</f>
        <v>96232282</v>
      </c>
      <c r="D84" s="283"/>
      <c r="E84" s="283"/>
      <c r="F84" s="282">
        <f>SUM(F80:F83)</f>
        <v>96232282</v>
      </c>
      <c r="G84" s="282">
        <f>SUM(G80:G83)</f>
        <v>96232282</v>
      </c>
      <c r="H84" s="282">
        <f>SUM(H80:H83)</f>
        <v>3955288</v>
      </c>
    </row>
    <row r="85" spans="1:8" ht="15" customHeight="1">
      <c r="A85" s="263" t="s">
        <v>90</v>
      </c>
      <c r="B85" s="252" t="s">
        <v>91</v>
      </c>
      <c r="C85" s="281"/>
      <c r="D85" s="281"/>
      <c r="E85" s="281"/>
      <c r="F85" s="282"/>
      <c r="G85" s="282"/>
      <c r="H85" s="282"/>
    </row>
    <row r="86" spans="1:8" ht="13.5" customHeight="1">
      <c r="A86" s="263" t="s">
        <v>92</v>
      </c>
      <c r="B86" s="252" t="s">
        <v>93</v>
      </c>
      <c r="C86" s="281"/>
      <c r="D86" s="281"/>
      <c r="E86" s="281"/>
      <c r="F86" s="282"/>
      <c r="G86" s="282"/>
      <c r="H86" s="282"/>
    </row>
    <row r="87" spans="1:8" ht="13.5" customHeight="1">
      <c r="A87" s="263" t="s">
        <v>94</v>
      </c>
      <c r="B87" s="252" t="s">
        <v>95</v>
      </c>
      <c r="C87" s="281"/>
      <c r="D87" s="281"/>
      <c r="E87" s="281"/>
      <c r="F87" s="282"/>
      <c r="G87" s="282"/>
      <c r="H87" s="282"/>
    </row>
    <row r="88" spans="1:8" ht="17.25" customHeight="1">
      <c r="A88" s="263" t="s">
        <v>96</v>
      </c>
      <c r="B88" s="252" t="s">
        <v>97</v>
      </c>
      <c r="C88" s="281"/>
      <c r="D88" s="281"/>
      <c r="E88" s="281"/>
      <c r="F88" s="282"/>
      <c r="G88" s="282"/>
      <c r="H88" s="282"/>
    </row>
    <row r="89" spans="1:8" ht="13.5" customHeight="1">
      <c r="A89" s="263" t="s">
        <v>98</v>
      </c>
      <c r="B89" s="252" t="s">
        <v>99</v>
      </c>
      <c r="C89" s="281"/>
      <c r="D89" s="281"/>
      <c r="E89" s="281"/>
      <c r="F89" s="282"/>
      <c r="G89" s="282"/>
      <c r="H89" s="282"/>
    </row>
    <row r="90" spans="1:8" ht="13.5" customHeight="1">
      <c r="A90" s="263" t="s">
        <v>100</v>
      </c>
      <c r="B90" s="252" t="s">
        <v>101</v>
      </c>
      <c r="C90" s="281"/>
      <c r="D90" s="281"/>
      <c r="E90" s="281"/>
      <c r="F90" s="282"/>
      <c r="G90" s="282"/>
      <c r="H90" s="282"/>
    </row>
    <row r="91" spans="1:8" ht="14.25" customHeight="1">
      <c r="A91" s="263" t="s">
        <v>102</v>
      </c>
      <c r="B91" s="252" t="s">
        <v>103</v>
      </c>
      <c r="C91" s="281">
        <v>600000</v>
      </c>
      <c r="D91" s="281"/>
      <c r="E91" s="281"/>
      <c r="F91" s="282">
        <v>600000</v>
      </c>
      <c r="G91" s="282">
        <v>600000</v>
      </c>
      <c r="H91" s="282"/>
    </row>
    <row r="92" spans="1:8" ht="15.75" customHeight="1">
      <c r="A92" s="263" t="s">
        <v>104</v>
      </c>
      <c r="B92" s="252" t="s">
        <v>663</v>
      </c>
      <c r="C92" s="281">
        <v>0</v>
      </c>
      <c r="D92" s="281">
        <v>13001000</v>
      </c>
      <c r="E92" s="281"/>
      <c r="F92" s="282">
        <v>13001000</v>
      </c>
      <c r="G92" s="282">
        <v>13001000</v>
      </c>
      <c r="H92" s="282">
        <v>7731909</v>
      </c>
    </row>
    <row r="93" spans="1:8" ht="16.5" customHeight="1">
      <c r="A93" s="265" t="s">
        <v>106</v>
      </c>
      <c r="B93" s="260" t="s">
        <v>107</v>
      </c>
      <c r="C93" s="283">
        <f>SUM(C86:C92)</f>
        <v>600000</v>
      </c>
      <c r="D93" s="283">
        <f>SUM(D86:D92)</f>
        <v>13001000</v>
      </c>
      <c r="E93" s="283"/>
      <c r="F93" s="282">
        <f>SUM(F86:F92)</f>
        <v>13601000</v>
      </c>
      <c r="G93" s="282">
        <f>SUM(G86:G92)</f>
        <v>13601000</v>
      </c>
      <c r="H93" s="282">
        <f>SUM(H85:H92)</f>
        <v>7731909</v>
      </c>
    </row>
    <row r="94" spans="1:8" ht="15.75">
      <c r="A94" s="268" t="s">
        <v>108</v>
      </c>
      <c r="B94" s="260"/>
      <c r="C94" s="281"/>
      <c r="D94" s="281"/>
      <c r="E94" s="281"/>
      <c r="F94" s="282"/>
      <c r="G94" s="282"/>
      <c r="H94" s="282"/>
    </row>
    <row r="95" spans="1:8" ht="15.75">
      <c r="A95" s="271" t="s">
        <v>109</v>
      </c>
      <c r="B95" s="272" t="s">
        <v>110</v>
      </c>
      <c r="C95" s="283">
        <f>SUM(C21+C22+C47+C56+C70+C79+C84+C93)</f>
        <v>388514275</v>
      </c>
      <c r="D95" s="283">
        <f>SUM(D21+D22+D47+D56+D70+D79+D84+D93)</f>
        <v>40243484</v>
      </c>
      <c r="E95" s="281"/>
      <c r="F95" s="282">
        <f>SUM(F21+F22+F47+F56+F70+F79+F84+F93)</f>
        <v>476208022</v>
      </c>
      <c r="G95" s="282">
        <f>SUM(G21+G22+G47+G56+G70+G79+G84+G93)</f>
        <v>428757759</v>
      </c>
      <c r="H95" s="282">
        <f>SUM(H21+H22+H47+H56+H70+H79+H84+H93)</f>
        <v>91449694</v>
      </c>
    </row>
    <row r="96" spans="1:8" ht="18" customHeight="1">
      <c r="A96" s="263" t="s">
        <v>395</v>
      </c>
      <c r="B96" s="254" t="s">
        <v>396</v>
      </c>
      <c r="C96" s="284"/>
      <c r="D96" s="285"/>
      <c r="E96" s="285"/>
      <c r="F96" s="286"/>
      <c r="G96" s="286"/>
      <c r="H96" s="286"/>
    </row>
    <row r="97" spans="1:8" ht="13.5" customHeight="1">
      <c r="A97" s="263" t="s">
        <v>397</v>
      </c>
      <c r="B97" s="254" t="s">
        <v>398</v>
      </c>
      <c r="C97" s="284"/>
      <c r="D97" s="285"/>
      <c r="E97" s="285"/>
      <c r="F97" s="286"/>
      <c r="G97" s="286"/>
      <c r="H97" s="286"/>
    </row>
    <row r="98" spans="1:8" ht="15.75" customHeight="1">
      <c r="A98" s="263" t="s">
        <v>710</v>
      </c>
      <c r="B98" s="254" t="s">
        <v>711</v>
      </c>
      <c r="C98" s="284"/>
      <c r="D98" s="285"/>
      <c r="E98" s="285"/>
      <c r="F98" s="286"/>
      <c r="G98" s="286"/>
      <c r="H98" s="286"/>
    </row>
    <row r="99" spans="1:8" ht="16.5" customHeight="1">
      <c r="A99" s="273" t="s">
        <v>712</v>
      </c>
      <c r="B99" s="258" t="s">
        <v>713</v>
      </c>
      <c r="C99" s="287"/>
      <c r="D99" s="288"/>
      <c r="E99" s="288"/>
      <c r="F99" s="286"/>
      <c r="G99" s="286"/>
      <c r="H99" s="286"/>
    </row>
    <row r="100" spans="1:8">
      <c r="A100" s="274" t="s">
        <v>399</v>
      </c>
      <c r="B100" s="254" t="s">
        <v>400</v>
      </c>
      <c r="C100" s="289"/>
      <c r="D100" s="290"/>
      <c r="E100" s="290"/>
      <c r="F100" s="291"/>
      <c r="G100" s="291"/>
      <c r="H100" s="291"/>
    </row>
    <row r="101" spans="1:8">
      <c r="A101" s="274" t="s">
        <v>401</v>
      </c>
      <c r="B101" s="254" t="s">
        <v>402</v>
      </c>
      <c r="C101" s="289"/>
      <c r="D101" s="290"/>
      <c r="E101" s="290"/>
      <c r="F101" s="291"/>
      <c r="G101" s="291"/>
      <c r="H101" s="291"/>
    </row>
    <row r="102" spans="1:8" ht="14.25" customHeight="1">
      <c r="A102" s="263" t="s">
        <v>403</v>
      </c>
      <c r="B102" s="254" t="s">
        <v>404</v>
      </c>
      <c r="C102" s="284"/>
      <c r="D102" s="285"/>
      <c r="E102" s="285"/>
      <c r="F102" s="286"/>
      <c r="G102" s="286"/>
      <c r="H102" s="286"/>
    </row>
    <row r="103" spans="1:8" ht="14.25" customHeight="1">
      <c r="A103" s="263" t="s">
        <v>405</v>
      </c>
      <c r="B103" s="254" t="s">
        <v>406</v>
      </c>
      <c r="C103" s="284"/>
      <c r="D103" s="285"/>
      <c r="E103" s="285"/>
      <c r="F103" s="286"/>
      <c r="G103" s="286"/>
      <c r="H103" s="286"/>
    </row>
    <row r="104" spans="1:8">
      <c r="A104" s="275" t="s">
        <v>111</v>
      </c>
      <c r="B104" s="258" t="s">
        <v>112</v>
      </c>
      <c r="C104" s="292"/>
      <c r="D104" s="293"/>
      <c r="E104" s="293"/>
      <c r="F104" s="291"/>
      <c r="G104" s="291"/>
      <c r="H104" s="291"/>
    </row>
    <row r="105" spans="1:8">
      <c r="A105" s="274" t="s">
        <v>113</v>
      </c>
      <c r="B105" s="254" t="s">
        <v>114</v>
      </c>
      <c r="C105" s="289"/>
      <c r="D105" s="290"/>
      <c r="E105" s="290"/>
      <c r="F105" s="291"/>
      <c r="G105" s="291"/>
      <c r="H105" s="291"/>
    </row>
    <row r="106" spans="1:8">
      <c r="A106" s="274" t="s">
        <v>115</v>
      </c>
      <c r="B106" s="254" t="s">
        <v>116</v>
      </c>
      <c r="C106" s="289">
        <v>2558266</v>
      </c>
      <c r="D106" s="290"/>
      <c r="E106" s="290"/>
      <c r="F106" s="291">
        <v>2558266</v>
      </c>
      <c r="G106" s="291">
        <v>2558266</v>
      </c>
      <c r="H106" s="291">
        <v>2558266</v>
      </c>
    </row>
    <row r="107" spans="1:8">
      <c r="A107" s="275" t="s">
        <v>117</v>
      </c>
      <c r="B107" s="258" t="s">
        <v>118</v>
      </c>
      <c r="C107" s="289">
        <v>80148671</v>
      </c>
      <c r="D107" s="290"/>
      <c r="E107" s="290"/>
      <c r="F107" s="291">
        <v>79892783</v>
      </c>
      <c r="G107" s="291">
        <v>80148671</v>
      </c>
      <c r="H107" s="291">
        <v>37625254</v>
      </c>
    </row>
    <row r="108" spans="1:8">
      <c r="A108" s="274" t="s">
        <v>119</v>
      </c>
      <c r="B108" s="254" t="s">
        <v>120</v>
      </c>
      <c r="C108" s="289"/>
      <c r="D108" s="290"/>
      <c r="E108" s="290"/>
      <c r="F108" s="291"/>
      <c r="G108" s="291"/>
      <c r="H108" s="291"/>
    </row>
    <row r="109" spans="1:8">
      <c r="A109" s="274" t="s">
        <v>121</v>
      </c>
      <c r="B109" s="254" t="s">
        <v>122</v>
      </c>
      <c r="C109" s="289"/>
      <c r="D109" s="290"/>
      <c r="E109" s="290"/>
      <c r="F109" s="291"/>
      <c r="G109" s="291"/>
      <c r="H109" s="291"/>
    </row>
    <row r="110" spans="1:8">
      <c r="A110" s="274" t="s">
        <v>123</v>
      </c>
      <c r="B110" s="254" t="s">
        <v>124</v>
      </c>
      <c r="C110" s="289"/>
      <c r="D110" s="290"/>
      <c r="E110" s="290"/>
      <c r="F110" s="291"/>
      <c r="G110" s="291"/>
      <c r="H110" s="291"/>
    </row>
    <row r="111" spans="1:8">
      <c r="A111" s="276" t="s">
        <v>125</v>
      </c>
      <c r="B111" s="261" t="s">
        <v>126</v>
      </c>
      <c r="C111" s="292">
        <f>SUM(C99:C110)</f>
        <v>82706937</v>
      </c>
      <c r="D111" s="293"/>
      <c r="E111" s="293"/>
      <c r="F111" s="291">
        <f>SUM(F99:F110)</f>
        <v>82451049</v>
      </c>
      <c r="G111" s="291">
        <v>82706937</v>
      </c>
      <c r="H111" s="291">
        <f>SUM(H99+H104+H105+H106+H107+H108+H109+H110)</f>
        <v>40183520</v>
      </c>
    </row>
    <row r="112" spans="1:8">
      <c r="A112" s="274" t="s">
        <v>127</v>
      </c>
      <c r="B112" s="254" t="s">
        <v>128</v>
      </c>
      <c r="C112" s="289"/>
      <c r="D112" s="290"/>
      <c r="E112" s="290"/>
      <c r="F112" s="291"/>
      <c r="G112" s="291"/>
      <c r="H112" s="291"/>
    </row>
    <row r="113" spans="1:8" ht="17.25" customHeight="1">
      <c r="A113" s="263" t="s">
        <v>129</v>
      </c>
      <c r="B113" s="254" t="s">
        <v>130</v>
      </c>
      <c r="C113" s="284"/>
      <c r="D113" s="285"/>
      <c r="E113" s="285"/>
      <c r="F113" s="286"/>
      <c r="G113" s="286"/>
      <c r="H113" s="286"/>
    </row>
    <row r="114" spans="1:8">
      <c r="A114" s="274" t="s">
        <v>131</v>
      </c>
      <c r="B114" s="254" t="s">
        <v>132</v>
      </c>
      <c r="C114" s="289"/>
      <c r="D114" s="290"/>
      <c r="E114" s="290"/>
      <c r="F114" s="291"/>
      <c r="G114" s="291"/>
      <c r="H114" s="291"/>
    </row>
    <row r="115" spans="1:8">
      <c r="A115" s="274" t="s">
        <v>133</v>
      </c>
      <c r="B115" s="254" t="s">
        <v>134</v>
      </c>
      <c r="C115" s="289"/>
      <c r="D115" s="290"/>
      <c r="E115" s="290"/>
      <c r="F115" s="291"/>
      <c r="G115" s="291"/>
      <c r="H115" s="291"/>
    </row>
    <row r="116" spans="1:8">
      <c r="A116" s="276" t="s">
        <v>135</v>
      </c>
      <c r="B116" s="261" t="s">
        <v>136</v>
      </c>
      <c r="C116" s="292"/>
      <c r="D116" s="293"/>
      <c r="E116" s="293"/>
      <c r="F116" s="291"/>
      <c r="G116" s="291"/>
      <c r="H116" s="291"/>
    </row>
    <row r="117" spans="1:8" ht="13.5" customHeight="1">
      <c r="A117" s="263" t="s">
        <v>137</v>
      </c>
      <c r="B117" s="254" t="s">
        <v>138</v>
      </c>
      <c r="C117" s="284"/>
      <c r="D117" s="285"/>
      <c r="E117" s="285"/>
      <c r="F117" s="286"/>
      <c r="G117" s="286"/>
      <c r="H117" s="286"/>
    </row>
    <row r="118" spans="1:8" ht="15.75">
      <c r="A118" s="277" t="s">
        <v>139</v>
      </c>
      <c r="B118" s="278" t="s">
        <v>140</v>
      </c>
      <c r="C118" s="292">
        <v>82706937</v>
      </c>
      <c r="D118" s="293">
        <v>0</v>
      </c>
      <c r="E118" s="293"/>
      <c r="F118" s="291">
        <f>SUM(F111+F116+F117)</f>
        <v>82451049</v>
      </c>
      <c r="G118" s="291">
        <v>82706937</v>
      </c>
      <c r="H118" s="291">
        <v>40183520</v>
      </c>
    </row>
    <row r="119" spans="1:8" ht="15.75">
      <c r="A119" s="279" t="s">
        <v>141</v>
      </c>
      <c r="B119" s="280"/>
      <c r="C119" s="283">
        <f>SUM(C95+C118)</f>
        <v>471221212</v>
      </c>
      <c r="D119" s="283">
        <f>SUM(D95+D118)</f>
        <v>40243484</v>
      </c>
      <c r="E119" s="283"/>
      <c r="F119" s="282">
        <f>SUM(F95+F118)</f>
        <v>558659071</v>
      </c>
      <c r="G119" s="282">
        <f>SUM(G95+G118)</f>
        <v>511464696</v>
      </c>
      <c r="H119" s="282">
        <f>SUM(H95+H118)</f>
        <v>131633214</v>
      </c>
    </row>
  </sheetData>
  <mergeCells count="2">
    <mergeCell ref="A1:H1"/>
    <mergeCell ref="A2:H2"/>
  </mergeCells>
  <printOptions horizontalCentered="1"/>
  <pageMargins left="0" right="0" top="0.74803149606299213" bottom="0.74803149606299213" header="0.31496062992125984" footer="0.31496062992125984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workbookViewId="0">
      <selection activeCell="H30" sqref="H30"/>
    </sheetView>
  </sheetViews>
  <sheetFormatPr defaultRowHeight="15"/>
  <cols>
    <col min="1" max="1" width="91.7109375" customWidth="1"/>
    <col min="3" max="3" width="11.85546875" customWidth="1"/>
    <col min="4" max="4" width="10.5703125" customWidth="1"/>
    <col min="5" max="5" width="9.85546875" customWidth="1"/>
    <col min="6" max="6" width="11.7109375" customWidth="1"/>
    <col min="7" max="7" width="11.85546875" customWidth="1"/>
    <col min="8" max="8" width="11.42578125" customWidth="1"/>
  </cols>
  <sheetData>
    <row r="1" spans="1:8" ht="21" customHeight="1">
      <c r="A1" s="345" t="s">
        <v>669</v>
      </c>
      <c r="B1" s="345"/>
      <c r="C1" s="345"/>
      <c r="D1" s="345"/>
      <c r="E1" s="345"/>
      <c r="F1" s="345"/>
      <c r="G1" s="345"/>
      <c r="H1" s="345"/>
    </row>
    <row r="2" spans="1:8" ht="17.25" customHeight="1">
      <c r="A2" s="344" t="s">
        <v>714</v>
      </c>
      <c r="B2" s="344"/>
      <c r="C2" s="344"/>
      <c r="D2" s="344"/>
      <c r="E2" s="344"/>
      <c r="F2" s="344"/>
      <c r="G2" s="344"/>
      <c r="H2" s="344"/>
    </row>
    <row r="3" spans="1:8">
      <c r="A3" s="245" t="s">
        <v>699</v>
      </c>
      <c r="H3" s="313" t="s">
        <v>735</v>
      </c>
    </row>
    <row r="4" spans="1:8" ht="58.5" customHeight="1">
      <c r="A4" s="246" t="s">
        <v>0</v>
      </c>
      <c r="B4" s="247" t="s">
        <v>142</v>
      </c>
      <c r="C4" s="248" t="s">
        <v>700</v>
      </c>
      <c r="D4" s="248" t="s">
        <v>701</v>
      </c>
      <c r="E4" s="248" t="s">
        <v>702</v>
      </c>
      <c r="F4" s="249" t="s">
        <v>675</v>
      </c>
      <c r="G4" s="249" t="s">
        <v>666</v>
      </c>
      <c r="H4" s="249" t="s">
        <v>667</v>
      </c>
    </row>
    <row r="5" spans="1:8">
      <c r="A5" s="253" t="s">
        <v>271</v>
      </c>
      <c r="B5" s="257" t="s">
        <v>408</v>
      </c>
      <c r="C5" s="299">
        <v>103251</v>
      </c>
      <c r="D5" s="299"/>
      <c r="E5" s="299"/>
      <c r="F5" s="299">
        <v>103251</v>
      </c>
      <c r="G5" s="299">
        <v>103251</v>
      </c>
      <c r="H5" s="299">
        <v>103251</v>
      </c>
    </row>
    <row r="6" spans="1:8">
      <c r="A6" s="254" t="s">
        <v>409</v>
      </c>
      <c r="B6" s="257" t="s">
        <v>410</v>
      </c>
      <c r="C6" s="299">
        <v>43722533</v>
      </c>
      <c r="D6" s="299"/>
      <c r="E6" s="299"/>
      <c r="F6" s="299">
        <v>43722533</v>
      </c>
      <c r="G6" s="299">
        <v>43722533</v>
      </c>
      <c r="H6" s="299">
        <v>21970357</v>
      </c>
    </row>
    <row r="7" spans="1:8">
      <c r="A7" s="254" t="s">
        <v>411</v>
      </c>
      <c r="B7" s="257" t="s">
        <v>412</v>
      </c>
      <c r="C7" s="299">
        <v>35018273</v>
      </c>
      <c r="D7" s="299"/>
      <c r="E7" s="299"/>
      <c r="F7" s="299">
        <v>33692364</v>
      </c>
      <c r="G7" s="299">
        <v>35018273</v>
      </c>
      <c r="H7" s="299">
        <v>18845938</v>
      </c>
    </row>
    <row r="8" spans="1:8">
      <c r="A8" s="254" t="s">
        <v>413</v>
      </c>
      <c r="B8" s="257" t="s">
        <v>414</v>
      </c>
      <c r="C8" s="299">
        <v>1608540</v>
      </c>
      <c r="D8" s="299"/>
      <c r="E8" s="299"/>
      <c r="F8" s="299">
        <v>1608540</v>
      </c>
      <c r="G8" s="299">
        <v>1608540</v>
      </c>
      <c r="H8" s="299">
        <v>836440</v>
      </c>
    </row>
    <row r="9" spans="1:8">
      <c r="A9" s="254" t="s">
        <v>415</v>
      </c>
      <c r="B9" s="257" t="s">
        <v>416</v>
      </c>
      <c r="C9" s="299">
        <v>594272</v>
      </c>
      <c r="D9" s="299"/>
      <c r="E9" s="299"/>
      <c r="F9" s="299"/>
      <c r="G9" s="299">
        <v>594272</v>
      </c>
      <c r="H9" s="299">
        <v>594272</v>
      </c>
    </row>
    <row r="10" spans="1:8">
      <c r="A10" s="254" t="s">
        <v>417</v>
      </c>
      <c r="B10" s="257" t="s">
        <v>418</v>
      </c>
      <c r="C10" s="299">
        <v>104135</v>
      </c>
      <c r="D10" s="299"/>
      <c r="E10" s="299"/>
      <c r="F10" s="299"/>
      <c r="G10" s="299">
        <v>104135</v>
      </c>
      <c r="H10" s="299">
        <v>104135</v>
      </c>
    </row>
    <row r="11" spans="1:8">
      <c r="A11" s="258" t="s">
        <v>143</v>
      </c>
      <c r="B11" s="294" t="s">
        <v>144</v>
      </c>
      <c r="C11" s="299">
        <f>SUM(C5:C10)</f>
        <v>81151004</v>
      </c>
      <c r="D11" s="299"/>
      <c r="E11" s="299"/>
      <c r="F11" s="299">
        <f>SUM(F5:F10)</f>
        <v>79126688</v>
      </c>
      <c r="G11" s="299">
        <f>SUM(G5:G10)</f>
        <v>81151004</v>
      </c>
      <c r="H11" s="299">
        <f>SUM(H5:H10)</f>
        <v>42454393</v>
      </c>
    </row>
    <row r="12" spans="1:8" ht="12.75" customHeight="1">
      <c r="A12" s="254" t="s">
        <v>145</v>
      </c>
      <c r="B12" s="257" t="s">
        <v>146</v>
      </c>
      <c r="C12" s="299"/>
      <c r="D12" s="299"/>
      <c r="E12" s="299"/>
      <c r="F12" s="299"/>
      <c r="G12" s="299"/>
      <c r="H12" s="299"/>
    </row>
    <row r="13" spans="1:8" ht="13.5" customHeight="1">
      <c r="A13" s="254" t="s">
        <v>147</v>
      </c>
      <c r="B13" s="257" t="s">
        <v>148</v>
      </c>
      <c r="C13" s="299"/>
      <c r="D13" s="299"/>
      <c r="E13" s="299"/>
      <c r="F13" s="299"/>
      <c r="G13" s="299"/>
      <c r="H13" s="299"/>
    </row>
    <row r="14" spans="1:8" ht="14.25" customHeight="1">
      <c r="A14" s="254" t="s">
        <v>149</v>
      </c>
      <c r="B14" s="257" t="s">
        <v>150</v>
      </c>
      <c r="C14" s="299"/>
      <c r="D14" s="299"/>
      <c r="E14" s="299"/>
      <c r="F14" s="299"/>
      <c r="G14" s="299"/>
      <c r="H14" s="299"/>
    </row>
    <row r="15" spans="1:8" ht="15" customHeight="1">
      <c r="A15" s="254" t="s">
        <v>715</v>
      </c>
      <c r="B15" s="257" t="s">
        <v>716</v>
      </c>
      <c r="C15" s="299"/>
      <c r="D15" s="299"/>
      <c r="E15" s="299"/>
      <c r="F15" s="299"/>
      <c r="G15" s="299"/>
      <c r="H15" s="299"/>
    </row>
    <row r="16" spans="1:8">
      <c r="A16" s="254" t="s">
        <v>151</v>
      </c>
      <c r="B16" s="257" t="s">
        <v>152</v>
      </c>
      <c r="C16" s="300">
        <v>4755178</v>
      </c>
      <c r="D16" s="299"/>
      <c r="E16" s="299"/>
      <c r="F16" s="299">
        <v>4112964</v>
      </c>
      <c r="G16" s="299">
        <v>4755178</v>
      </c>
      <c r="H16" s="299">
        <v>3710191</v>
      </c>
    </row>
    <row r="17" spans="1:8">
      <c r="A17" s="261" t="s">
        <v>153</v>
      </c>
      <c r="B17" s="270" t="s">
        <v>154</v>
      </c>
      <c r="C17" s="282">
        <f>SUM(C11:C16)</f>
        <v>85906182</v>
      </c>
      <c r="D17" s="282"/>
      <c r="E17" s="282"/>
      <c r="F17" s="282">
        <f>SUM(F11:F16)</f>
        <v>83239652</v>
      </c>
      <c r="G17" s="282">
        <f>SUM(G11:G16)</f>
        <v>85906182</v>
      </c>
      <c r="H17" s="282">
        <f>SUM(H11:H16)</f>
        <v>46164584</v>
      </c>
    </row>
    <row r="18" spans="1:8" ht="13.5" customHeight="1">
      <c r="A18" s="254" t="s">
        <v>419</v>
      </c>
      <c r="B18" s="257" t="s">
        <v>420</v>
      </c>
      <c r="C18" s="299"/>
      <c r="D18" s="299"/>
      <c r="E18" s="299"/>
      <c r="F18" s="299"/>
      <c r="G18" s="299"/>
      <c r="H18" s="299"/>
    </row>
    <row r="19" spans="1:8" ht="13.5" customHeight="1">
      <c r="A19" s="254" t="s">
        <v>421</v>
      </c>
      <c r="B19" s="257" t="s">
        <v>422</v>
      </c>
      <c r="C19" s="299"/>
      <c r="D19" s="299"/>
      <c r="E19" s="299"/>
      <c r="F19" s="299"/>
      <c r="G19" s="299"/>
      <c r="H19" s="299"/>
    </row>
    <row r="20" spans="1:8" ht="14.25" customHeight="1">
      <c r="A20" s="258" t="s">
        <v>155</v>
      </c>
      <c r="B20" s="294" t="s">
        <v>156</v>
      </c>
      <c r="C20" s="299"/>
      <c r="D20" s="299"/>
      <c r="E20" s="299"/>
      <c r="F20" s="299"/>
      <c r="G20" s="299"/>
      <c r="H20" s="299"/>
    </row>
    <row r="21" spans="1:8" ht="12.75" customHeight="1">
      <c r="A21" s="254" t="s">
        <v>157</v>
      </c>
      <c r="B21" s="257" t="s">
        <v>158</v>
      </c>
      <c r="C21" s="299"/>
      <c r="D21" s="299"/>
      <c r="E21" s="299"/>
      <c r="F21" s="299"/>
      <c r="G21" s="299"/>
      <c r="H21" s="299"/>
    </row>
    <row r="22" spans="1:8" ht="13.5" customHeight="1">
      <c r="A22" s="254" t="s">
        <v>159</v>
      </c>
      <c r="B22" s="257" t="s">
        <v>160</v>
      </c>
      <c r="C22" s="299"/>
      <c r="D22" s="299"/>
      <c r="E22" s="299"/>
      <c r="F22" s="299"/>
      <c r="G22" s="299"/>
      <c r="H22" s="299"/>
    </row>
    <row r="23" spans="1:8">
      <c r="A23" s="254" t="s">
        <v>161</v>
      </c>
      <c r="B23" s="257" t="s">
        <v>162</v>
      </c>
      <c r="C23" s="299">
        <v>2900000</v>
      </c>
      <c r="D23" s="299"/>
      <c r="E23" s="299"/>
      <c r="F23" s="299">
        <v>2900000</v>
      </c>
      <c r="G23" s="299">
        <v>2900000</v>
      </c>
      <c r="H23" s="299">
        <v>1453720</v>
      </c>
    </row>
    <row r="24" spans="1:8" ht="12.75" customHeight="1">
      <c r="A24" s="254" t="s">
        <v>717</v>
      </c>
      <c r="B24" s="257" t="s">
        <v>455</v>
      </c>
      <c r="C24" s="299">
        <v>200000000</v>
      </c>
      <c r="D24" s="299"/>
      <c r="E24" s="299"/>
      <c r="F24" s="299">
        <v>200000000</v>
      </c>
      <c r="G24" s="299">
        <v>200000000</v>
      </c>
      <c r="H24" s="299">
        <v>110283160</v>
      </c>
    </row>
    <row r="25" spans="1:8" ht="12.75" customHeight="1">
      <c r="A25" s="254" t="s">
        <v>423</v>
      </c>
      <c r="B25" s="257" t="s">
        <v>424</v>
      </c>
      <c r="C25" s="299"/>
      <c r="D25" s="299"/>
      <c r="E25" s="299"/>
      <c r="F25" s="299"/>
      <c r="G25" s="299"/>
      <c r="H25" s="299"/>
    </row>
    <row r="26" spans="1:8">
      <c r="A26" s="254" t="s">
        <v>425</v>
      </c>
      <c r="B26" s="257" t="s">
        <v>426</v>
      </c>
      <c r="C26" s="299"/>
      <c r="D26" s="299"/>
      <c r="E26" s="299"/>
      <c r="F26" s="299"/>
      <c r="G26" s="299"/>
      <c r="H26" s="299"/>
    </row>
    <row r="27" spans="1:8">
      <c r="A27" s="254" t="s">
        <v>427</v>
      </c>
      <c r="B27" s="257" t="s">
        <v>428</v>
      </c>
      <c r="C27" s="299">
        <v>6600000</v>
      </c>
      <c r="D27" s="299"/>
      <c r="E27" s="299"/>
      <c r="F27" s="299">
        <v>6600000</v>
      </c>
      <c r="G27" s="299">
        <v>6600000</v>
      </c>
      <c r="H27" s="299">
        <v>2837741</v>
      </c>
    </row>
    <row r="28" spans="1:8">
      <c r="A28" s="254" t="s">
        <v>429</v>
      </c>
      <c r="B28" s="257" t="s">
        <v>430</v>
      </c>
      <c r="C28" s="299">
        <v>200000</v>
      </c>
      <c r="D28" s="299"/>
      <c r="E28" s="299"/>
      <c r="F28" s="299">
        <v>200000</v>
      </c>
      <c r="G28" s="299">
        <v>200000</v>
      </c>
      <c r="H28" s="299">
        <v>167400</v>
      </c>
    </row>
    <row r="29" spans="1:8">
      <c r="A29" s="258" t="s">
        <v>163</v>
      </c>
      <c r="B29" s="294" t="s">
        <v>164</v>
      </c>
      <c r="C29" s="299">
        <f>SUM(C24:C28)</f>
        <v>206800000</v>
      </c>
      <c r="D29" s="299"/>
      <c r="E29" s="299"/>
      <c r="F29" s="299">
        <f>SUM(F24:F28)</f>
        <v>206800000</v>
      </c>
      <c r="G29" s="299">
        <f>SUM(G24:G28)</f>
        <v>206800000</v>
      </c>
      <c r="H29" s="299">
        <f>SUM(H24:H28)</f>
        <v>113288301</v>
      </c>
    </row>
    <row r="30" spans="1:8">
      <c r="A30" s="254" t="s">
        <v>165</v>
      </c>
      <c r="B30" s="257" t="s">
        <v>166</v>
      </c>
      <c r="C30" s="299">
        <v>53800</v>
      </c>
      <c r="D30" s="299"/>
      <c r="E30" s="299"/>
      <c r="F30" s="299">
        <v>53800</v>
      </c>
      <c r="G30" s="299">
        <v>53800</v>
      </c>
      <c r="H30" s="299">
        <v>385563</v>
      </c>
    </row>
    <row r="31" spans="1:8">
      <c r="A31" s="261" t="s">
        <v>167</v>
      </c>
      <c r="B31" s="270" t="s">
        <v>168</v>
      </c>
      <c r="C31" s="282">
        <f>SUM(C20+C21+C22+C23+C29+C30)</f>
        <v>209753800</v>
      </c>
      <c r="D31" s="282"/>
      <c r="E31" s="282"/>
      <c r="F31" s="282">
        <f>SUM(F20+F21+F22+F23+F29+F30)</f>
        <v>209753800</v>
      </c>
      <c r="G31" s="282">
        <f>SUM(G20+G21+G22+G23+G29+G30)</f>
        <v>209753800</v>
      </c>
      <c r="H31" s="282">
        <f>SUM(H20+H21+H22+H23+H29+H30)</f>
        <v>115127584</v>
      </c>
    </row>
    <row r="32" spans="1:8">
      <c r="A32" s="263" t="s">
        <v>169</v>
      </c>
      <c r="B32" s="257" t="s">
        <v>170</v>
      </c>
      <c r="C32" s="299"/>
      <c r="D32" s="299"/>
      <c r="E32" s="299"/>
      <c r="F32" s="299"/>
      <c r="G32" s="299"/>
      <c r="H32" s="299">
        <v>150000</v>
      </c>
    </row>
    <row r="33" spans="1:8">
      <c r="A33" s="263" t="s">
        <v>171</v>
      </c>
      <c r="B33" s="257" t="s">
        <v>172</v>
      </c>
      <c r="C33" s="299">
        <v>12946100</v>
      </c>
      <c r="D33" s="299"/>
      <c r="E33" s="299"/>
      <c r="F33" s="299">
        <v>12946100</v>
      </c>
      <c r="G33" s="299">
        <v>12946100</v>
      </c>
      <c r="H33" s="299">
        <v>8515961</v>
      </c>
    </row>
    <row r="34" spans="1:8">
      <c r="A34" s="263" t="s">
        <v>718</v>
      </c>
      <c r="B34" s="257" t="s">
        <v>477</v>
      </c>
      <c r="C34" s="299"/>
      <c r="D34" s="299">
        <v>2500000</v>
      </c>
      <c r="E34" s="299"/>
      <c r="F34" s="299">
        <v>2500000</v>
      </c>
      <c r="G34" s="299">
        <v>2500000</v>
      </c>
      <c r="H34" s="299">
        <v>849188</v>
      </c>
    </row>
    <row r="35" spans="1:8">
      <c r="A35" s="263" t="s">
        <v>173</v>
      </c>
      <c r="B35" s="257" t="s">
        <v>174</v>
      </c>
      <c r="C35" s="299"/>
      <c r="D35" s="299"/>
      <c r="E35" s="299"/>
      <c r="F35" s="299"/>
      <c r="G35" s="299"/>
      <c r="H35" s="299">
        <v>80000</v>
      </c>
    </row>
    <row r="36" spans="1:8">
      <c r="A36" s="263" t="s">
        <v>464</v>
      </c>
      <c r="B36" s="257" t="s">
        <v>463</v>
      </c>
      <c r="C36" s="299">
        <v>3275286</v>
      </c>
      <c r="D36" s="299"/>
      <c r="E36" s="299"/>
      <c r="F36" s="299">
        <v>3275286</v>
      </c>
      <c r="G36" s="299">
        <v>3275286</v>
      </c>
      <c r="H36" s="299">
        <v>2185746</v>
      </c>
    </row>
    <row r="37" spans="1:8">
      <c r="A37" s="263" t="s">
        <v>719</v>
      </c>
      <c r="B37" s="257" t="s">
        <v>461</v>
      </c>
      <c r="C37" s="299">
        <v>4990009</v>
      </c>
      <c r="D37" s="299"/>
      <c r="E37" s="299"/>
      <c r="F37" s="299">
        <v>4990009</v>
      </c>
      <c r="G37" s="299">
        <v>4990009</v>
      </c>
      <c r="H37" s="299">
        <v>3118714</v>
      </c>
    </row>
    <row r="38" spans="1:8">
      <c r="A38" s="263" t="s">
        <v>175</v>
      </c>
      <c r="B38" s="257" t="s">
        <v>176</v>
      </c>
      <c r="C38" s="299"/>
      <c r="D38" s="299"/>
      <c r="E38" s="299"/>
      <c r="F38" s="299"/>
      <c r="G38" s="299"/>
      <c r="H38" s="299">
        <v>155982</v>
      </c>
    </row>
    <row r="39" spans="1:8">
      <c r="A39" s="263" t="s">
        <v>177</v>
      </c>
      <c r="B39" s="257" t="s">
        <v>178</v>
      </c>
      <c r="C39" s="299"/>
      <c r="D39" s="299">
        <v>1500000</v>
      </c>
      <c r="E39" s="299"/>
      <c r="F39" s="299">
        <v>1500000</v>
      </c>
      <c r="G39" s="299">
        <v>1500000</v>
      </c>
      <c r="H39" s="299"/>
    </row>
    <row r="40" spans="1:8">
      <c r="A40" s="263" t="s">
        <v>179</v>
      </c>
      <c r="B40" s="257" t="s">
        <v>180</v>
      </c>
      <c r="C40" s="299"/>
      <c r="D40" s="299"/>
      <c r="E40" s="299"/>
      <c r="F40" s="299"/>
      <c r="G40" s="299"/>
      <c r="H40" s="299">
        <v>684851</v>
      </c>
    </row>
    <row r="41" spans="1:8">
      <c r="A41" s="263" t="s">
        <v>181</v>
      </c>
      <c r="B41" s="257" t="s">
        <v>672</v>
      </c>
      <c r="C41" s="299"/>
      <c r="D41" s="299"/>
      <c r="E41" s="299"/>
      <c r="F41" s="299"/>
      <c r="G41" s="299"/>
      <c r="H41" s="299">
        <v>200070</v>
      </c>
    </row>
    <row r="42" spans="1:8">
      <c r="A42" s="265" t="s">
        <v>183</v>
      </c>
      <c r="B42" s="270" t="s">
        <v>184</v>
      </c>
      <c r="C42" s="282">
        <f>SUM(C32:C41)</f>
        <v>21211395</v>
      </c>
      <c r="D42" s="282">
        <f>SUM(D32:D41)</f>
        <v>4000000</v>
      </c>
      <c r="E42" s="282"/>
      <c r="F42" s="282">
        <f>SUM(F32:F41)</f>
        <v>25211395</v>
      </c>
      <c r="G42" s="282">
        <f>SUM(G32:G41)</f>
        <v>25211395</v>
      </c>
      <c r="H42" s="282">
        <f>SUM(H32:H41)</f>
        <v>15940512</v>
      </c>
    </row>
    <row r="43" spans="1:8" ht="14.25" customHeight="1">
      <c r="A43" s="263" t="s">
        <v>185</v>
      </c>
      <c r="B43" s="257" t="s">
        <v>186</v>
      </c>
      <c r="C43" s="299"/>
      <c r="D43" s="299"/>
      <c r="E43" s="299"/>
      <c r="F43" s="299"/>
      <c r="G43" s="299"/>
      <c r="H43" s="299"/>
    </row>
    <row r="44" spans="1:8" ht="15" customHeight="1">
      <c r="A44" s="254" t="s">
        <v>187</v>
      </c>
      <c r="B44" s="257" t="s">
        <v>188</v>
      </c>
      <c r="C44" s="299"/>
      <c r="D44" s="299"/>
      <c r="E44" s="299"/>
      <c r="F44" s="299"/>
      <c r="G44" s="299"/>
      <c r="H44" s="299"/>
    </row>
    <row r="45" spans="1:8" ht="12" customHeight="1">
      <c r="A45" s="263" t="s">
        <v>189</v>
      </c>
      <c r="B45" s="257" t="s">
        <v>190</v>
      </c>
      <c r="C45" s="299"/>
      <c r="D45" s="299"/>
      <c r="E45" s="299"/>
      <c r="F45" s="299"/>
      <c r="G45" s="299"/>
      <c r="H45" s="299"/>
    </row>
    <row r="46" spans="1:8">
      <c r="A46" s="261" t="s">
        <v>191</v>
      </c>
      <c r="B46" s="270" t="s">
        <v>192</v>
      </c>
      <c r="C46" s="282"/>
      <c r="D46" s="282"/>
      <c r="E46" s="282"/>
      <c r="F46" s="282"/>
      <c r="G46" s="282"/>
      <c r="H46" s="282"/>
    </row>
    <row r="47" spans="1:8" ht="15.75">
      <c r="A47" s="268" t="s">
        <v>65</v>
      </c>
      <c r="B47" s="295"/>
      <c r="C47" s="299"/>
      <c r="D47" s="299"/>
      <c r="E47" s="299"/>
      <c r="F47" s="299"/>
      <c r="G47" s="299"/>
      <c r="H47" s="299"/>
    </row>
    <row r="48" spans="1:8">
      <c r="A48" s="254" t="s">
        <v>193</v>
      </c>
      <c r="B48" s="257" t="s">
        <v>194</v>
      </c>
      <c r="C48" s="299"/>
      <c r="D48" s="299"/>
      <c r="E48" s="299"/>
      <c r="F48" s="299"/>
      <c r="G48" s="299"/>
      <c r="H48" s="299"/>
    </row>
    <row r="49" spans="1:8" ht="13.5" customHeight="1">
      <c r="A49" s="254" t="s">
        <v>195</v>
      </c>
      <c r="B49" s="257" t="s">
        <v>196</v>
      </c>
      <c r="C49" s="299"/>
      <c r="D49" s="299"/>
      <c r="E49" s="299"/>
      <c r="F49" s="299"/>
      <c r="G49" s="299"/>
      <c r="H49" s="299"/>
    </row>
    <row r="50" spans="1:8" ht="12.75" customHeight="1">
      <c r="A50" s="254" t="s">
        <v>197</v>
      </c>
      <c r="B50" s="257" t="s">
        <v>198</v>
      </c>
      <c r="C50" s="299"/>
      <c r="D50" s="299"/>
      <c r="E50" s="299"/>
      <c r="F50" s="299"/>
      <c r="G50" s="299"/>
      <c r="H50" s="299"/>
    </row>
    <row r="51" spans="1:8" ht="15.75" customHeight="1">
      <c r="A51" s="254" t="s">
        <v>199</v>
      </c>
      <c r="B51" s="257" t="s">
        <v>200</v>
      </c>
      <c r="C51" s="299"/>
      <c r="D51" s="299"/>
      <c r="E51" s="299"/>
      <c r="F51" s="299"/>
      <c r="G51" s="299"/>
      <c r="H51" s="299"/>
    </row>
    <row r="52" spans="1:8">
      <c r="A52" s="254" t="s">
        <v>201</v>
      </c>
      <c r="B52" s="257" t="s">
        <v>202</v>
      </c>
      <c r="C52" s="299"/>
      <c r="D52" s="299">
        <v>28860000</v>
      </c>
      <c r="E52" s="299"/>
      <c r="F52" s="299">
        <v>28860000</v>
      </c>
      <c r="G52" s="299">
        <v>28860000</v>
      </c>
      <c r="H52" s="299"/>
    </row>
    <row r="53" spans="1:8">
      <c r="A53" s="261" t="s">
        <v>203</v>
      </c>
      <c r="B53" s="270" t="s">
        <v>204</v>
      </c>
      <c r="C53" s="282"/>
      <c r="D53" s="282">
        <f>SUM(D48:D52)</f>
        <v>28860000</v>
      </c>
      <c r="E53" s="282"/>
      <c r="F53" s="282">
        <f>SUM(F48:F52)</f>
        <v>28860000</v>
      </c>
      <c r="G53" s="282">
        <f>SUM(G48:G52)</f>
        <v>28860000</v>
      </c>
      <c r="H53" s="282"/>
    </row>
    <row r="54" spans="1:8">
      <c r="A54" s="263" t="s">
        <v>205</v>
      </c>
      <c r="B54" s="257" t="s">
        <v>206</v>
      </c>
      <c r="C54" s="299"/>
      <c r="D54" s="299"/>
      <c r="E54" s="299"/>
      <c r="F54" s="299"/>
      <c r="G54" s="299"/>
      <c r="H54" s="299"/>
    </row>
    <row r="55" spans="1:8">
      <c r="A55" s="263" t="s">
        <v>207</v>
      </c>
      <c r="B55" s="257" t="s">
        <v>208</v>
      </c>
      <c r="C55" s="299"/>
      <c r="D55" s="299"/>
      <c r="E55" s="299"/>
      <c r="F55" s="299"/>
      <c r="G55" s="299"/>
      <c r="H55" s="299">
        <v>423000</v>
      </c>
    </row>
    <row r="56" spans="1:8" ht="12.75" customHeight="1">
      <c r="A56" s="263" t="s">
        <v>209</v>
      </c>
      <c r="B56" s="257" t="s">
        <v>210</v>
      </c>
      <c r="C56" s="299"/>
      <c r="D56" s="299"/>
      <c r="E56" s="299"/>
      <c r="F56" s="299"/>
      <c r="G56" s="299"/>
      <c r="H56" s="299"/>
    </row>
    <row r="57" spans="1:8" ht="12.75" customHeight="1">
      <c r="A57" s="263" t="s">
        <v>211</v>
      </c>
      <c r="B57" s="257" t="s">
        <v>212</v>
      </c>
      <c r="C57" s="299"/>
      <c r="D57" s="299"/>
      <c r="E57" s="299"/>
      <c r="F57" s="299"/>
      <c r="G57" s="299"/>
      <c r="H57" s="299"/>
    </row>
    <row r="58" spans="1:8">
      <c r="A58" s="263" t="s">
        <v>213</v>
      </c>
      <c r="B58" s="257" t="s">
        <v>214</v>
      </c>
      <c r="C58" s="299"/>
      <c r="D58" s="299"/>
      <c r="E58" s="299"/>
      <c r="F58" s="299"/>
      <c r="G58" s="299"/>
      <c r="H58" s="299"/>
    </row>
    <row r="59" spans="1:8">
      <c r="A59" s="261" t="s">
        <v>215</v>
      </c>
      <c r="B59" s="270" t="s">
        <v>216</v>
      </c>
      <c r="C59" s="282"/>
      <c r="D59" s="282"/>
      <c r="E59" s="282"/>
      <c r="F59" s="282"/>
      <c r="G59" s="282"/>
      <c r="H59" s="282">
        <f>SUM(H54:H58)</f>
        <v>423000</v>
      </c>
    </row>
    <row r="60" spans="1:8" ht="12" customHeight="1">
      <c r="A60" s="263" t="s">
        <v>217</v>
      </c>
      <c r="B60" s="257" t="s">
        <v>218</v>
      </c>
      <c r="C60" s="299"/>
      <c r="D60" s="299"/>
      <c r="E60" s="299"/>
      <c r="F60" s="299"/>
      <c r="G60" s="299"/>
      <c r="H60" s="299"/>
    </row>
    <row r="61" spans="1:8" ht="11.25" customHeight="1">
      <c r="A61" s="254" t="s">
        <v>219</v>
      </c>
      <c r="B61" s="257" t="s">
        <v>220</v>
      </c>
      <c r="C61" s="299"/>
      <c r="D61" s="299"/>
      <c r="E61" s="299"/>
      <c r="F61" s="299"/>
      <c r="G61" s="299"/>
      <c r="H61" s="299"/>
    </row>
    <row r="62" spans="1:8">
      <c r="A62" s="263" t="s">
        <v>221</v>
      </c>
      <c r="B62" s="257" t="s">
        <v>674</v>
      </c>
      <c r="C62" s="299"/>
      <c r="D62" s="299"/>
      <c r="E62" s="299"/>
      <c r="F62" s="299"/>
      <c r="G62" s="299"/>
      <c r="H62" s="299">
        <v>28089500</v>
      </c>
    </row>
    <row r="63" spans="1:8">
      <c r="A63" s="261" t="s">
        <v>720</v>
      </c>
      <c r="B63" s="270" t="s">
        <v>450</v>
      </c>
      <c r="C63" s="282"/>
      <c r="D63" s="282"/>
      <c r="E63" s="282"/>
      <c r="F63" s="282"/>
      <c r="G63" s="282"/>
      <c r="H63" s="282">
        <f>SUM(H60:H62)</f>
        <v>28089500</v>
      </c>
    </row>
    <row r="64" spans="1:8" ht="15.75">
      <c r="A64" s="268" t="s">
        <v>108</v>
      </c>
      <c r="B64" s="295"/>
      <c r="C64" s="299"/>
      <c r="D64" s="299"/>
      <c r="E64" s="299"/>
      <c r="F64" s="299"/>
      <c r="G64" s="299"/>
      <c r="H64" s="299"/>
    </row>
    <row r="65" spans="1:8" ht="15.75">
      <c r="A65" s="296" t="s">
        <v>223</v>
      </c>
      <c r="B65" s="271" t="s">
        <v>224</v>
      </c>
      <c r="C65" s="299">
        <f>SUM(C17+C31+C42+C46+C53+C59+C63)</f>
        <v>316871377</v>
      </c>
      <c r="D65" s="299">
        <f>SUM(D17+D31+D42+D46+D53+D59+D63)</f>
        <v>32860000</v>
      </c>
      <c r="E65" s="299"/>
      <c r="F65" s="299">
        <f>SUM(F17+F31+F42+F46+F53+F59+F63)</f>
        <v>347064847</v>
      </c>
      <c r="G65" s="299">
        <f>SUM(G17+G31+G42+G46+G53+G59+G63)</f>
        <v>349731377</v>
      </c>
      <c r="H65" s="299">
        <f>SUM(H17+H31+H42+H46+H53+H59+H63)</f>
        <v>205745180</v>
      </c>
    </row>
    <row r="66" spans="1:8" ht="15.75">
      <c r="A66" s="297" t="s">
        <v>225</v>
      </c>
      <c r="B66" s="298"/>
      <c r="C66" s="299"/>
      <c r="D66" s="299"/>
      <c r="E66" s="299"/>
      <c r="F66" s="299"/>
      <c r="G66" s="299"/>
      <c r="H66" s="299"/>
    </row>
    <row r="67" spans="1:8" ht="15.75">
      <c r="A67" s="297" t="s">
        <v>226</v>
      </c>
      <c r="B67" s="298"/>
      <c r="C67" s="299"/>
      <c r="D67" s="299"/>
      <c r="E67" s="299"/>
      <c r="F67" s="299"/>
      <c r="G67" s="299"/>
      <c r="H67" s="299"/>
    </row>
    <row r="68" spans="1:8">
      <c r="A68" s="274" t="s">
        <v>431</v>
      </c>
      <c r="B68" s="254" t="s">
        <v>432</v>
      </c>
      <c r="C68" s="299"/>
      <c r="D68" s="299"/>
      <c r="E68" s="299"/>
      <c r="F68" s="299"/>
      <c r="G68" s="299"/>
      <c r="H68" s="299"/>
    </row>
    <row r="69" spans="1:8">
      <c r="A69" s="263" t="s">
        <v>433</v>
      </c>
      <c r="B69" s="254" t="s">
        <v>434</v>
      </c>
      <c r="C69" s="299"/>
      <c r="D69" s="299"/>
      <c r="E69" s="299"/>
      <c r="F69" s="299"/>
      <c r="G69" s="299"/>
      <c r="H69" s="299"/>
    </row>
    <row r="70" spans="1:8">
      <c r="A70" s="274" t="s">
        <v>721</v>
      </c>
      <c r="B70" s="254" t="s">
        <v>722</v>
      </c>
      <c r="C70" s="299"/>
      <c r="D70" s="299"/>
      <c r="E70" s="299"/>
      <c r="F70" s="299"/>
      <c r="G70" s="299"/>
      <c r="H70" s="299"/>
    </row>
    <row r="71" spans="1:8">
      <c r="A71" s="273" t="s">
        <v>227</v>
      </c>
      <c r="B71" s="258" t="s">
        <v>228</v>
      </c>
      <c r="C71" s="299"/>
      <c r="D71" s="299"/>
      <c r="E71" s="299"/>
      <c r="F71" s="299"/>
      <c r="G71" s="299"/>
      <c r="H71" s="299"/>
    </row>
    <row r="72" spans="1:8">
      <c r="A72" s="263" t="s">
        <v>723</v>
      </c>
      <c r="B72" s="254" t="s">
        <v>724</v>
      </c>
      <c r="C72" s="299"/>
      <c r="D72" s="299"/>
      <c r="E72" s="299"/>
      <c r="F72" s="299"/>
      <c r="G72" s="299"/>
      <c r="H72" s="299"/>
    </row>
    <row r="73" spans="1:8">
      <c r="A73" s="274" t="s">
        <v>725</v>
      </c>
      <c r="B73" s="254" t="s">
        <v>726</v>
      </c>
      <c r="C73" s="299"/>
      <c r="D73" s="299"/>
      <c r="E73" s="299"/>
      <c r="F73" s="299"/>
      <c r="G73" s="299"/>
      <c r="H73" s="299"/>
    </row>
    <row r="74" spans="1:8">
      <c r="A74" s="263" t="s">
        <v>727</v>
      </c>
      <c r="B74" s="254" t="s">
        <v>728</v>
      </c>
      <c r="C74" s="299"/>
      <c r="D74" s="299"/>
      <c r="E74" s="299"/>
      <c r="F74" s="299"/>
      <c r="G74" s="299"/>
      <c r="H74" s="299"/>
    </row>
    <row r="75" spans="1:8">
      <c r="A75" s="274" t="s">
        <v>729</v>
      </c>
      <c r="B75" s="254" t="s">
        <v>730</v>
      </c>
      <c r="C75" s="299"/>
      <c r="D75" s="299"/>
      <c r="E75" s="299"/>
      <c r="F75" s="299"/>
      <c r="G75" s="299"/>
      <c r="H75" s="299"/>
    </row>
    <row r="76" spans="1:8">
      <c r="A76" s="275" t="s">
        <v>229</v>
      </c>
      <c r="B76" s="258" t="s">
        <v>230</v>
      </c>
      <c r="C76" s="299"/>
      <c r="D76" s="299"/>
      <c r="E76" s="299"/>
      <c r="F76" s="299"/>
      <c r="G76" s="299"/>
      <c r="H76" s="299"/>
    </row>
    <row r="77" spans="1:8">
      <c r="A77" s="254" t="s">
        <v>231</v>
      </c>
      <c r="B77" s="254" t="s">
        <v>232</v>
      </c>
      <c r="C77" s="299">
        <v>161733319</v>
      </c>
      <c r="D77" s="299"/>
      <c r="E77" s="299"/>
      <c r="F77" s="299">
        <v>211594224</v>
      </c>
      <c r="G77" s="299">
        <v>161733319</v>
      </c>
      <c r="H77" s="299">
        <v>161733319</v>
      </c>
    </row>
    <row r="78" spans="1:8">
      <c r="A78" s="254" t="s">
        <v>233</v>
      </c>
      <c r="B78" s="254" t="s">
        <v>232</v>
      </c>
      <c r="C78" s="299"/>
      <c r="D78" s="299"/>
      <c r="E78" s="299"/>
      <c r="F78" s="299"/>
      <c r="G78" s="299"/>
      <c r="H78" s="299"/>
    </row>
    <row r="79" spans="1:8">
      <c r="A79" s="254" t="s">
        <v>234</v>
      </c>
      <c r="B79" s="254" t="s">
        <v>235</v>
      </c>
      <c r="C79" s="299"/>
      <c r="D79" s="299"/>
      <c r="E79" s="299"/>
      <c r="F79" s="299"/>
      <c r="G79" s="299"/>
      <c r="H79" s="299"/>
    </row>
    <row r="80" spans="1:8">
      <c r="A80" s="254" t="s">
        <v>236</v>
      </c>
      <c r="B80" s="254" t="s">
        <v>235</v>
      </c>
      <c r="C80" s="299"/>
      <c r="D80" s="299"/>
      <c r="E80" s="299"/>
      <c r="F80" s="299"/>
      <c r="G80" s="299"/>
      <c r="H80" s="299"/>
    </row>
    <row r="81" spans="1:8">
      <c r="A81" s="258" t="s">
        <v>237</v>
      </c>
      <c r="B81" s="258" t="s">
        <v>238</v>
      </c>
      <c r="C81" s="299">
        <v>161733319</v>
      </c>
      <c r="D81" s="299"/>
      <c r="E81" s="299"/>
      <c r="F81" s="299">
        <v>211594224</v>
      </c>
      <c r="G81" s="299">
        <v>161733319</v>
      </c>
      <c r="H81" s="299">
        <v>161733319</v>
      </c>
    </row>
    <row r="82" spans="1:8">
      <c r="A82" s="274" t="s">
        <v>239</v>
      </c>
      <c r="B82" s="254" t="s">
        <v>240</v>
      </c>
      <c r="C82" s="299"/>
      <c r="D82" s="299"/>
      <c r="E82" s="299"/>
      <c r="F82" s="299"/>
      <c r="G82" s="299"/>
      <c r="H82" s="299"/>
    </row>
    <row r="83" spans="1:8">
      <c r="A83" s="274" t="s">
        <v>241</v>
      </c>
      <c r="B83" s="254" t="s">
        <v>242</v>
      </c>
      <c r="C83" s="299"/>
      <c r="D83" s="299"/>
      <c r="E83" s="299"/>
      <c r="F83" s="299"/>
      <c r="G83" s="299"/>
      <c r="H83" s="299"/>
    </row>
    <row r="84" spans="1:8">
      <c r="A84" s="274" t="s">
        <v>243</v>
      </c>
      <c r="B84" s="254" t="s">
        <v>244</v>
      </c>
      <c r="C84" s="299"/>
      <c r="D84" s="299"/>
      <c r="E84" s="299"/>
      <c r="F84" s="299"/>
      <c r="G84" s="299"/>
      <c r="H84" s="299"/>
    </row>
    <row r="85" spans="1:8">
      <c r="A85" s="274" t="s">
        <v>245</v>
      </c>
      <c r="B85" s="254" t="s">
        <v>246</v>
      </c>
      <c r="C85" s="299"/>
      <c r="D85" s="299"/>
      <c r="E85" s="299"/>
      <c r="F85" s="299"/>
      <c r="G85" s="299"/>
      <c r="H85" s="299"/>
    </row>
    <row r="86" spans="1:8">
      <c r="A86" s="263" t="s">
        <v>247</v>
      </c>
      <c r="B86" s="254" t="s">
        <v>248</v>
      </c>
      <c r="C86" s="299"/>
      <c r="D86" s="299"/>
      <c r="E86" s="299"/>
      <c r="F86" s="299"/>
      <c r="G86" s="299"/>
      <c r="H86" s="299"/>
    </row>
    <row r="87" spans="1:8">
      <c r="A87" s="273" t="s">
        <v>249</v>
      </c>
      <c r="B87" s="258" t="s">
        <v>250</v>
      </c>
      <c r="C87" s="299">
        <v>161733319</v>
      </c>
      <c r="D87" s="299"/>
      <c r="E87" s="299"/>
      <c r="F87" s="299">
        <v>211594224</v>
      </c>
      <c r="G87" s="299">
        <v>161733319</v>
      </c>
      <c r="H87" s="299">
        <v>161733319</v>
      </c>
    </row>
    <row r="88" spans="1:8">
      <c r="A88" s="263" t="s">
        <v>251</v>
      </c>
      <c r="B88" s="254" t="s">
        <v>252</v>
      </c>
      <c r="C88" s="299"/>
      <c r="D88" s="299"/>
      <c r="E88" s="299"/>
      <c r="F88" s="299"/>
      <c r="G88" s="299"/>
      <c r="H88" s="299"/>
    </row>
    <row r="89" spans="1:8">
      <c r="A89" s="263" t="s">
        <v>253</v>
      </c>
      <c r="B89" s="254" t="s">
        <v>254</v>
      </c>
      <c r="C89" s="299"/>
      <c r="D89" s="299"/>
      <c r="E89" s="299"/>
      <c r="F89" s="299"/>
      <c r="G89" s="299"/>
      <c r="H89" s="299"/>
    </row>
    <row r="90" spans="1:8">
      <c r="A90" s="274" t="s">
        <v>255</v>
      </c>
      <c r="B90" s="254" t="s">
        <v>256</v>
      </c>
      <c r="C90" s="299"/>
      <c r="D90" s="299"/>
      <c r="E90" s="299"/>
      <c r="F90" s="299"/>
      <c r="G90" s="299"/>
      <c r="H90" s="299"/>
    </row>
    <row r="91" spans="1:8">
      <c r="A91" s="274" t="s">
        <v>257</v>
      </c>
      <c r="B91" s="254" t="s">
        <v>258</v>
      </c>
      <c r="C91" s="299"/>
      <c r="D91" s="299"/>
      <c r="E91" s="299"/>
      <c r="F91" s="299"/>
      <c r="G91" s="299"/>
      <c r="H91" s="299"/>
    </row>
    <row r="92" spans="1:8">
      <c r="A92" s="275" t="s">
        <v>259</v>
      </c>
      <c r="B92" s="258" t="s">
        <v>260</v>
      </c>
      <c r="C92" s="299"/>
      <c r="D92" s="299"/>
      <c r="E92" s="299"/>
      <c r="F92" s="299"/>
      <c r="G92" s="299"/>
      <c r="H92" s="299"/>
    </row>
    <row r="93" spans="1:8">
      <c r="A93" s="273" t="s">
        <v>261</v>
      </c>
      <c r="B93" s="258" t="s">
        <v>262</v>
      </c>
      <c r="C93" s="299"/>
      <c r="D93" s="299"/>
      <c r="E93" s="299"/>
      <c r="F93" s="299"/>
      <c r="G93" s="299"/>
      <c r="H93" s="299"/>
    </row>
    <row r="94" spans="1:8" ht="15.75">
      <c r="A94" s="277" t="s">
        <v>263</v>
      </c>
      <c r="B94" s="278" t="s">
        <v>649</v>
      </c>
      <c r="C94" s="282">
        <v>161733319</v>
      </c>
      <c r="D94" s="282"/>
      <c r="E94" s="282"/>
      <c r="F94" s="282">
        <v>211594224</v>
      </c>
      <c r="G94" s="282">
        <v>161733319</v>
      </c>
      <c r="H94" s="282">
        <v>161733319</v>
      </c>
    </row>
    <row r="95" spans="1:8" ht="15.75">
      <c r="A95" s="279" t="s">
        <v>264</v>
      </c>
      <c r="B95" s="280"/>
      <c r="C95" s="299">
        <f>SUM(C65+C94)</f>
        <v>478604696</v>
      </c>
      <c r="D95" s="299">
        <f>SUM(D65+D94)</f>
        <v>32860000</v>
      </c>
      <c r="E95" s="299"/>
      <c r="F95" s="299">
        <f>SUM(F65+F94)</f>
        <v>558659071</v>
      </c>
      <c r="G95" s="299">
        <f>SUM(G65+G94)</f>
        <v>511464696</v>
      </c>
      <c r="H95" s="299">
        <f>SUM(H65+H94)</f>
        <v>367478499</v>
      </c>
    </row>
  </sheetData>
  <mergeCells count="2">
    <mergeCell ref="A1:H1"/>
    <mergeCell ref="A2:H2"/>
  </mergeCells>
  <printOptions horizontalCentered="1"/>
  <pageMargins left="0" right="0" top="0.74803149606299213" bottom="0.74803149606299213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4</vt:i4>
      </vt:variant>
    </vt:vector>
  </HeadingPairs>
  <TitlesOfParts>
    <vt:vector size="13" baseType="lpstr">
      <vt:lpstr>kiadások-bevételek mérlege</vt:lpstr>
      <vt:lpstr>Kiadások cofog szerint</vt:lpstr>
      <vt:lpstr>bevételek cofog szerint</vt:lpstr>
      <vt:lpstr>Finanszírozás</vt:lpstr>
      <vt:lpstr>Kiadások és bevételek havi bont</vt:lpstr>
      <vt:lpstr>kiemelt</vt:lpstr>
      <vt:lpstr>Kiadások</vt:lpstr>
      <vt:lpstr>Bevételek</vt:lpstr>
      <vt:lpstr>Munka1</vt:lpstr>
      <vt:lpstr>Bevételek!Nyomtatási_terület</vt:lpstr>
      <vt:lpstr>Kiadások!Nyomtatási_terület</vt:lpstr>
      <vt:lpstr>'Kiadások és bevételek havi bont'!Nyomtatási_terület</vt:lpstr>
      <vt:lpstr>'kiadások-bevételek mérlege'!Nyomtatási_terület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Penzugy2</dc:creator>
  <cp:lastModifiedBy>Jegyző</cp:lastModifiedBy>
  <cp:lastPrinted>2016-09-14T11:03:45Z</cp:lastPrinted>
  <dcterms:created xsi:type="dcterms:W3CDTF">2015-02-12T11:13:43Z</dcterms:created>
  <dcterms:modified xsi:type="dcterms:W3CDTF">2016-10-02T04:48:00Z</dcterms:modified>
</cp:coreProperties>
</file>