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6A2CD60-0D4F-40FD-BEAF-60CD918A7E17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Kiemelt ei. Lövő Önk." sheetId="1" r:id="rId1"/>
    <sheet name="Kiemelt ei. KÖH" sheetId="2" r:id="rId2"/>
    <sheet name="Kiemelt ei. óvoda" sheetId="3" r:id="rId3"/>
    <sheet name="Kiemelt ei. összevont" sheetId="11" r:id="rId4"/>
    <sheet name="Kiadások önkormányzat" sheetId="4" r:id="rId5"/>
    <sheet name="Kiadások KÖH" sheetId="5" r:id="rId6"/>
    <sheet name="Kiadások óvoda" sheetId="6" r:id="rId7"/>
    <sheet name="Kiadások összevont" sheetId="12" r:id="rId8"/>
    <sheet name="Bevételek Lövő önk. " sheetId="8" r:id="rId9"/>
    <sheet name="Bevételek KÖH" sheetId="9" r:id="rId10"/>
    <sheet name="Bevételek óvoda" sheetId="10" r:id="rId11"/>
    <sheet name="Bevételek összevont" sheetId="13" r:id="rId12"/>
    <sheet name="Létszám" sheetId="14" state="hidden" r:id="rId13"/>
    <sheet name="Beruházás, felújítás" sheetId="15" r:id="rId14"/>
    <sheet name="Tartalék" sheetId="16" r:id="rId15"/>
    <sheet name="Adott támogatás" sheetId="17" r:id="rId16"/>
    <sheet name="Kapott támogatások" sheetId="18" r:id="rId17"/>
    <sheet name="Helyi adók" sheetId="19" r:id="rId18"/>
    <sheet name="Munka1" sheetId="20" r:id="rId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9" l="1"/>
  <c r="E16" i="19" s="1"/>
  <c r="D15" i="19"/>
  <c r="D16" i="19" s="1"/>
  <c r="E13" i="19"/>
  <c r="D13" i="19"/>
  <c r="C16" i="19"/>
  <c r="C13" i="19"/>
  <c r="F16" i="10" l="1"/>
  <c r="F18" i="10"/>
  <c r="F16" i="9"/>
  <c r="F18" i="9"/>
  <c r="F11" i="9"/>
  <c r="F12" i="8"/>
  <c r="F13" i="8"/>
  <c r="F14" i="8"/>
  <c r="F15" i="8"/>
  <c r="F17" i="8"/>
  <c r="F19" i="8"/>
  <c r="F21" i="8"/>
  <c r="F23" i="8"/>
  <c r="F27" i="8"/>
  <c r="F28" i="8"/>
  <c r="F29" i="8"/>
  <c r="F30" i="8"/>
  <c r="F31" i="8"/>
  <c r="F32" i="8"/>
  <c r="F36" i="8"/>
  <c r="F42" i="8"/>
  <c r="F11" i="8"/>
  <c r="R10" i="12"/>
  <c r="R11" i="12"/>
  <c r="R12" i="12"/>
  <c r="R13" i="12"/>
  <c r="R14" i="12"/>
  <c r="R16" i="12"/>
  <c r="R17" i="12"/>
  <c r="R18" i="12"/>
  <c r="R21" i="12"/>
  <c r="R22" i="12"/>
  <c r="R23" i="12"/>
  <c r="R25" i="12"/>
  <c r="R26" i="12"/>
  <c r="R28" i="12"/>
  <c r="R29" i="12"/>
  <c r="R30" i="12"/>
  <c r="R31" i="12"/>
  <c r="R32" i="12"/>
  <c r="R33" i="12"/>
  <c r="R34" i="12"/>
  <c r="R36" i="12"/>
  <c r="R38" i="12"/>
  <c r="R39" i="12"/>
  <c r="R41" i="12"/>
  <c r="R44" i="12"/>
  <c r="R46" i="12"/>
  <c r="R47" i="12"/>
  <c r="R48" i="12"/>
  <c r="R49" i="12"/>
  <c r="R52" i="12"/>
  <c r="R53" i="12"/>
  <c r="R54" i="12"/>
  <c r="R55" i="12"/>
  <c r="R57" i="12"/>
  <c r="R58" i="12"/>
  <c r="R60" i="12"/>
  <c r="R64" i="12"/>
  <c r="R9" i="12"/>
  <c r="F11" i="6"/>
  <c r="F12" i="6"/>
  <c r="F13" i="6"/>
  <c r="F15" i="6"/>
  <c r="F18" i="6"/>
  <c r="F19" i="6"/>
  <c r="F20" i="6"/>
  <c r="F22" i="6"/>
  <c r="F24" i="6"/>
  <c r="F25" i="6"/>
  <c r="F26" i="6"/>
  <c r="F27" i="6"/>
  <c r="F29" i="6"/>
  <c r="F31" i="6"/>
  <c r="F32" i="6"/>
  <c r="F36" i="6"/>
  <c r="F37" i="6"/>
  <c r="F10" i="6"/>
  <c r="F9" i="5"/>
  <c r="F10" i="5"/>
  <c r="F11" i="5"/>
  <c r="F12" i="5"/>
  <c r="F14" i="5"/>
  <c r="F15" i="5"/>
  <c r="F18" i="5"/>
  <c r="F19" i="5"/>
  <c r="F20" i="5"/>
  <c r="F22" i="5"/>
  <c r="F23" i="5"/>
  <c r="F25" i="5"/>
  <c r="F26" i="5"/>
  <c r="F27" i="5"/>
  <c r="F28" i="5"/>
  <c r="F29" i="5"/>
  <c r="F31" i="5"/>
  <c r="F33" i="5"/>
  <c r="F34" i="5"/>
  <c r="F8" i="5"/>
  <c r="F10" i="4"/>
  <c r="F11" i="4"/>
  <c r="F12" i="4"/>
  <c r="F14" i="4"/>
  <c r="F15" i="4"/>
  <c r="F16" i="4"/>
  <c r="F19" i="4"/>
  <c r="F20" i="4"/>
  <c r="F21" i="4"/>
  <c r="F23" i="4"/>
  <c r="F24" i="4"/>
  <c r="F26" i="4"/>
  <c r="F27" i="4"/>
  <c r="F28" i="4"/>
  <c r="F29" i="4"/>
  <c r="F30" i="4"/>
  <c r="F31" i="4"/>
  <c r="F32" i="4"/>
  <c r="F34" i="4"/>
  <c r="F36" i="4"/>
  <c r="F37" i="4"/>
  <c r="F39" i="4"/>
  <c r="F42" i="4"/>
  <c r="F44" i="4"/>
  <c r="F45" i="4"/>
  <c r="F46" i="4"/>
  <c r="F47" i="4"/>
  <c r="F50" i="4"/>
  <c r="F51" i="4"/>
  <c r="F52" i="4"/>
  <c r="F53" i="4"/>
  <c r="F55" i="4"/>
  <c r="F56" i="4"/>
  <c r="F58" i="4"/>
  <c r="F62" i="4"/>
  <c r="F63" i="4"/>
  <c r="F9" i="4"/>
  <c r="E9" i="11"/>
  <c r="E10" i="11"/>
  <c r="E11" i="11"/>
  <c r="E12" i="11"/>
  <c r="E13" i="11"/>
  <c r="E14" i="11"/>
  <c r="E15" i="11"/>
  <c r="E17" i="11"/>
  <c r="E19" i="11"/>
  <c r="E20" i="11"/>
  <c r="E21" i="11"/>
  <c r="E22" i="11"/>
  <c r="E23" i="11"/>
  <c r="E25" i="11"/>
  <c r="E8" i="11"/>
  <c r="E26" i="3"/>
  <c r="E28" i="3" s="1"/>
  <c r="E16" i="3"/>
  <c r="E18" i="3" s="1"/>
  <c r="E7" i="2"/>
  <c r="E8" i="2"/>
  <c r="E17" i="2"/>
  <c r="E25" i="2"/>
  <c r="E6" i="2"/>
  <c r="E9" i="1"/>
  <c r="E10" i="1"/>
  <c r="E11" i="1"/>
  <c r="E12" i="1"/>
  <c r="E13" i="1"/>
  <c r="E14" i="1"/>
  <c r="E15" i="1"/>
  <c r="E17" i="1"/>
  <c r="E19" i="1"/>
  <c r="E20" i="1"/>
  <c r="E21" i="1"/>
  <c r="E22" i="1"/>
  <c r="E23" i="1"/>
  <c r="E25" i="1"/>
  <c r="E8" i="1"/>
  <c r="D13" i="18"/>
  <c r="C13" i="18"/>
  <c r="E25" i="17"/>
  <c r="E21" i="17"/>
  <c r="E16" i="17"/>
  <c r="D25" i="17"/>
  <c r="D21" i="17"/>
  <c r="D16" i="17"/>
  <c r="C25" i="17"/>
  <c r="C21" i="17"/>
  <c r="C16" i="17"/>
  <c r="J12" i="16" l="1"/>
  <c r="F12" i="16"/>
  <c r="N12" i="15" l="1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30" i="15"/>
  <c r="N31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N46" i="15"/>
  <c r="N47" i="15"/>
  <c r="N48" i="15"/>
  <c r="N49" i="15"/>
  <c r="N50" i="15"/>
  <c r="M29" i="15"/>
  <c r="K11" i="15"/>
  <c r="N11" i="15" s="1"/>
  <c r="K32" i="15"/>
  <c r="N32" i="15" s="1"/>
  <c r="K29" i="15"/>
  <c r="N29" i="15" s="1"/>
  <c r="G11" i="15"/>
  <c r="J11" i="15"/>
  <c r="G50" i="15"/>
  <c r="J40" i="15"/>
  <c r="J50" i="15" s="1"/>
  <c r="G40" i="15"/>
  <c r="J32" i="15"/>
  <c r="G32" i="15"/>
  <c r="J29" i="15"/>
  <c r="J39" i="15" s="1"/>
  <c r="G29" i="15"/>
  <c r="F40" i="15"/>
  <c r="F50" i="15" s="1"/>
  <c r="C40" i="15"/>
  <c r="C50" i="15" s="1"/>
  <c r="F32" i="15"/>
  <c r="C32" i="15"/>
  <c r="F29" i="15"/>
  <c r="C29" i="15"/>
  <c r="F11" i="15"/>
  <c r="C11" i="15"/>
  <c r="C21" i="14"/>
  <c r="B16" i="14"/>
  <c r="B21" i="14" s="1"/>
  <c r="E15" i="14"/>
  <c r="E16" i="14" s="1"/>
  <c r="E12" i="14"/>
  <c r="E11" i="14"/>
  <c r="E9" i="14"/>
  <c r="E7" i="14"/>
  <c r="K39" i="15" l="1"/>
  <c r="N39" i="15" s="1"/>
  <c r="C39" i="15"/>
  <c r="G39" i="15"/>
  <c r="F39" i="15"/>
  <c r="E14" i="14"/>
  <c r="E21" i="14" s="1"/>
  <c r="D16" i="11" l="1"/>
  <c r="C24" i="11"/>
  <c r="C16" i="11"/>
  <c r="C18" i="11" s="1"/>
  <c r="B24" i="11"/>
  <c r="B26" i="11" s="1"/>
  <c r="B16" i="11"/>
  <c r="B18" i="11" s="1"/>
  <c r="Q66" i="12"/>
  <c r="Q67" i="12" s="1"/>
  <c r="Q61" i="12"/>
  <c r="Q56" i="12"/>
  <c r="Q50" i="12"/>
  <c r="Q45" i="12"/>
  <c r="Q42" i="12"/>
  <c r="Q37" i="12"/>
  <c r="Q35" i="12"/>
  <c r="Q27" i="12"/>
  <c r="Q24" i="12"/>
  <c r="Q19" i="12"/>
  <c r="Q15" i="12"/>
  <c r="P66" i="12"/>
  <c r="P67" i="12" s="1"/>
  <c r="P61" i="12"/>
  <c r="P59" i="12"/>
  <c r="R59" i="12" s="1"/>
  <c r="P56" i="12"/>
  <c r="P50" i="12"/>
  <c r="P45" i="12"/>
  <c r="P42" i="12"/>
  <c r="P37" i="12"/>
  <c r="P35" i="12"/>
  <c r="P27" i="12"/>
  <c r="P43" i="12" s="1"/>
  <c r="P24" i="12"/>
  <c r="P19" i="12"/>
  <c r="P20" i="12" s="1"/>
  <c r="P15" i="12"/>
  <c r="O66" i="12"/>
  <c r="O67" i="12" s="1"/>
  <c r="O61" i="12"/>
  <c r="O59" i="12"/>
  <c r="O62" i="12" s="1"/>
  <c r="O56" i="12"/>
  <c r="O50" i="12"/>
  <c r="O45" i="12"/>
  <c r="O42" i="12"/>
  <c r="O37" i="12"/>
  <c r="O35" i="12"/>
  <c r="O27" i="12"/>
  <c r="O24" i="12"/>
  <c r="O19" i="12"/>
  <c r="O15" i="12"/>
  <c r="O20" i="12" s="1"/>
  <c r="P51" i="12" l="1"/>
  <c r="R15" i="12"/>
  <c r="O43" i="12"/>
  <c r="O51" i="12" s="1"/>
  <c r="O63" i="12" s="1"/>
  <c r="O68" i="12" s="1"/>
  <c r="D18" i="11"/>
  <c r="E18" i="11" s="1"/>
  <c r="E16" i="11"/>
  <c r="Q62" i="12"/>
  <c r="R61" i="12"/>
  <c r="R19" i="12"/>
  <c r="R45" i="12"/>
  <c r="R27" i="12"/>
  <c r="Q43" i="12"/>
  <c r="R43" i="12" s="1"/>
  <c r="R56" i="12"/>
  <c r="R67" i="12"/>
  <c r="P62" i="12"/>
  <c r="P63" i="12" s="1"/>
  <c r="P68" i="12" s="1"/>
  <c r="R24" i="12"/>
  <c r="R42" i="12"/>
  <c r="R66" i="12"/>
  <c r="Q20" i="12"/>
  <c r="R37" i="12"/>
  <c r="R50" i="12"/>
  <c r="R35" i="12"/>
  <c r="N10" i="12"/>
  <c r="N11" i="12"/>
  <c r="N12" i="12"/>
  <c r="N13" i="12"/>
  <c r="N14" i="12"/>
  <c r="N16" i="12"/>
  <c r="N17" i="12"/>
  <c r="N18" i="12"/>
  <c r="N21" i="12"/>
  <c r="N22" i="12"/>
  <c r="N23" i="12"/>
  <c r="N25" i="12"/>
  <c r="N26" i="12"/>
  <c r="N28" i="12"/>
  <c r="N29" i="12"/>
  <c r="N30" i="12"/>
  <c r="N31" i="12"/>
  <c r="N32" i="12"/>
  <c r="N33" i="12"/>
  <c r="N34" i="12"/>
  <c r="N36" i="12"/>
  <c r="N38" i="12"/>
  <c r="N39" i="12"/>
  <c r="N40" i="12"/>
  <c r="N41" i="12"/>
  <c r="N44" i="12"/>
  <c r="N46" i="12"/>
  <c r="N47" i="12"/>
  <c r="N48" i="12"/>
  <c r="N49" i="12"/>
  <c r="N52" i="12"/>
  <c r="N53" i="12"/>
  <c r="N54" i="12"/>
  <c r="N55" i="12"/>
  <c r="N57" i="12"/>
  <c r="N58" i="12"/>
  <c r="N59" i="12"/>
  <c r="N60" i="12"/>
  <c r="N64" i="12"/>
  <c r="N65" i="12"/>
  <c r="N9" i="12"/>
  <c r="M10" i="12"/>
  <c r="M11" i="12"/>
  <c r="M12" i="12"/>
  <c r="M13" i="12"/>
  <c r="M14" i="12"/>
  <c r="M16" i="12"/>
  <c r="M17" i="12"/>
  <c r="M18" i="12"/>
  <c r="M21" i="12"/>
  <c r="M22" i="12"/>
  <c r="M23" i="12"/>
  <c r="M25" i="12"/>
  <c r="M26" i="12"/>
  <c r="M28" i="12"/>
  <c r="M29" i="12"/>
  <c r="M30" i="12"/>
  <c r="M31" i="12"/>
  <c r="M32" i="12"/>
  <c r="M33" i="12"/>
  <c r="M34" i="12"/>
  <c r="M36" i="12"/>
  <c r="M38" i="12"/>
  <c r="M39" i="12"/>
  <c r="M40" i="12"/>
  <c r="M41" i="12"/>
  <c r="M44" i="12"/>
  <c r="M46" i="12"/>
  <c r="M47" i="12"/>
  <c r="M48" i="12"/>
  <c r="M49" i="12"/>
  <c r="M52" i="12"/>
  <c r="M53" i="12"/>
  <c r="M54" i="12"/>
  <c r="M55" i="12"/>
  <c r="M57" i="12"/>
  <c r="M58" i="12"/>
  <c r="M60" i="12"/>
  <c r="M64" i="12"/>
  <c r="M65" i="12"/>
  <c r="M9" i="12"/>
  <c r="L10" i="12"/>
  <c r="L11" i="12"/>
  <c r="L12" i="12"/>
  <c r="L13" i="12"/>
  <c r="L14" i="12"/>
  <c r="L16" i="12"/>
  <c r="L17" i="12"/>
  <c r="L18" i="12"/>
  <c r="L21" i="12"/>
  <c r="L22" i="12"/>
  <c r="L23" i="12"/>
  <c r="L25" i="12"/>
  <c r="L27" i="12" s="1"/>
  <c r="L26" i="12"/>
  <c r="L28" i="12"/>
  <c r="L29" i="12"/>
  <c r="L30" i="12"/>
  <c r="L31" i="12"/>
  <c r="L32" i="12"/>
  <c r="L33" i="12"/>
  <c r="L34" i="12"/>
  <c r="L36" i="12"/>
  <c r="L37" i="12" s="1"/>
  <c r="L38" i="12"/>
  <c r="L39" i="12"/>
  <c r="L40" i="12"/>
  <c r="L41" i="12"/>
  <c r="L44" i="12"/>
  <c r="L45" i="12" s="1"/>
  <c r="L46" i="12"/>
  <c r="L47" i="12"/>
  <c r="L48" i="12"/>
  <c r="L49" i="12"/>
  <c r="L52" i="12"/>
  <c r="L53" i="12"/>
  <c r="L54" i="12"/>
  <c r="L55" i="12"/>
  <c r="L57" i="12"/>
  <c r="L59" i="12" s="1"/>
  <c r="L58" i="12"/>
  <c r="L60" i="12"/>
  <c r="L61" i="12" s="1"/>
  <c r="L64" i="12"/>
  <c r="L65" i="12"/>
  <c r="L66" i="12" s="1"/>
  <c r="L9" i="12"/>
  <c r="K56" i="12"/>
  <c r="K62" i="12" s="1"/>
  <c r="K42" i="12"/>
  <c r="K37" i="12"/>
  <c r="K35" i="12"/>
  <c r="K27" i="12"/>
  <c r="K24" i="12"/>
  <c r="K20" i="12"/>
  <c r="K15" i="12"/>
  <c r="J67" i="12"/>
  <c r="J56" i="12"/>
  <c r="J62" i="12" s="1"/>
  <c r="J42" i="12"/>
  <c r="J37" i="12"/>
  <c r="J35" i="12"/>
  <c r="J27" i="12"/>
  <c r="J43" i="12" s="1"/>
  <c r="J24" i="12"/>
  <c r="J19" i="12"/>
  <c r="J15" i="12"/>
  <c r="I62" i="12"/>
  <c r="I42" i="12"/>
  <c r="I37" i="12"/>
  <c r="I35" i="12"/>
  <c r="I27" i="12"/>
  <c r="I43" i="12" s="1"/>
  <c r="I24" i="12"/>
  <c r="I19" i="12"/>
  <c r="I15" i="12"/>
  <c r="H42" i="12"/>
  <c r="H37" i="12"/>
  <c r="H35" i="12"/>
  <c r="H27" i="12"/>
  <c r="H24" i="12"/>
  <c r="H19" i="12"/>
  <c r="H15" i="12"/>
  <c r="G42" i="12"/>
  <c r="G37" i="12"/>
  <c r="G35" i="12"/>
  <c r="G27" i="12"/>
  <c r="G24" i="12"/>
  <c r="G19" i="12"/>
  <c r="G15" i="12"/>
  <c r="F62" i="12"/>
  <c r="F42" i="12"/>
  <c r="F37" i="12"/>
  <c r="F35" i="12"/>
  <c r="F27" i="12"/>
  <c r="F24" i="12"/>
  <c r="F20" i="12"/>
  <c r="F15" i="12"/>
  <c r="E66" i="12"/>
  <c r="E67" i="12" s="1"/>
  <c r="N67" i="12" s="1"/>
  <c r="D66" i="12"/>
  <c r="M66" i="12" s="1"/>
  <c r="C66" i="12"/>
  <c r="C67" i="12" s="1"/>
  <c r="L67" i="12" s="1"/>
  <c r="E61" i="12"/>
  <c r="N61" i="12" s="1"/>
  <c r="D61" i="12"/>
  <c r="C61" i="12"/>
  <c r="D59" i="12"/>
  <c r="M59" i="12" s="1"/>
  <c r="C59" i="12"/>
  <c r="E56" i="12"/>
  <c r="D56" i="12"/>
  <c r="C56" i="12"/>
  <c r="E50" i="12"/>
  <c r="N50" i="12" s="1"/>
  <c r="D50" i="12"/>
  <c r="M50" i="12" s="1"/>
  <c r="C50" i="12"/>
  <c r="E45" i="12"/>
  <c r="N45" i="12" s="1"/>
  <c r="D45" i="12"/>
  <c r="M45" i="12" s="1"/>
  <c r="C45" i="12"/>
  <c r="E42" i="12"/>
  <c r="D42" i="12"/>
  <c r="M42" i="12" s="1"/>
  <c r="C42" i="12"/>
  <c r="E37" i="12"/>
  <c r="D37" i="12"/>
  <c r="C37" i="12"/>
  <c r="E35" i="12"/>
  <c r="N35" i="12" s="1"/>
  <c r="D35" i="12"/>
  <c r="M35" i="12" s="1"/>
  <c r="C35" i="12"/>
  <c r="E27" i="12"/>
  <c r="N27" i="12" s="1"/>
  <c r="D27" i="12"/>
  <c r="C27" i="12"/>
  <c r="E24" i="12"/>
  <c r="N24" i="12" s="1"/>
  <c r="D24" i="12"/>
  <c r="C24" i="12"/>
  <c r="E19" i="12"/>
  <c r="N19" i="12" s="1"/>
  <c r="D19" i="12"/>
  <c r="M19" i="12" s="1"/>
  <c r="C19" i="12"/>
  <c r="E15" i="12"/>
  <c r="E20" i="12" s="1"/>
  <c r="D15" i="12"/>
  <c r="C15" i="12"/>
  <c r="O14" i="13"/>
  <c r="O15" i="13"/>
  <c r="O16" i="13"/>
  <c r="O17" i="13"/>
  <c r="O19" i="13"/>
  <c r="O21" i="13"/>
  <c r="O22" i="13"/>
  <c r="O23" i="13"/>
  <c r="O25" i="13"/>
  <c r="O29" i="13"/>
  <c r="O30" i="13"/>
  <c r="O31" i="13"/>
  <c r="O32" i="13"/>
  <c r="O33" i="13"/>
  <c r="O34" i="13"/>
  <c r="O38" i="13"/>
  <c r="O40" i="13"/>
  <c r="O44" i="13"/>
  <c r="O13" i="13"/>
  <c r="N45" i="13"/>
  <c r="N46" i="13" s="1"/>
  <c r="N47" i="13" s="1"/>
  <c r="N40" i="13"/>
  <c r="N39" i="13"/>
  <c r="O39" i="13" s="1"/>
  <c r="N36" i="13"/>
  <c r="N26" i="13"/>
  <c r="O26" i="13" s="1"/>
  <c r="N24" i="13"/>
  <c r="O24" i="13" s="1"/>
  <c r="N22" i="13"/>
  <c r="N18" i="13"/>
  <c r="N20" i="13" s="1"/>
  <c r="M45" i="13"/>
  <c r="M46" i="13" s="1"/>
  <c r="M47" i="13" s="1"/>
  <c r="C24" i="1"/>
  <c r="L45" i="13"/>
  <c r="L46" i="13" s="1"/>
  <c r="L47" i="13" s="1"/>
  <c r="M39" i="13"/>
  <c r="M40" i="13" s="1"/>
  <c r="M36" i="13"/>
  <c r="O36" i="13" s="1"/>
  <c r="M26" i="13"/>
  <c r="M24" i="13"/>
  <c r="M22" i="13"/>
  <c r="M18" i="13"/>
  <c r="M20" i="13" s="1"/>
  <c r="L40" i="13"/>
  <c r="L39" i="13"/>
  <c r="L36" i="13"/>
  <c r="L26" i="13"/>
  <c r="L24" i="13"/>
  <c r="L18" i="13"/>
  <c r="L20" i="13" s="1"/>
  <c r="K46" i="13"/>
  <c r="K47" i="13" s="1"/>
  <c r="K45" i="13"/>
  <c r="K41" i="13"/>
  <c r="K36" i="13"/>
  <c r="H36" i="13"/>
  <c r="J47" i="13"/>
  <c r="J48" i="13" s="1"/>
  <c r="J46" i="13"/>
  <c r="J45" i="13"/>
  <c r="I47" i="13"/>
  <c r="I48" i="13" s="1"/>
  <c r="I46" i="13"/>
  <c r="I45" i="13"/>
  <c r="F46" i="13"/>
  <c r="F47" i="13" s="1"/>
  <c r="F48" i="13" s="1"/>
  <c r="F45" i="13"/>
  <c r="H46" i="13"/>
  <c r="H47" i="13" s="1"/>
  <c r="H45" i="13"/>
  <c r="H40" i="13"/>
  <c r="H20" i="13"/>
  <c r="G45" i="13"/>
  <c r="G46" i="13" s="1"/>
  <c r="G47" i="13" s="1"/>
  <c r="G40" i="13"/>
  <c r="E14" i="9"/>
  <c r="G20" i="13"/>
  <c r="G37" i="13" s="1"/>
  <c r="G41" i="13" s="1"/>
  <c r="G48" i="13" s="1"/>
  <c r="E45" i="13"/>
  <c r="E46" i="13" s="1"/>
  <c r="E47" i="13" s="1"/>
  <c r="D45" i="13"/>
  <c r="D46" i="13" s="1"/>
  <c r="D47" i="13" s="1"/>
  <c r="C45" i="13"/>
  <c r="C46" i="13" s="1"/>
  <c r="C47" i="13" s="1"/>
  <c r="E39" i="13"/>
  <c r="E40" i="13" s="1"/>
  <c r="D39" i="13"/>
  <c r="D40" i="13" s="1"/>
  <c r="C39" i="13"/>
  <c r="C40" i="13" s="1"/>
  <c r="E36" i="13"/>
  <c r="D36" i="13"/>
  <c r="C36" i="13"/>
  <c r="E26" i="13"/>
  <c r="D26" i="13"/>
  <c r="C26" i="13"/>
  <c r="E24" i="13"/>
  <c r="E28" i="13" s="1"/>
  <c r="D24" i="13"/>
  <c r="C24" i="13"/>
  <c r="E22" i="13"/>
  <c r="D22" i="13"/>
  <c r="E18" i="13"/>
  <c r="E20" i="13" s="1"/>
  <c r="D18" i="13"/>
  <c r="D20" i="13" s="1"/>
  <c r="C18" i="13"/>
  <c r="C20" i="13" s="1"/>
  <c r="O47" i="13" l="1"/>
  <c r="O20" i="13"/>
  <c r="O46" i="13"/>
  <c r="O18" i="13"/>
  <c r="O45" i="13"/>
  <c r="C20" i="12"/>
  <c r="C51" i="12" s="1"/>
  <c r="M37" i="12"/>
  <c r="N42" i="12"/>
  <c r="M56" i="12"/>
  <c r="F43" i="12"/>
  <c r="F51" i="12" s="1"/>
  <c r="F63" i="12" s="1"/>
  <c r="F68" i="12" s="1"/>
  <c r="M24" i="12"/>
  <c r="H43" i="12"/>
  <c r="I20" i="12"/>
  <c r="J20" i="12"/>
  <c r="J51" i="12" s="1"/>
  <c r="J63" i="12" s="1"/>
  <c r="J68" i="12" s="1"/>
  <c r="L42" i="12"/>
  <c r="L24" i="12"/>
  <c r="K48" i="13"/>
  <c r="M28" i="13"/>
  <c r="M37" i="13" s="1"/>
  <c r="M41" i="13" s="1"/>
  <c r="M48" i="13" s="1"/>
  <c r="C43" i="12"/>
  <c r="N37" i="12"/>
  <c r="E62" i="12"/>
  <c r="N62" i="12" s="1"/>
  <c r="D62" i="12"/>
  <c r="M62" i="12" s="1"/>
  <c r="M27" i="12"/>
  <c r="H20" i="12"/>
  <c r="H51" i="12" s="1"/>
  <c r="H63" i="12" s="1"/>
  <c r="H68" i="12" s="1"/>
  <c r="K43" i="12"/>
  <c r="K51" i="12" s="1"/>
  <c r="K63" i="12" s="1"/>
  <c r="K68" i="12" s="1"/>
  <c r="C28" i="13"/>
  <c r="C37" i="13" s="1"/>
  <c r="C41" i="13" s="1"/>
  <c r="C48" i="13" s="1"/>
  <c r="H37" i="13"/>
  <c r="H41" i="13" s="1"/>
  <c r="H48" i="13" s="1"/>
  <c r="L28" i="13"/>
  <c r="N28" i="13"/>
  <c r="G20" i="12"/>
  <c r="L15" i="12"/>
  <c r="L35" i="12"/>
  <c r="L19" i="12"/>
  <c r="L20" i="12" s="1"/>
  <c r="N20" i="12"/>
  <c r="I51" i="12"/>
  <c r="I63" i="12" s="1"/>
  <c r="L43" i="12"/>
  <c r="R20" i="12"/>
  <c r="Q63" i="12"/>
  <c r="Q51" i="12"/>
  <c r="R51" i="12" s="1"/>
  <c r="M15" i="12"/>
  <c r="N56" i="12"/>
  <c r="R62" i="12"/>
  <c r="D43" i="12"/>
  <c r="C62" i="12"/>
  <c r="D67" i="12"/>
  <c r="M67" i="12" s="1"/>
  <c r="G43" i="12"/>
  <c r="N15" i="12"/>
  <c r="D20" i="12"/>
  <c r="E43" i="12"/>
  <c r="N43" i="12" s="1"/>
  <c r="M61" i="12"/>
  <c r="L56" i="12"/>
  <c r="L62" i="12" s="1"/>
  <c r="L50" i="12"/>
  <c r="N66" i="12"/>
  <c r="L37" i="13"/>
  <c r="L41" i="13" s="1"/>
  <c r="L48" i="13" s="1"/>
  <c r="E37" i="13"/>
  <c r="E41" i="13" s="1"/>
  <c r="E48" i="13" s="1"/>
  <c r="D28" i="13"/>
  <c r="D41" i="13" s="1"/>
  <c r="D37" i="13" l="1"/>
  <c r="N37" i="13"/>
  <c r="O28" i="13"/>
  <c r="L51" i="12"/>
  <c r="L63" i="12" s="1"/>
  <c r="L68" i="12" s="1"/>
  <c r="G51" i="12"/>
  <c r="G63" i="12" s="1"/>
  <c r="G68" i="12" s="1"/>
  <c r="D51" i="12"/>
  <c r="M20" i="12"/>
  <c r="R63" i="12"/>
  <c r="Q68" i="12"/>
  <c r="R68" i="12" s="1"/>
  <c r="C63" i="12"/>
  <c r="C68" i="12" s="1"/>
  <c r="M43" i="12"/>
  <c r="E51" i="12"/>
  <c r="D48" i="13"/>
  <c r="N41" i="13" l="1"/>
  <c r="O37" i="13"/>
  <c r="E63" i="12"/>
  <c r="N51" i="12"/>
  <c r="M51" i="12"/>
  <c r="D63" i="12"/>
  <c r="D24" i="11"/>
  <c r="C26" i="11"/>
  <c r="E19" i="10"/>
  <c r="E20" i="10" s="1"/>
  <c r="E17" i="10"/>
  <c r="D17" i="10"/>
  <c r="D19" i="10" s="1"/>
  <c r="D20" i="10" s="1"/>
  <c r="D21" i="10" s="1"/>
  <c r="E15" i="10"/>
  <c r="C19" i="10"/>
  <c r="C17" i="10"/>
  <c r="E12" i="9"/>
  <c r="E19" i="9"/>
  <c r="E17" i="9"/>
  <c r="D19" i="9"/>
  <c r="D20" i="9" s="1"/>
  <c r="D17" i="9"/>
  <c r="D15" i="9"/>
  <c r="D21" i="9" s="1"/>
  <c r="D12" i="9"/>
  <c r="C19" i="9"/>
  <c r="C20" i="9" s="1"/>
  <c r="C21" i="9" s="1"/>
  <c r="C17" i="9"/>
  <c r="E37" i="8"/>
  <c r="F37" i="8" s="1"/>
  <c r="E34" i="8"/>
  <c r="E24" i="8"/>
  <c r="F24" i="8" s="1"/>
  <c r="E22" i="8"/>
  <c r="E20" i="8"/>
  <c r="F20" i="8" s="1"/>
  <c r="E16" i="8"/>
  <c r="F16" i="8" s="1"/>
  <c r="E44" i="8"/>
  <c r="E43" i="8"/>
  <c r="D44" i="8"/>
  <c r="D45" i="8" s="1"/>
  <c r="D43" i="8"/>
  <c r="D38" i="8"/>
  <c r="D37" i="8"/>
  <c r="D34" i="8"/>
  <c r="D26" i="8"/>
  <c r="D24" i="8"/>
  <c r="D22" i="8"/>
  <c r="D20" i="8"/>
  <c r="D18" i="8"/>
  <c r="D39" i="8" s="1"/>
  <c r="D16" i="8"/>
  <c r="C43" i="8"/>
  <c r="C44" i="8" s="1"/>
  <c r="C45" i="8" s="1"/>
  <c r="C37" i="8"/>
  <c r="C38" i="8" s="1"/>
  <c r="C34" i="8"/>
  <c r="C24" i="8"/>
  <c r="C22" i="8"/>
  <c r="C16" i="8"/>
  <c r="C18" i="8" s="1"/>
  <c r="E38" i="6"/>
  <c r="E41" i="6" s="1"/>
  <c r="E33" i="6"/>
  <c r="E30" i="6"/>
  <c r="E28" i="6"/>
  <c r="E23" i="6"/>
  <c r="E21" i="6"/>
  <c r="E17" i="6"/>
  <c r="E14" i="6"/>
  <c r="D38" i="6"/>
  <c r="D41" i="6" s="1"/>
  <c r="D33" i="6"/>
  <c r="D30" i="6"/>
  <c r="D28" i="6"/>
  <c r="D23" i="6"/>
  <c r="D21" i="6"/>
  <c r="D16" i="6"/>
  <c r="D14" i="6"/>
  <c r="C33" i="6"/>
  <c r="C30" i="6"/>
  <c r="C28" i="6"/>
  <c r="C23" i="6"/>
  <c r="C21" i="6"/>
  <c r="C16" i="6"/>
  <c r="C14" i="6"/>
  <c r="E36" i="5"/>
  <c r="E21" i="5"/>
  <c r="E35" i="5"/>
  <c r="F35" i="5" s="1"/>
  <c r="E32" i="5"/>
  <c r="E30" i="5"/>
  <c r="F30" i="5" s="1"/>
  <c r="E24" i="5"/>
  <c r="E16" i="5"/>
  <c r="E13" i="5"/>
  <c r="D35" i="5"/>
  <c r="D32" i="5"/>
  <c r="D30" i="5"/>
  <c r="D24" i="5"/>
  <c r="D36" i="5" s="1"/>
  <c r="D21" i="5"/>
  <c r="D16" i="5"/>
  <c r="D13" i="5"/>
  <c r="D17" i="5" s="1"/>
  <c r="D37" i="5" s="1"/>
  <c r="D39" i="5" s="1"/>
  <c r="D41" i="5" s="1"/>
  <c r="C35" i="5"/>
  <c r="C32" i="5"/>
  <c r="C30" i="5"/>
  <c r="C24" i="5"/>
  <c r="C21" i="5"/>
  <c r="C13" i="5"/>
  <c r="C17" i="5" s="1"/>
  <c r="E64" i="4"/>
  <c r="E59" i="4"/>
  <c r="E54" i="4"/>
  <c r="E48" i="4"/>
  <c r="E43" i="4"/>
  <c r="E40" i="4"/>
  <c r="F40" i="4" s="1"/>
  <c r="E35" i="4"/>
  <c r="E33" i="4"/>
  <c r="E25" i="4"/>
  <c r="E22" i="4"/>
  <c r="F22" i="4" s="1"/>
  <c r="E17" i="4"/>
  <c r="E13" i="4"/>
  <c r="D64" i="4"/>
  <c r="D65" i="4" s="1"/>
  <c r="D59" i="4"/>
  <c r="D57" i="4"/>
  <c r="F57" i="4" s="1"/>
  <c r="D54" i="4"/>
  <c r="D48" i="4"/>
  <c r="D43" i="4"/>
  <c r="D40" i="4"/>
  <c r="D35" i="4"/>
  <c r="D33" i="4"/>
  <c r="D25" i="4"/>
  <c r="D22" i="4"/>
  <c r="D17" i="4"/>
  <c r="D13" i="4"/>
  <c r="C64" i="4"/>
  <c r="C65" i="4" s="1"/>
  <c r="C59" i="4"/>
  <c r="C57" i="4"/>
  <c r="C54" i="4"/>
  <c r="C48" i="4"/>
  <c r="C43" i="4"/>
  <c r="C40" i="4"/>
  <c r="C35" i="4"/>
  <c r="C33" i="4"/>
  <c r="C25" i="4"/>
  <c r="C22" i="4"/>
  <c r="C17" i="4"/>
  <c r="C13" i="4"/>
  <c r="C28" i="3"/>
  <c r="D26" i="3"/>
  <c r="D28" i="3" s="1"/>
  <c r="B26" i="3"/>
  <c r="B28" i="3" s="1"/>
  <c r="B18" i="3"/>
  <c r="D16" i="3"/>
  <c r="D18" i="3" s="1"/>
  <c r="C16" i="3"/>
  <c r="C18" i="3" s="1"/>
  <c r="B16" i="3"/>
  <c r="D46" i="8" l="1"/>
  <c r="F20" i="10"/>
  <c r="E21" i="10"/>
  <c r="F21" i="10" s="1"/>
  <c r="F59" i="4"/>
  <c r="F13" i="5"/>
  <c r="E26" i="8"/>
  <c r="C18" i="4"/>
  <c r="D18" i="4"/>
  <c r="F16" i="5"/>
  <c r="F32" i="5"/>
  <c r="F43" i="8"/>
  <c r="E18" i="8"/>
  <c r="F18" i="8" s="1"/>
  <c r="F34" i="8"/>
  <c r="F17" i="9"/>
  <c r="C20" i="10"/>
  <c r="C21" i="10" s="1"/>
  <c r="F17" i="10"/>
  <c r="D26" i="11"/>
  <c r="E26" i="11" s="1"/>
  <c r="E24" i="11"/>
  <c r="F36" i="5"/>
  <c r="E15" i="9"/>
  <c r="F12" i="9"/>
  <c r="E17" i="5"/>
  <c r="D35" i="8"/>
  <c r="F44" i="8"/>
  <c r="F19" i="9"/>
  <c r="F19" i="10"/>
  <c r="C36" i="5"/>
  <c r="F24" i="5"/>
  <c r="F21" i="5"/>
  <c r="C26" i="8"/>
  <c r="C35" i="8" s="1"/>
  <c r="C39" i="8" s="1"/>
  <c r="C46" i="8" s="1"/>
  <c r="E45" i="8"/>
  <c r="F45" i="8" s="1"/>
  <c r="F22" i="8"/>
  <c r="E38" i="8"/>
  <c r="F38" i="8" s="1"/>
  <c r="E20" i="9"/>
  <c r="F20" i="9" s="1"/>
  <c r="N48" i="13"/>
  <c r="O48" i="13" s="1"/>
  <c r="O41" i="13"/>
  <c r="D34" i="6"/>
  <c r="E41" i="4"/>
  <c r="F25" i="4"/>
  <c r="E65" i="4"/>
  <c r="F65" i="4" s="1"/>
  <c r="F64" i="4"/>
  <c r="C41" i="4"/>
  <c r="C60" i="4"/>
  <c r="D60" i="4"/>
  <c r="F43" i="4"/>
  <c r="E60" i="4"/>
  <c r="F60" i="4" s="1"/>
  <c r="F54" i="4"/>
  <c r="E18" i="4"/>
  <c r="F13" i="4"/>
  <c r="D41" i="4"/>
  <c r="D49" i="4" s="1"/>
  <c r="D61" i="4" s="1"/>
  <c r="D66" i="4" s="1"/>
  <c r="F17" i="4"/>
  <c r="F35" i="4"/>
  <c r="F33" i="4"/>
  <c r="F48" i="4"/>
  <c r="D68" i="12"/>
  <c r="M68" i="12" s="1"/>
  <c r="M63" i="12"/>
  <c r="N63" i="12"/>
  <c r="E68" i="12"/>
  <c r="N68" i="12" s="1"/>
  <c r="D17" i="6"/>
  <c r="F17" i="6" s="1"/>
  <c r="F16" i="6"/>
  <c r="F23" i="6"/>
  <c r="E34" i="6"/>
  <c r="F21" i="6"/>
  <c r="F33" i="6"/>
  <c r="F41" i="6"/>
  <c r="F30" i="6"/>
  <c r="F38" i="6"/>
  <c r="F14" i="6"/>
  <c r="F28" i="6"/>
  <c r="XFD34" i="8"/>
  <c r="C17" i="6"/>
  <c r="C34" i="6"/>
  <c r="C37" i="5"/>
  <c r="C39" i="5" s="1"/>
  <c r="C41" i="5" s="1"/>
  <c r="C49" i="4" l="1"/>
  <c r="C61" i="4" s="1"/>
  <c r="C66" i="4" s="1"/>
  <c r="F41" i="4"/>
  <c r="F17" i="5"/>
  <c r="E37" i="5"/>
  <c r="E35" i="8"/>
  <c r="F26" i="8"/>
  <c r="E21" i="9"/>
  <c r="F21" i="9" s="1"/>
  <c r="F15" i="9"/>
  <c r="D35" i="6"/>
  <c r="D42" i="6" s="1"/>
  <c r="D44" i="6" s="1"/>
  <c r="F34" i="6"/>
  <c r="E49" i="4"/>
  <c r="F18" i="4"/>
  <c r="C35" i="6"/>
  <c r="C42" i="6" s="1"/>
  <c r="C44" i="6" s="1"/>
  <c r="E35" i="6"/>
  <c r="D24" i="2"/>
  <c r="E24" i="2" s="1"/>
  <c r="D14" i="2"/>
  <c r="C24" i="2"/>
  <c r="C26" i="2" s="1"/>
  <c r="C14" i="2"/>
  <c r="C16" i="2" s="1"/>
  <c r="B24" i="2"/>
  <c r="B26" i="2" s="1"/>
  <c r="B16" i="2"/>
  <c r="B14" i="2"/>
  <c r="D24" i="1"/>
  <c r="E24" i="1" s="1"/>
  <c r="D16" i="1"/>
  <c r="E16" i="1" s="1"/>
  <c r="C26" i="1"/>
  <c r="B24" i="1"/>
  <c r="B26" i="1" s="1"/>
  <c r="C18" i="1"/>
  <c r="B16" i="1"/>
  <c r="B18" i="1" s="1"/>
  <c r="F37" i="5" l="1"/>
  <c r="E39" i="5"/>
  <c r="D26" i="2"/>
  <c r="E26" i="2" s="1"/>
  <c r="D26" i="1"/>
  <c r="E26" i="1" s="1"/>
  <c r="E14" i="2"/>
  <c r="D18" i="1"/>
  <c r="E18" i="1" s="1"/>
  <c r="D16" i="2"/>
  <c r="E16" i="2" s="1"/>
  <c r="E39" i="8"/>
  <c r="F35" i="8"/>
  <c r="E61" i="4"/>
  <c r="F49" i="4"/>
  <c r="F35" i="6"/>
  <c r="E42" i="6"/>
  <c r="E46" i="8" l="1"/>
  <c r="F46" i="8" s="1"/>
  <c r="F39" i="8"/>
  <c r="F39" i="5"/>
  <c r="E41" i="5"/>
  <c r="F41" i="5" s="1"/>
  <c r="E66" i="4"/>
  <c r="F66" i="4" s="1"/>
  <c r="F61" i="4"/>
  <c r="F42" i="6"/>
  <c r="E44" i="6"/>
  <c r="F44" i="6" s="1"/>
</calcChain>
</file>

<file path=xl/sharedStrings.xml><?xml version="1.0" encoding="utf-8"?>
<sst xmlns="http://schemas.openxmlformats.org/spreadsheetml/2006/main" count="938" uniqueCount="370">
  <si>
    <t>Az egységes rovatrend szerint a kiemelt kiadási és bevételi jogcímek (Ft)</t>
  </si>
  <si>
    <t>1.sz. melléklet</t>
  </si>
  <si>
    <t>Rovat megnevezése</t>
  </si>
  <si>
    <t xml:space="preserve">Eredeti ei. Önkorm. </t>
  </si>
  <si>
    <t>Teljesítés</t>
  </si>
  <si>
    <t>K1. Személyi juttatások</t>
  </si>
  <si>
    <t>K2. Munkaadókat terhelő járulékok és szociális hozzájárulási adó</t>
  </si>
  <si>
    <t>K3. Dologi kiadások</t>
  </si>
  <si>
    <t xml:space="preserve"> 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</si>
  <si>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</si>
  <si>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</si>
  <si>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</si>
  <si>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</si>
  <si>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</si>
  <si>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</si>
  <si>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</si>
  <si>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</si>
  <si>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</si>
  <si>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</si>
  <si>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</si>
  <si>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B5. Felhalmozási bevételek</t>
  </si>
  <si>
    <t>B1-7. Költségvetési bevételek</t>
  </si>
  <si>
    <t>B8. Finanszírozási bevételek</t>
  </si>
  <si>
    <t>BEVÉTELEK ÖSSZESEN (B1-8)</t>
  </si>
  <si>
    <t>Módosított ei. 2022. 06.30.</t>
  </si>
  <si>
    <t>Eredeti ei.</t>
  </si>
  <si>
    <t>B2. Felhalmozási célú támogatások államháztartáson belülről</t>
  </si>
  <si>
    <t>B6. Működési célú átvett pénzeszközök</t>
  </si>
  <si>
    <t>B7. Felhalmozási célú átvett pénzeszközök</t>
  </si>
  <si>
    <t>Módosított ei. 2022.06.30.</t>
  </si>
  <si>
    <t>3.sz. melléklet</t>
  </si>
  <si>
    <t>Kiadások ( Ft)</t>
  </si>
  <si>
    <t>ÖNKORMÁNYZATI ELŐIRÁNYZATOK</t>
  </si>
  <si>
    <t>Rovat-szám</t>
  </si>
  <si>
    <t xml:space="preserve">Eredeti ei. </t>
  </si>
  <si>
    <t>Törvény szerinti illetmények, munkabérek</t>
  </si>
  <si>
    <t>K1101</t>
  </si>
  <si>
    <t>Béren kívüli juttatások</t>
  </si>
  <si>
    <t>K1107</t>
  </si>
  <si>
    <t>Közlekedési költségtérítés</t>
  </si>
  <si>
    <t>K1109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</si>
  <si>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</si>
  <si>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</si>
  <si>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</si>
  <si>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</si>
  <si>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</si>
  <si>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</si>
  <si>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</si>
  <si>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</si>
  <si>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</si>
  <si>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</si>
  <si>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</si>
  <si>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</si>
  <si>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</si>
  <si>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</si>
  <si>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</si>
  <si>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</si>
  <si>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</si>
  <si>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</si>
  <si>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</si>
  <si>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</si>
  <si>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</si>
  <si>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</si>
  <si>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</si>
  <si>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</si>
  <si>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</si>
  <si>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</si>
  <si>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</si>
  <si>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</si>
  <si>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</si>
  <si>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</si>
  <si>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</si>
  <si>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</si>
  <si>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</si>
  <si>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</si>
  <si>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</si>
  <si>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</si>
  <si>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</si>
  <si>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</si>
  <si>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</si>
  <si>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</si>
  <si>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</si>
  <si>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</si>
  <si>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</si>
  <si>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</si>
  <si>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</si>
  <si>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</si>
  <si>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</si>
  <si>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</si>
  <si>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</si>
  <si>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</si>
  <si>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</si>
  <si>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</si>
  <si>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</si>
  <si>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</si>
  <si>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</si>
  <si>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</si>
  <si>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</si>
  <si>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</si>
  <si>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</si>
  <si>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</si>
  <si>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</si>
  <si>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</si>
  <si>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</si>
  <si>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</si>
  <si>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</si>
  <si>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</si>
  <si>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</si>
  <si>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</si>
  <si>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</si>
  <si>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</si>
  <si>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</si>
  <si>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>K513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</si>
  <si>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</si>
  <si>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</si>
  <si>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</si>
  <si>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</si>
  <si>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</si>
  <si>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</si>
  <si>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</si>
  <si>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</si>
  <si>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</si>
  <si>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</si>
  <si>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</si>
  <si>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</si>
  <si>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</si>
  <si>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</si>
  <si>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</si>
  <si>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</si>
  <si>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</si>
  <si>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</si>
  <si>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</si>
  <si>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 xml:space="preserve">Egyéb felhalmozási célú támogatások államháztartáson kívülre </t>
  </si>
  <si>
    <t>K89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</si>
  <si>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</si>
  <si>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</si>
  <si>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</si>
  <si>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</si>
  <si>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</si>
  <si>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</si>
  <si>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</si>
  <si>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</si>
  <si>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</si>
  <si>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 xml:space="preserve">Belföldi finanszírozás kiadásai </t>
  </si>
  <si>
    <t>K91</t>
  </si>
  <si>
    <t xml:space="preserve">Finanszírozási kiadások </t>
  </si>
  <si>
    <t>K9</t>
  </si>
  <si>
    <t>Lövő Község Önkormányzata 2022. évi költségvetése</t>
  </si>
  <si>
    <t>Egyéb költségtérítések</t>
  </si>
  <si>
    <t>K1110</t>
  </si>
  <si>
    <t xml:space="preserve">Munkavégzésre irányuló egyéb jogviszonyban nem saját dolgozónak fizetett juttatások </t>
  </si>
  <si>
    <t>Egyéb külső személyi juttatás</t>
  </si>
  <si>
    <t xml:space="preserve">6. melléklet </t>
  </si>
  <si>
    <t>Készenléti, ügyeleti, helyettesítési díj, túlóra, túlszolgálat</t>
  </si>
  <si>
    <t>K1104</t>
  </si>
  <si>
    <t>Beruházási célú előzetesen felszámított általános forg.adó</t>
  </si>
  <si>
    <t>Bevételek ( Ft)</t>
  </si>
  <si>
    <t xml:space="preserve">ÖNKORMÁNYZAT  ELŐIRÁNYZATA </t>
  </si>
  <si>
    <t xml:space="preserve">7. melléklet 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</si>
  <si>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</si>
  <si>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</si>
  <si>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</si>
  <si>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</si>
  <si>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</si>
  <si>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</si>
  <si>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</si>
  <si>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</si>
  <si>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</si>
  <si>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</si>
  <si>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</si>
  <si>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</si>
  <si>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</si>
  <si>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</si>
  <si>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</si>
  <si>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Építményadó </t>
  </si>
  <si>
    <t>B341</t>
  </si>
  <si>
    <t xml:space="preserve">Vagyoni tipusú adók </t>
  </si>
  <si>
    <t>B34</t>
  </si>
  <si>
    <t xml:space="preserve">Értékesítési és forgalmi adók </t>
  </si>
  <si>
    <t>B351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</si>
  <si>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</si>
  <si>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</si>
  <si>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</si>
  <si>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</si>
  <si>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</si>
  <si>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</si>
  <si>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Közvetített szolgáltatások 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</si>
  <si>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</si>
  <si>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</si>
  <si>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</si>
  <si>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</si>
  <si>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</si>
  <si>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</si>
  <si>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</si>
  <si>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</si>
  <si>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</si>
  <si>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 xml:space="preserve">Működési bevételek </t>
  </si>
  <si>
    <t>B4</t>
  </si>
  <si>
    <t>Ingatlanok értékesítése</t>
  </si>
  <si>
    <t>B52</t>
  </si>
  <si>
    <t xml:space="preserve">Felhalmozási bevételek </t>
  </si>
  <si>
    <t>B5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</si>
  <si>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</si>
  <si>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</si>
  <si>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</si>
  <si>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</si>
  <si>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</si>
  <si>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</si>
  <si>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</si>
  <si>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</si>
  <si>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Belföldi finanszírozás bevételei </t>
  </si>
  <si>
    <t>B81</t>
  </si>
  <si>
    <t xml:space="preserve">Finanszírozási bevételek </t>
  </si>
  <si>
    <t>B8</t>
  </si>
  <si>
    <t>B115</t>
  </si>
  <si>
    <t>B25</t>
  </si>
  <si>
    <t>B411</t>
  </si>
  <si>
    <t>Működési célú költségvetési támogatások és kieg támogatások</t>
  </si>
  <si>
    <t>Egyéb felhalmozási célú támogatások bevételei áh. belűlről</t>
  </si>
  <si>
    <t xml:space="preserve">Felhalmozási célú </t>
  </si>
  <si>
    <t>Egyéb működési bevételek</t>
  </si>
  <si>
    <t>Egyéb közhetelmi bevételek</t>
  </si>
  <si>
    <t>B36</t>
  </si>
  <si>
    <t xml:space="preserve">8. melléklet </t>
  </si>
  <si>
    <t>Központi, irányító szervi támogatás</t>
  </si>
  <si>
    <t>B816</t>
  </si>
  <si>
    <t>Módsított ei. 2022.06.30.</t>
  </si>
  <si>
    <t>Működési c. támogatás államháztartáson belülről</t>
  </si>
  <si>
    <t xml:space="preserve">B1 </t>
  </si>
  <si>
    <t>Működési bevételek</t>
  </si>
  <si>
    <t xml:space="preserve">B4 </t>
  </si>
  <si>
    <t>Költségvetési bevételek</t>
  </si>
  <si>
    <t>B1-7</t>
  </si>
  <si>
    <t xml:space="preserve">9. melléklet </t>
  </si>
  <si>
    <t xml:space="preserve">Eredeti előirányzat kötelező feladatra </t>
  </si>
  <si>
    <t xml:space="preserve">Egyéb működési bevételek </t>
  </si>
  <si>
    <t xml:space="preserve">Módosított ei. 2022.06.30. </t>
  </si>
  <si>
    <t>Lövő Község Önkormányzata</t>
  </si>
  <si>
    <t>Lövői Közös Önkormányzati Hivatal</t>
  </si>
  <si>
    <t>Lövői Napsugár Óvoda</t>
  </si>
  <si>
    <t>B2</t>
  </si>
  <si>
    <t>Teljesítés %</t>
  </si>
  <si>
    <t xml:space="preserve">ÖNKORMÁNYZAT ÉS INTÉZMÉNYEI  </t>
  </si>
  <si>
    <t>Lövő</t>
  </si>
  <si>
    <t>KÖH</t>
  </si>
  <si>
    <t>Ovi</t>
  </si>
  <si>
    <t xml:space="preserve">Készenléti, ügyeleti, helyettesítési díj, túlóra, túlszolgálat </t>
  </si>
  <si>
    <t xml:space="preserve">Módosított ei. </t>
  </si>
  <si>
    <t>Módosított ei. (2022.06.30.)</t>
  </si>
  <si>
    <t>Eredeti ei. Összevont</t>
  </si>
  <si>
    <t>ÖNKORMÁNYZAT ÉS KÖLTSÉGVETÉSI SZERVEI ÖSSZEVONTAN</t>
  </si>
  <si>
    <t>6. melléklet a 2/2021.(III.03.) önkormányzati rendelethez</t>
  </si>
  <si>
    <t>Lövő Község Önkormányzata 2021. évi költségvetése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</si>
  <si>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</si>
  <si>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</si>
  <si>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</si>
  <si>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 LÖVŐI  KÖH</t>
  </si>
  <si>
    <t>Költségvetési engedélyezett létszámkeret (álláshely) (fő) Lövői Napsugár Óvoda és Bölcsőde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</si>
  <si>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</si>
  <si>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</si>
  <si>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</si>
  <si>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</si>
  <si>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KÖZTISZTVISELŐK, KORMÁNYTISZTVISELŐK ÖSSZESEN</t>
  </si>
  <si>
    <t>"A", "B" fizetési  osztály összesen</t>
  </si>
  <si>
    <t>"C", "D" fizetési osztály  összesen</t>
  </si>
  <si>
    <t>"E"-"J"  fizetési  osztály  összesen</t>
  </si>
  <si>
    <t>Ped.I.-Ped.II.</t>
  </si>
  <si>
    <t xml:space="preserve">KÖZALKALMAZOTTAK ÖSSZESEN </t>
  </si>
  <si>
    <t>fizikai alkalmazott,
a költségvetési szerveknél foglalkoztatott egyéb munkavállaló  (fizikai alkalmazott)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</si>
  <si>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</si>
  <si>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</si>
  <si>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</si>
  <si>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</si>
  <si>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</si>
  <si>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</si>
  <si>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>Beruházások és felújítások ( Ft)</t>
  </si>
  <si>
    <t>LÖVŐI KÖZÖS ÖNK. HIVATAL</t>
  </si>
  <si>
    <t>LÖVŐI NAPSUGÁR ÓVODA</t>
  </si>
  <si>
    <t>Immateriális javak beszerzése, létesítése</t>
  </si>
  <si>
    <t>K61</t>
  </si>
  <si>
    <t xml:space="preserve">Ingatlanok beszerzése, létesítése </t>
  </si>
  <si>
    <t xml:space="preserve">Fő utca leágazás (vízelvezetése) </t>
  </si>
  <si>
    <t>Fő utca új padka készítés</t>
  </si>
  <si>
    <t>Horváth Ferenc utca belterületi út készítése</t>
  </si>
  <si>
    <t>Horváth Ferenc utca 1249/1 hrsz. Gazdasági út készítése</t>
  </si>
  <si>
    <t>Mohl A. utca 1501 hrsz. Kavicsos út készítése</t>
  </si>
  <si>
    <t>Hunyadi u. pakoló és térkövezés</t>
  </si>
  <si>
    <t>Sport u. korszerűsítés</t>
  </si>
  <si>
    <t>Petőfi utca járda építés</t>
  </si>
  <si>
    <t>Mező utca árok lefedés, csapadékvíz elvezetés</t>
  </si>
  <si>
    <t xml:space="preserve">Soproni Vízmű Zrt. Szennyvízcsatorna-hálózat építmény </t>
  </si>
  <si>
    <t>Kossuth utca 7. (volt rendőr őrs épület) megvásárlása</t>
  </si>
  <si>
    <t xml:space="preserve">buszváró Fő utca (községháza megálló) </t>
  </si>
  <si>
    <t xml:space="preserve">Köztéri pihenő, kiülő (3 db.) </t>
  </si>
  <si>
    <t xml:space="preserve">Várhely turisztikai pihenő (farönkös) </t>
  </si>
  <si>
    <t xml:space="preserve">Kerékpár tároló (buszvárókhoz 3 db) </t>
  </si>
  <si>
    <t>Informatikai fejlesztés- kültéri kamerarendszer fejlesztése</t>
  </si>
  <si>
    <t xml:space="preserve">2 db fénymásoló beszerzése (önkormányzati hivatalba) </t>
  </si>
  <si>
    <t xml:space="preserve"> Utánfutó</t>
  </si>
  <si>
    <t>Kisgépek beszerzése zöldterület kezeléshez</t>
  </si>
  <si>
    <t xml:space="preserve">Közvilágítási elemek cseréje </t>
  </si>
  <si>
    <t>Soproni Vízmű Zrt. egyéb gép, berendezés beszerzése</t>
  </si>
  <si>
    <t>Bölcsőde udvari játék beszerzés</t>
  </si>
  <si>
    <t>Kert utca 1. polgárőr iroda tetőcsere</t>
  </si>
  <si>
    <t>Fő u. 188. posta épület vizesedés megszüntetése</t>
  </si>
  <si>
    <t>Fő u. 189. épület nyílászáró csere</t>
  </si>
  <si>
    <t>Hunyadi u. 1. A. lakás konyha felújítás</t>
  </si>
  <si>
    <t>Fő u. 0146/28. hrsz. Volt vízmű telep korszerűsítés</t>
  </si>
  <si>
    <t>Pestis szobor Fő u. 183.  felújítás</t>
  </si>
  <si>
    <t>Fő u. 180. óvoda épület lábazat szigetelés</t>
  </si>
  <si>
    <t>BM pályázat önerő Fő u. 109-117, 118-146. járda felújítás</t>
  </si>
  <si>
    <t xml:space="preserve">Óvoda játszóudvar bővítés (MFP-OJKJF/2022. pályázat) </t>
  </si>
  <si>
    <t xml:space="preserve">Szép Gáspárné u. csapadékvíz elvezetés (TOP-2.1.3-16-GM1-2021-00025 pályázat) </t>
  </si>
  <si>
    <t>Általános- és céltartalékok ( Ft)</t>
  </si>
  <si>
    <t xml:space="preserve">Lövő Község Önkorm. </t>
  </si>
  <si>
    <t xml:space="preserve">Lövői Közös Önk. Hiv. </t>
  </si>
  <si>
    <t>Általános tartalékok</t>
  </si>
  <si>
    <t>Céltartalékok-</t>
  </si>
  <si>
    <t>Támogatások, kölcsönök nyújtása és törlesztése ( Ft)</t>
  </si>
  <si>
    <t>Megnevezés</t>
  </si>
  <si>
    <t>helyi önkormányzatok és költségvetési szerveik részére</t>
  </si>
  <si>
    <t>társulások és költségvetési szerveik részére</t>
  </si>
  <si>
    <t>egyházi jogi személyek részére</t>
  </si>
  <si>
    <t>egyéb civil szervezetek részére</t>
  </si>
  <si>
    <t>háztartások részére</t>
  </si>
  <si>
    <t>önkormányzati többségi tulajdonú nem pénzügyi vállalkozások részére</t>
  </si>
  <si>
    <t xml:space="preserve">Egyéb működési célú támogatások államháztartáson kívülre </t>
  </si>
  <si>
    <t xml:space="preserve">központi költségvetési szervek részére (Bursa Hung.) </t>
  </si>
  <si>
    <t xml:space="preserve">egyéb nem pénzügyi vállalkozásoknak </t>
  </si>
  <si>
    <t>Módosított ei. (2022.06.03.)</t>
  </si>
  <si>
    <t>Támogatások, kölcsönök bevételei ( Ft)</t>
  </si>
  <si>
    <t>társadalombiztosítás pénzügyi alapjaitól</t>
  </si>
  <si>
    <t>helyi önkormányzatok és költségvetési szerveiktől</t>
  </si>
  <si>
    <t>társulások és költségvetési szerveiktől</t>
  </si>
  <si>
    <t xml:space="preserve">Egyéb működési célú támogatások bevételei államháztartáson belülről </t>
  </si>
  <si>
    <t>Lövő Község Önkormányzata 2022.I. félévi tájékoztatója</t>
  </si>
  <si>
    <t xml:space="preserve">Lövői Közös Önkormányzati Hivatal 2022. I. félévi tájékoztatója </t>
  </si>
  <si>
    <t>2. melléklet</t>
  </si>
  <si>
    <t xml:space="preserve">Lövői Napsugár Óvoda 2022. I. félévi tájékoztatója </t>
  </si>
  <si>
    <t xml:space="preserve">Lövő Község Önkormányzata 2022. I. félévi tájékoztatója </t>
  </si>
  <si>
    <t>4.sz. melléklet</t>
  </si>
  <si>
    <t>KÖLTSÉGVETÉSI SZERV ELŐIRÁNYZATAI</t>
  </si>
  <si>
    <t>ÖNKORMÁNYZAT ÉS KÖLTSÉGVETÉSI SZERVEK ELŐIRÁNYZATAI</t>
  </si>
  <si>
    <t xml:space="preserve">5. melléklet </t>
  </si>
  <si>
    <t xml:space="preserve">KÖLTSÉGVETÉSI SZERV ELŐIRÁNYZATAI </t>
  </si>
  <si>
    <t xml:space="preserve">Lövői Közös Önkormányzati Hivatal 2022.  I. félévi tájékoztatója </t>
  </si>
  <si>
    <t xml:space="preserve">Lövői Napsugár Óvoda  2022.  I. félévi tájékoztatója </t>
  </si>
  <si>
    <t>Teljesítés (%)</t>
  </si>
  <si>
    <t>Lövő Község Önkormányzata 2022. I. félévi tájékoztatója</t>
  </si>
  <si>
    <t>Lövő Község Önkormányzata 2022. I. félévi tájékoztató</t>
  </si>
  <si>
    <t xml:space="preserve">10. melléklet </t>
  </si>
  <si>
    <t>Lövői Közös Önkormányzati Hivatal 2022. I. félévi tájékoztatója</t>
  </si>
  <si>
    <t xml:space="preserve">11. melléklet </t>
  </si>
  <si>
    <t xml:space="preserve">Lövői Napsugár Óvoda  2022. I. félév tájékoztatója </t>
  </si>
  <si>
    <t xml:space="preserve">12. melléklet </t>
  </si>
  <si>
    <t xml:space="preserve">ÖNKORMÁNYZAT ÉS KÖLTSÉGVETI SZERVEI </t>
  </si>
  <si>
    <t xml:space="preserve">13. melléklet </t>
  </si>
  <si>
    <t xml:space="preserve">14. melléklet </t>
  </si>
  <si>
    <t>ÖNKORMÁNYZAT ÉS KÖLTSÉGVETÉSI SZERVEI</t>
  </si>
  <si>
    <t xml:space="preserve">15. melléklet </t>
  </si>
  <si>
    <t xml:space="preserve">Lövő Község Önkormányzata 2022.  I. félévi tájékoztatója </t>
  </si>
  <si>
    <t xml:space="preserve">16. melléklet </t>
  </si>
  <si>
    <t>Helyi adó és egyéb közhatalmi bevételek ( Ft)</t>
  </si>
  <si>
    <t>ebből: állandó jeleggel végzett iparűzési tevékenység után fizetett helyi iparűzési adó</t>
  </si>
  <si>
    <t xml:space="preserve">B2 Felhalmozási célú támogatások államháztartáson belülről </t>
  </si>
  <si>
    <t>B2 Felhalmozási célú támogatások államháztartáson belűlről</t>
  </si>
  <si>
    <t xml:space="preserve">Teljesítés </t>
  </si>
  <si>
    <t xml:space="preserve">Egyéb közhatalmi bevételek </t>
  </si>
  <si>
    <t xml:space="preserve">17.melléklet </t>
  </si>
  <si>
    <t>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</si>
</sst>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#,##0.00_ ;\-#,##0.00\ 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u val="singleAccounting"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7" fillId="0" borderId="0"/>
  </cellStyleXfs>
  <cellXfs count="42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3" xfId="0" applyFont="1" applyFill="1" applyBorder="1"/>
    <xf numFmtId="165" fontId="5" fillId="2" borderId="3" xfId="1" applyNumberFormat="1" applyFont="1" applyFill="1" applyBorder="1"/>
    <xf numFmtId="0" fontId="6" fillId="2" borderId="5" xfId="0" applyFont="1" applyFill="1" applyBorder="1"/>
    <xf numFmtId="165" fontId="5" fillId="2" borderId="5" xfId="1" applyNumberFormat="1" applyFont="1" applyFill="1" applyBorder="1"/>
    <xf numFmtId="165" fontId="5" fillId="2" borderId="5" xfId="1" applyNumberFormat="1" applyFont="1" applyFill="1" applyBorder="1" applyAlignment="1">
      <alignment horizontal="center"/>
    </xf>
    <xf numFmtId="0" fontId="6" fillId="2" borderId="7" xfId="0" applyFont="1" applyFill="1" applyBorder="1"/>
    <xf numFmtId="165" fontId="5" fillId="2" borderId="7" xfId="1" applyNumberFormat="1" applyFont="1" applyFill="1" applyBorder="1" applyAlignment="1">
      <alignment horizontal="center"/>
    </xf>
    <xf numFmtId="0" fontId="5" fillId="2" borderId="2" xfId="0" applyFont="1" applyFill="1" applyBorder="1"/>
    <xf numFmtId="165" fontId="5" fillId="2" borderId="2" xfId="1" applyNumberFormat="1" applyFont="1" applyFill="1" applyBorder="1"/>
    <xf numFmtId="0" fontId="5" fillId="2" borderId="8" xfId="0" applyFont="1" applyFill="1" applyBorder="1"/>
    <xf numFmtId="165" fontId="5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165" fontId="5" fillId="2" borderId="3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9" xfId="1" applyNumberFormat="1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5" fontId="6" fillId="2" borderId="4" xfId="1" applyNumberFormat="1" applyFont="1" applyFill="1" applyBorder="1"/>
    <xf numFmtId="165" fontId="6" fillId="2" borderId="6" xfId="1" applyNumberFormat="1" applyFont="1" applyFill="1" applyBorder="1"/>
    <xf numFmtId="165" fontId="5" fillId="2" borderId="1" xfId="1" applyNumberFormat="1" applyFont="1" applyFill="1" applyBorder="1"/>
    <xf numFmtId="165" fontId="5" fillId="2" borderId="11" xfId="1" applyNumberFormat="1" applyFont="1" applyFill="1" applyBorder="1"/>
    <xf numFmtId="165" fontId="5" fillId="2" borderId="4" xfId="1" applyNumberFormat="1" applyFont="1" applyFill="1" applyBorder="1"/>
    <xf numFmtId="165" fontId="5" fillId="2" borderId="6" xfId="1" applyNumberFormat="1" applyFont="1" applyFill="1" applyBorder="1"/>
    <xf numFmtId="165" fontId="5" fillId="2" borderId="10" xfId="1" applyNumberFormat="1" applyFont="1" applyFill="1" applyBorder="1" applyAlignment="1">
      <alignment horizontal="center"/>
    </xf>
    <xf numFmtId="165" fontId="5" fillId="2" borderId="14" xfId="1" applyNumberFormat="1" applyFont="1" applyFill="1" applyBorder="1"/>
    <xf numFmtId="0" fontId="3" fillId="2" borderId="1" xfId="0" applyFont="1" applyFill="1" applyBorder="1" applyAlignment="1"/>
    <xf numFmtId="0" fontId="9" fillId="2" borderId="2" xfId="0" applyFont="1" applyFill="1" applyBorder="1"/>
    <xf numFmtId="0" fontId="9" fillId="2" borderId="8" xfId="0" applyFont="1" applyFill="1" applyBorder="1"/>
    <xf numFmtId="165" fontId="6" fillId="2" borderId="14" xfId="1" applyNumberFormat="1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65" fontId="6" fillId="2" borderId="11" xfId="1" applyNumberFormat="1" applyFont="1" applyFill="1" applyBorder="1"/>
    <xf numFmtId="165" fontId="6" fillId="2" borderId="5" xfId="1" applyNumberFormat="1" applyFont="1" applyFill="1" applyBorder="1"/>
    <xf numFmtId="165" fontId="6" fillId="2" borderId="13" xfId="1" applyNumberFormat="1" applyFont="1" applyFill="1" applyBorder="1"/>
    <xf numFmtId="165" fontId="6" fillId="2" borderId="2" xfId="1" applyNumberFormat="1" applyFont="1" applyFill="1" applyBorder="1"/>
    <xf numFmtId="165" fontId="6" fillId="2" borderId="7" xfId="1" applyNumberFormat="1" applyFont="1" applyFill="1" applyBorder="1"/>
    <xf numFmtId="165" fontId="6" fillId="2" borderId="10" xfId="1" applyNumberFormat="1" applyFont="1" applyFill="1" applyBorder="1"/>
    <xf numFmtId="165" fontId="5" fillId="2" borderId="16" xfId="1" applyNumberFormat="1" applyFont="1" applyFill="1" applyBorder="1"/>
    <xf numFmtId="165" fontId="5" fillId="2" borderId="7" xfId="1" applyNumberFormat="1" applyFont="1" applyFill="1" applyBorder="1"/>
    <xf numFmtId="0" fontId="10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vertical="center"/>
    </xf>
    <xf numFmtId="165" fontId="8" fillId="0" borderId="11" xfId="1" applyNumberFormat="1" applyFont="1" applyBorder="1"/>
    <xf numFmtId="0" fontId="12" fillId="0" borderId="11" xfId="0" applyFont="1" applyFill="1" applyBorder="1" applyAlignment="1">
      <alignment vertical="center" wrapText="1"/>
    </xf>
    <xf numFmtId="166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166" fontId="11" fillId="0" borderId="11" xfId="0" applyNumberFormat="1" applyFont="1" applyFill="1" applyBorder="1" applyAlignment="1">
      <alignment vertical="center"/>
    </xf>
    <xf numFmtId="165" fontId="9" fillId="0" borderId="11" xfId="1" applyNumberFormat="1" applyFont="1" applyBorder="1"/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165" fontId="3" fillId="0" borderId="0" xfId="0" applyNumberFormat="1" applyFont="1"/>
    <xf numFmtId="0" fontId="5" fillId="0" borderId="11" xfId="0" applyFont="1" applyFill="1" applyBorder="1" applyAlignment="1">
      <alignment vertical="center" wrapText="1"/>
    </xf>
    <xf numFmtId="166" fontId="5" fillId="0" borderId="1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5" fillId="2" borderId="11" xfId="0" applyFont="1" applyFill="1" applyBorder="1"/>
    <xf numFmtId="166" fontId="5" fillId="2" borderId="11" xfId="0" applyNumberFormat="1" applyFont="1" applyFill="1" applyBorder="1" applyAlignment="1">
      <alignment vertical="center"/>
    </xf>
    <xf numFmtId="165" fontId="16" fillId="2" borderId="11" xfId="1" applyNumberFormat="1" applyFont="1" applyFill="1" applyBorder="1"/>
    <xf numFmtId="167" fontId="12" fillId="0" borderId="11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166" fontId="17" fillId="2" borderId="11" xfId="0" applyNumberFormat="1" applyFont="1" applyFill="1" applyBorder="1" applyAlignment="1">
      <alignment vertical="center"/>
    </xf>
    <xf numFmtId="165" fontId="9" fillId="2" borderId="11" xfId="1" applyNumberFormat="1" applyFont="1" applyFill="1" applyBorder="1"/>
    <xf numFmtId="0" fontId="13" fillId="0" borderId="11" xfId="0" applyFont="1" applyFill="1" applyBorder="1" applyAlignment="1">
      <alignment horizontal="left" vertical="center"/>
    </xf>
    <xf numFmtId="165" fontId="18" fillId="0" borderId="11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14" fillId="0" borderId="11" xfId="0" applyFont="1" applyFill="1" applyBorder="1" applyAlignment="1">
      <alignment horizontal="left" vertical="center"/>
    </xf>
    <xf numFmtId="165" fontId="19" fillId="0" borderId="11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 wrapText="1"/>
    </xf>
    <xf numFmtId="165" fontId="19" fillId="2" borderId="11" xfId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22" fillId="2" borderId="11" xfId="0" applyFont="1" applyFill="1" applyBorder="1"/>
    <xf numFmtId="165" fontId="17" fillId="2" borderId="11" xfId="1" applyNumberFormat="1" applyFont="1" applyFill="1" applyBorder="1"/>
    <xf numFmtId="0" fontId="4" fillId="2" borderId="0" xfId="0" applyFont="1" applyFill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/>
    </xf>
    <xf numFmtId="0" fontId="12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vertical="center" wrapText="1"/>
    </xf>
    <xf numFmtId="166" fontId="12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166" fontId="11" fillId="2" borderId="11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/>
    </xf>
    <xf numFmtId="165" fontId="14" fillId="2" borderId="11" xfId="1" applyNumberFormat="1" applyFont="1" applyFill="1" applyBorder="1" applyAlignment="1">
      <alignment horizontal="left" vertical="center"/>
    </xf>
    <xf numFmtId="0" fontId="7" fillId="2" borderId="0" xfId="0" applyFont="1" applyFill="1"/>
    <xf numFmtId="0" fontId="23" fillId="2" borderId="11" xfId="0" applyFont="1" applyFill="1" applyBorder="1" applyAlignment="1">
      <alignment horizontal="center" vertical="center" wrapText="1"/>
    </xf>
    <xf numFmtId="165" fontId="24" fillId="2" borderId="11" xfId="1" applyNumberFormat="1" applyFont="1" applyFill="1" applyBorder="1"/>
    <xf numFmtId="0" fontId="5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 wrapText="1"/>
    </xf>
    <xf numFmtId="166" fontId="6" fillId="2" borderId="11" xfId="0" applyNumberFormat="1" applyFont="1" applyFill="1" applyBorder="1" applyAlignment="1">
      <alignment vertical="center"/>
    </xf>
    <xf numFmtId="0" fontId="12" fillId="2" borderId="11" xfId="0" applyFont="1" applyFill="1" applyBorder="1"/>
    <xf numFmtId="0" fontId="3" fillId="0" borderId="0" xfId="0" applyFont="1" applyAlignment="1">
      <alignment wrapText="1"/>
    </xf>
    <xf numFmtId="0" fontId="25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165" fontId="12" fillId="0" borderId="11" xfId="1" applyNumberFormat="1" applyFont="1" applyBorder="1"/>
    <xf numFmtId="0" fontId="26" fillId="0" borderId="0" xfId="0" applyFont="1"/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/>
    </xf>
    <xf numFmtId="165" fontId="16" fillId="0" borderId="11" xfId="1" applyNumberFormat="1" applyFont="1" applyBorder="1"/>
    <xf numFmtId="0" fontId="28" fillId="0" borderId="0" xfId="0" applyFont="1"/>
    <xf numFmtId="165" fontId="24" fillId="0" borderId="11" xfId="1" applyNumberFormat="1" applyFont="1" applyBorder="1"/>
    <xf numFmtId="0" fontId="21" fillId="2" borderId="11" xfId="0" applyFont="1" applyFill="1" applyBorder="1" applyAlignment="1">
      <alignment horizontal="left" vertical="center" wrapText="1"/>
    </xf>
    <xf numFmtId="165" fontId="5" fillId="0" borderId="11" xfId="1" applyNumberFormat="1" applyFont="1" applyBorder="1"/>
    <xf numFmtId="0" fontId="20" fillId="0" borderId="11" xfId="0" applyFont="1" applyFill="1" applyBorder="1" applyAlignment="1">
      <alignment horizontal="left" vertical="center" wrapText="1"/>
    </xf>
    <xf numFmtId="165" fontId="25" fillId="0" borderId="0" xfId="0" applyNumberFormat="1" applyFont="1"/>
    <xf numFmtId="3" fontId="3" fillId="0" borderId="0" xfId="0" applyNumberFormat="1" applyFont="1"/>
    <xf numFmtId="3" fontId="11" fillId="0" borderId="11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/>
    <xf numFmtId="3" fontId="26" fillId="0" borderId="11" xfId="0" applyNumberFormat="1" applyFont="1" applyBorder="1"/>
    <xf numFmtId="3" fontId="28" fillId="0" borderId="11" xfId="0" applyNumberFormat="1" applyFont="1" applyBorder="1"/>
    <xf numFmtId="3" fontId="29" fillId="0" borderId="11" xfId="0" applyNumberFormat="1" applyFont="1" applyBorder="1"/>
    <xf numFmtId="3" fontId="30" fillId="0" borderId="11" xfId="0" applyNumberFormat="1" applyFont="1" applyBorder="1"/>
    <xf numFmtId="0" fontId="24" fillId="2" borderId="0" xfId="0" applyFont="1" applyFill="1" applyAlignment="1">
      <alignment horizontal="center" wrapText="1"/>
    </xf>
    <xf numFmtId="0" fontId="24" fillId="2" borderId="0" xfId="0" applyFont="1" applyFill="1"/>
    <xf numFmtId="0" fontId="5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5" fillId="2" borderId="11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3" fontId="24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11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 wrapText="1"/>
    </xf>
    <xf numFmtId="3" fontId="6" fillId="2" borderId="11" xfId="1" applyNumberFormat="1" applyFont="1" applyFill="1" applyBorder="1"/>
    <xf numFmtId="3" fontId="5" fillId="2" borderId="11" xfId="1" applyNumberFormat="1" applyFont="1" applyFill="1" applyBorder="1"/>
    <xf numFmtId="3" fontId="24" fillId="2" borderId="11" xfId="1" applyNumberFormat="1" applyFont="1" applyFill="1" applyBorder="1"/>
    <xf numFmtId="0" fontId="6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3" fillId="2" borderId="17" xfId="0" applyNumberFormat="1" applyFont="1" applyFill="1" applyBorder="1" applyAlignment="1">
      <alignment horizontal="right"/>
    </xf>
    <xf numFmtId="3" fontId="31" fillId="2" borderId="11" xfId="0" applyNumberFormat="1" applyFont="1" applyFill="1" applyBorder="1" applyAlignment="1">
      <alignment horizontal="center" vertical="center" wrapText="1"/>
    </xf>
    <xf numFmtId="3" fontId="31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3" fontId="7" fillId="2" borderId="11" xfId="0" applyNumberFormat="1" applyFont="1" applyFill="1" applyBorder="1"/>
    <xf numFmtId="3" fontId="28" fillId="2" borderId="11" xfId="0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2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12" fillId="0" borderId="11" xfId="1" applyNumberFormat="1" applyFont="1" applyBorder="1"/>
    <xf numFmtId="3" fontId="11" fillId="0" borderId="11" xfId="1" applyNumberFormat="1" applyFont="1" applyBorder="1"/>
    <xf numFmtId="3" fontId="27" fillId="0" borderId="11" xfId="1" applyNumberFormat="1" applyFont="1" applyBorder="1"/>
    <xf numFmtId="165" fontId="5" fillId="2" borderId="10" xfId="1" applyNumberFormat="1" applyFont="1" applyFill="1" applyBorder="1"/>
    <xf numFmtId="3" fontId="5" fillId="2" borderId="2" xfId="0" applyNumberFormat="1" applyFont="1" applyFill="1" applyBorder="1"/>
    <xf numFmtId="3" fontId="5" fillId="2" borderId="10" xfId="0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3" fontId="5" fillId="2" borderId="9" xfId="0" applyNumberFormat="1" applyFont="1" applyFill="1" applyBorder="1"/>
    <xf numFmtId="0" fontId="9" fillId="2" borderId="3" xfId="0" applyFont="1" applyFill="1" applyBorder="1"/>
    <xf numFmtId="3" fontId="5" fillId="2" borderId="3" xfId="0" applyNumberFormat="1" applyFont="1" applyFill="1" applyBorder="1"/>
    <xf numFmtId="0" fontId="9" fillId="2" borderId="5" xfId="0" applyFont="1" applyFill="1" applyBorder="1"/>
    <xf numFmtId="3" fontId="5" fillId="2" borderId="5" xfId="0" applyNumberFormat="1" applyFont="1" applyFill="1" applyBorder="1"/>
    <xf numFmtId="165" fontId="5" fillId="2" borderId="6" xfId="1" applyNumberFormat="1" applyFont="1" applyFill="1" applyBorder="1" applyAlignment="1">
      <alignment horizontal="center"/>
    </xf>
    <xf numFmtId="0" fontId="9" fillId="2" borderId="7" xfId="0" applyFont="1" applyFill="1" applyBorder="1"/>
    <xf numFmtId="165" fontId="5" fillId="2" borderId="13" xfId="1" applyNumberFormat="1" applyFont="1" applyFill="1" applyBorder="1" applyAlignment="1">
      <alignment horizontal="center"/>
    </xf>
    <xf numFmtId="3" fontId="5" fillId="2" borderId="7" xfId="0" applyNumberFormat="1" applyFont="1" applyFill="1" applyBorder="1"/>
    <xf numFmtId="165" fontId="5" fillId="2" borderId="14" xfId="1" applyNumberFormat="1" applyFont="1" applyFill="1" applyBorder="1" applyAlignment="1">
      <alignment horizontal="center"/>
    </xf>
    <xf numFmtId="0" fontId="9" fillId="2" borderId="10" xfId="0" applyFont="1" applyFill="1" applyBorder="1"/>
    <xf numFmtId="165" fontId="5" fillId="2" borderId="4" xfId="1" applyNumberFormat="1" applyFont="1" applyFill="1" applyBorder="1" applyAlignment="1">
      <alignment horizontal="center"/>
    </xf>
    <xf numFmtId="165" fontId="11" fillId="0" borderId="11" xfId="1" applyNumberFormat="1" applyFont="1" applyBorder="1"/>
    <xf numFmtId="165" fontId="27" fillId="0" borderId="11" xfId="1" applyNumberFormat="1" applyFont="1" applyBorder="1"/>
    <xf numFmtId="0" fontId="6" fillId="0" borderId="0" xfId="0" applyFont="1" applyBorder="1"/>
    <xf numFmtId="3" fontId="11" fillId="0" borderId="23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2" borderId="5" xfId="0" applyFont="1" applyFill="1" applyBorder="1"/>
    <xf numFmtId="0" fontId="21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/>
    <xf numFmtId="0" fontId="20" fillId="0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/>
    </xf>
    <xf numFmtId="0" fontId="17" fillId="2" borderId="16" xfId="0" applyFont="1" applyFill="1" applyBorder="1"/>
    <xf numFmtId="3" fontId="26" fillId="0" borderId="24" xfId="0" applyNumberFormat="1" applyFont="1" applyBorder="1"/>
    <xf numFmtId="3" fontId="29" fillId="0" borderId="24" xfId="0" applyNumberFormat="1" applyFont="1" applyBorder="1"/>
    <xf numFmtId="3" fontId="30" fillId="0" borderId="24" xfId="0" applyNumberFormat="1" applyFont="1" applyBorder="1"/>
    <xf numFmtId="3" fontId="12" fillId="2" borderId="3" xfId="1" applyNumberFormat="1" applyFont="1" applyFill="1" applyBorder="1"/>
    <xf numFmtId="3" fontId="12" fillId="2" borderId="5" xfId="1" applyNumberFormat="1" applyFont="1" applyFill="1" applyBorder="1"/>
    <xf numFmtId="3" fontId="11" fillId="2" borderId="5" xfId="1" applyNumberFormat="1" applyFont="1" applyFill="1" applyBorder="1"/>
    <xf numFmtId="3" fontId="27" fillId="2" borderId="5" xfId="1" applyNumberFormat="1" applyFont="1" applyFill="1" applyBorder="1"/>
    <xf numFmtId="3" fontId="11" fillId="2" borderId="16" xfId="1" applyNumberFormat="1" applyFont="1" applyFill="1" applyBorder="1"/>
    <xf numFmtId="165" fontId="11" fillId="0" borderId="20" xfId="1" applyNumberFormat="1" applyFont="1" applyBorder="1"/>
    <xf numFmtId="0" fontId="17" fillId="2" borderId="21" xfId="0" applyFont="1" applyFill="1" applyBorder="1" applyAlignment="1">
      <alignment horizontal="left" vertical="center" wrapText="1"/>
    </xf>
    <xf numFmtId="0" fontId="22" fillId="2" borderId="2" xfId="0" applyFont="1" applyFill="1" applyBorder="1"/>
    <xf numFmtId="3" fontId="26" fillId="0" borderId="4" xfId="0" applyNumberFormat="1" applyFont="1" applyBorder="1"/>
    <xf numFmtId="3" fontId="26" fillId="0" borderId="6" xfId="0" applyNumberFormat="1" applyFont="1" applyBorder="1"/>
    <xf numFmtId="3" fontId="29" fillId="0" borderId="6" xfId="0" applyNumberFormat="1" applyFont="1" applyBorder="1"/>
    <xf numFmtId="3" fontId="30" fillId="0" borderId="6" xfId="0" applyNumberFormat="1" applyFont="1" applyBorder="1"/>
    <xf numFmtId="3" fontId="29" fillId="0" borderId="25" xfId="0" applyNumberFormat="1" applyFont="1" applyBorder="1"/>
    <xf numFmtId="2" fontId="3" fillId="0" borderId="0" xfId="0" applyNumberFormat="1" applyFont="1"/>
    <xf numFmtId="2" fontId="3" fillId="0" borderId="5" xfId="0" applyNumberFormat="1" applyFont="1" applyBorder="1"/>
    <xf numFmtId="2" fontId="3" fillId="0" borderId="16" xfId="0" applyNumberFormat="1" applyFont="1" applyBorder="1"/>
    <xf numFmtId="165" fontId="3" fillId="0" borderId="11" xfId="0" applyNumberFormat="1" applyFont="1" applyBorder="1"/>
    <xf numFmtId="165" fontId="7" fillId="0" borderId="11" xfId="0" applyNumberFormat="1" applyFont="1" applyBorder="1"/>
    <xf numFmtId="165" fontId="28" fillId="0" borderId="11" xfId="0" applyNumberFormat="1" applyFont="1" applyBorder="1"/>
    <xf numFmtId="165" fontId="3" fillId="2" borderId="11" xfId="0" applyNumberFormat="1" applyFont="1" applyFill="1" applyBorder="1"/>
    <xf numFmtId="165" fontId="7" fillId="2" borderId="11" xfId="0" applyNumberFormat="1" applyFont="1" applyFill="1" applyBorder="1"/>
    <xf numFmtId="165" fontId="28" fillId="2" borderId="11" xfId="0" applyNumberFormat="1" applyFont="1" applyFill="1" applyBorder="1"/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/>
    <xf numFmtId="165" fontId="5" fillId="2" borderId="8" xfId="1" applyNumberFormat="1" applyFont="1" applyFill="1" applyBorder="1"/>
    <xf numFmtId="165" fontId="5" fillId="2" borderId="22" xfId="1" applyNumberFormat="1" applyFont="1" applyFill="1" applyBorder="1"/>
    <xf numFmtId="165" fontId="5" fillId="2" borderId="15" xfId="1" applyNumberFormat="1" applyFont="1" applyFill="1" applyBorder="1"/>
    <xf numFmtId="165" fontId="5" fillId="2" borderId="26" xfId="1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3" fillId="0" borderId="10" xfId="0" applyNumberFormat="1" applyFont="1" applyBorder="1"/>
    <xf numFmtId="0" fontId="34" fillId="0" borderId="0" xfId="0" applyFont="1" applyAlignment="1"/>
    <xf numFmtId="0" fontId="38" fillId="0" borderId="11" xfId="2" applyFont="1" applyFill="1" applyBorder="1" applyAlignment="1">
      <alignment horizontal="center" vertical="center" wrapText="1"/>
    </xf>
    <xf numFmtId="0" fontId="39" fillId="0" borderId="11" xfId="2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9" fillId="0" borderId="11" xfId="2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8" fillId="0" borderId="11" xfId="2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165" fontId="5" fillId="0" borderId="11" xfId="1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/>
    </xf>
    <xf numFmtId="165" fontId="6" fillId="0" borderId="11" xfId="1" applyNumberFormat="1" applyFont="1" applyBorder="1"/>
    <xf numFmtId="0" fontId="44" fillId="2" borderId="11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165" fontId="0" fillId="2" borderId="11" xfId="1" applyNumberFormat="1" applyFont="1" applyFill="1" applyBorder="1"/>
    <xf numFmtId="165" fontId="7" fillId="0" borderId="11" xfId="1" applyNumberFormat="1" applyFont="1" applyBorder="1"/>
    <xf numFmtId="165" fontId="3" fillId="0" borderId="11" xfId="1" applyNumberFormat="1" applyFont="1" applyBorder="1"/>
    <xf numFmtId="3" fontId="7" fillId="0" borderId="11" xfId="0" applyNumberFormat="1" applyFont="1" applyBorder="1" applyAlignment="1"/>
    <xf numFmtId="3" fontId="3" fillId="0" borderId="11" xfId="0" applyNumberFormat="1" applyFont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5" fillId="2" borderId="3" xfId="1" applyNumberFormat="1" applyFont="1" applyFill="1" applyBorder="1"/>
    <xf numFmtId="168" fontId="5" fillId="2" borderId="10" xfId="1" applyNumberFormat="1" applyFont="1" applyFill="1" applyBorder="1"/>
    <xf numFmtId="0" fontId="5" fillId="2" borderId="18" xfId="0" applyFont="1" applyFill="1" applyBorder="1" applyAlignment="1">
      <alignment horizontal="center" vertical="center"/>
    </xf>
    <xf numFmtId="3" fontId="5" fillId="2" borderId="4" xfId="0" applyNumberFormat="1" applyFont="1" applyFill="1" applyBorder="1"/>
    <xf numFmtId="3" fontId="5" fillId="2" borderId="6" xfId="0" applyNumberFormat="1" applyFont="1" applyFill="1" applyBorder="1"/>
    <xf numFmtId="3" fontId="5" fillId="2" borderId="13" xfId="0" applyNumberFormat="1" applyFont="1" applyFill="1" applyBorder="1"/>
    <xf numFmtId="3" fontId="5" fillId="2" borderId="1" xfId="0" applyNumberFormat="1" applyFont="1" applyFill="1" applyBorder="1"/>
    <xf numFmtId="3" fontId="5" fillId="2" borderId="28" xfId="0" applyNumberFormat="1" applyFont="1" applyFill="1" applyBorder="1"/>
    <xf numFmtId="4" fontId="5" fillId="2" borderId="3" xfId="0" applyNumberFormat="1" applyFont="1" applyFill="1" applyBorder="1"/>
    <xf numFmtId="2" fontId="11" fillId="0" borderId="11" xfId="0" applyNumberFormat="1" applyFont="1" applyBorder="1" applyAlignment="1">
      <alignment horizontal="center" vertical="center" wrapText="1"/>
    </xf>
    <xf numFmtId="2" fontId="8" fillId="0" borderId="11" xfId="1" applyNumberFormat="1" applyFont="1" applyBorder="1"/>
    <xf numFmtId="2" fontId="3" fillId="0" borderId="0" xfId="0" applyNumberFormat="1" applyFont="1" applyBorder="1"/>
    <xf numFmtId="165" fontId="12" fillId="2" borderId="11" xfId="1" applyNumberFormat="1" applyFont="1" applyFill="1" applyBorder="1"/>
    <xf numFmtId="165" fontId="11" fillId="2" borderId="11" xfId="1" applyNumberFormat="1" applyFont="1" applyFill="1" applyBorder="1"/>
    <xf numFmtId="165" fontId="47" fillId="2" borderId="11" xfId="1" applyNumberFormat="1" applyFont="1" applyFill="1" applyBorder="1"/>
    <xf numFmtId="165" fontId="20" fillId="2" borderId="11" xfId="1" applyNumberFormat="1" applyFont="1" applyFill="1" applyBorder="1" applyAlignment="1">
      <alignment horizontal="left" vertical="center"/>
    </xf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right"/>
    </xf>
    <xf numFmtId="2" fontId="11" fillId="2" borderId="11" xfId="0" applyNumberFormat="1" applyFont="1" applyFill="1" applyBorder="1" applyAlignment="1">
      <alignment horizontal="center" vertical="center" wrapText="1"/>
    </xf>
    <xf numFmtId="2" fontId="12" fillId="2" borderId="11" xfId="1" applyNumberFormat="1" applyFont="1" applyFill="1" applyBorder="1"/>
    <xf numFmtId="2" fontId="3" fillId="2" borderId="0" xfId="0" applyNumberFormat="1" applyFont="1" applyFill="1" applyBorder="1"/>
    <xf numFmtId="2" fontId="0" fillId="0" borderId="0" xfId="0" applyNumberFormat="1"/>
    <xf numFmtId="2" fontId="23" fillId="2" borderId="11" xfId="0" applyNumberFormat="1" applyFont="1" applyFill="1" applyBorder="1" applyAlignment="1">
      <alignment horizontal="center" vertical="center" wrapText="1"/>
    </xf>
    <xf numFmtId="2" fontId="6" fillId="2" borderId="11" xfId="1" applyNumberFormat="1" applyFont="1" applyFill="1" applyBorder="1"/>
    <xf numFmtId="2" fontId="7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/>
    <xf numFmtId="2" fontId="25" fillId="0" borderId="0" xfId="0" applyNumberFormat="1" applyFont="1" applyAlignment="1">
      <alignment horizontal="right"/>
    </xf>
    <xf numFmtId="2" fontId="11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Border="1"/>
    <xf numFmtId="2" fontId="24" fillId="2" borderId="0" xfId="0" applyNumberFormat="1" applyFont="1" applyFill="1" applyAlignment="1">
      <alignment horizontal="center" wrapText="1"/>
    </xf>
    <xf numFmtId="2" fontId="12" fillId="2" borderId="0" xfId="0" applyNumberFormat="1" applyFont="1" applyFill="1"/>
    <xf numFmtId="2" fontId="9" fillId="2" borderId="1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2" fontId="31" fillId="2" borderId="1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0" xfId="0" applyFont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48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/>
    </xf>
    <xf numFmtId="2" fontId="6" fillId="0" borderId="11" xfId="1" applyNumberFormat="1" applyFont="1" applyBorder="1"/>
    <xf numFmtId="2" fontId="5" fillId="0" borderId="11" xfId="1" applyNumberFormat="1" applyFont="1" applyBorder="1"/>
    <xf numFmtId="2" fontId="3" fillId="0" borderId="11" xfId="1" applyNumberFormat="1" applyFont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0" xfId="0" applyFont="1"/>
    <xf numFmtId="3" fontId="7" fillId="0" borderId="1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3" fillId="2" borderId="17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2" fontId="11" fillId="0" borderId="22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/>
    <xf numFmtId="0" fontId="11" fillId="0" borderId="2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3" fillId="0" borderId="27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0" fontId="33" fillId="0" borderId="11" xfId="0" applyFont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3" fillId="0" borderId="17" xfId="0" applyFont="1" applyBorder="1" applyAlignment="1"/>
    <xf numFmtId="0" fontId="0" fillId="0" borderId="17" xfId="0" applyBorder="1" applyAlignment="1"/>
    <xf numFmtId="0" fontId="33" fillId="0" borderId="24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11" fillId="0" borderId="21" xfId="0" applyFont="1" applyFill="1" applyBorder="1" applyAlignment="1">
      <alignment horizontal="center" vertical="center" wrapText="1"/>
    </xf>
    <xf numFmtId="0" fontId="0" fillId="0" borderId="19" xfId="0" applyBorder="1" applyAlignment="1"/>
    <xf numFmtId="0" fontId="10" fillId="0" borderId="0" xfId="0" applyFont="1" applyAlignment="1">
      <alignment horizontal="right" wrapText="1"/>
    </xf>
  </cellXfs>
  <cellStyles count="3">
    <cellStyle name="Ezres" xfId="1" builtinId="3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H12" sqref="H12"/>
    </sheetView>
  </sheetViews>
  <sheetFormatPr defaultRowHeight="15" x14ac:dyDescent="0.25"/>
  <cols>
    <col min="1" max="1" width="56" style="1" customWidth="1"/>
    <col min="2" max="3" width="18.42578125" style="1" bestFit="1" customWidth="1"/>
    <col min="4" max="4" width="16.5703125" style="1" bestFit="1" customWidth="1"/>
    <col min="5" max="5" width="16.5703125" style="24" bestFit="1" customWidth="1"/>
    <col min="6" max="6" width="12.7109375" style="24" customWidth="1"/>
    <col min="7" max="7" width="11" style="1" customWidth="1"/>
    <col min="8" max="16384" width="9.140625" style="1"/>
  </cols>
  <sheetData>
    <row r="1" spans="1:9" ht="29.25" customHeight="1" x14ac:dyDescent="0.3">
      <c r="A1" s="368" t="s">
        <v>335</v>
      </c>
      <c r="B1" s="368"/>
      <c r="C1" s="368"/>
      <c r="D1" s="368"/>
      <c r="E1" s="369"/>
    </row>
    <row r="2" spans="1:9" ht="19.5" x14ac:dyDescent="0.35">
      <c r="A2" s="370" t="s">
        <v>0</v>
      </c>
      <c r="B2" s="370"/>
      <c r="C2" s="370"/>
      <c r="D2" s="370"/>
      <c r="E2" s="369"/>
    </row>
    <row r="3" spans="1:9" x14ac:dyDescent="0.25">
      <c r="B3" s="3"/>
      <c r="D3" s="4"/>
    </row>
    <row r="4" spans="1:9" x14ac:dyDescent="0.25">
      <c r="B4" s="3"/>
      <c r="D4" s="4"/>
    </row>
    <row r="5" spans="1:9" x14ac:dyDescent="0.25">
      <c r="B5" s="3"/>
      <c r="D5" s="4"/>
    </row>
    <row r="6" spans="1:9" ht="15.75" thickBot="1" x14ac:dyDescent="0.3">
      <c r="A6" s="1" t="s">
        <v>32</v>
      </c>
      <c r="D6" s="5" t="s">
        <v>1</v>
      </c>
    </row>
    <row r="7" spans="1:9" ht="57" customHeight="1" thickBot="1" x14ac:dyDescent="0.3">
      <c r="A7" s="6" t="s">
        <v>2</v>
      </c>
      <c r="B7" s="7" t="s">
        <v>3</v>
      </c>
      <c r="C7" s="26" t="s">
        <v>24</v>
      </c>
      <c r="D7" s="27" t="s">
        <v>4</v>
      </c>
      <c r="E7" s="27" t="s">
        <v>347</v>
      </c>
      <c r="H7" s="8"/>
      <c r="I7" s="8"/>
    </row>
    <row r="8" spans="1:9" ht="15.75" thickBot="1" x14ac:dyDescent="0.3">
      <c r="A8" s="9" t="s">
        <v>5</v>
      </c>
      <c r="B8" s="10">
        <v>37964183</v>
      </c>
      <c r="C8" s="10">
        <v>40200496</v>
      </c>
      <c r="D8" s="10">
        <v>17256932</v>
      </c>
      <c r="E8" s="308">
        <f>SUM(D8/C8)*100</f>
        <v>42.927161893723898</v>
      </c>
      <c r="H8" s="8"/>
      <c r="I8" s="8"/>
    </row>
    <row r="9" spans="1:9" ht="15.75" thickBot="1" x14ac:dyDescent="0.3">
      <c r="A9" s="11" t="s">
        <v>6</v>
      </c>
      <c r="B9" s="12">
        <v>3837445</v>
      </c>
      <c r="C9" s="12">
        <v>4130222</v>
      </c>
      <c r="D9" s="12">
        <v>2530068</v>
      </c>
      <c r="E9" s="308">
        <f t="shared" ref="E9:E26" si="0">SUM(D9/C9)*100</f>
        <v>61.257433619790902</v>
      </c>
      <c r="H9" s="8"/>
      <c r="I9" s="8"/>
    </row>
    <row r="10" spans="1:9" ht="15.75" thickBot="1" x14ac:dyDescent="0.3">
      <c r="A10" s="11" t="s">
        <v>7</v>
      </c>
      <c r="B10" s="12">
        <v>198035915</v>
      </c>
      <c r="C10" s="12">
        <v>198035915</v>
      </c>
      <c r="D10" s="12">
        <v>52716771</v>
      </c>
      <c r="E10" s="308">
        <f t="shared" si="0"/>
        <v>26.619803281642117</v>
      </c>
      <c r="H10" s="8"/>
      <c r="I10" s="8"/>
    </row>
    <row r="11" spans="1:9" ht="15.75" thickBot="1" x14ac:dyDescent="0.3">
      <c r="A11" s="11" t="s">
        <v>9</v>
      </c>
      <c r="B11" s="13">
        <v>4100000</v>
      </c>
      <c r="C11" s="12">
        <v>4100000</v>
      </c>
      <c r="D11" s="12">
        <v>2434375</v>
      </c>
      <c r="E11" s="308">
        <f t="shared" si="0"/>
        <v>59.375</v>
      </c>
      <c r="H11" s="8"/>
      <c r="I11" s="8"/>
    </row>
    <row r="12" spans="1:9" ht="15.75" thickBot="1" x14ac:dyDescent="0.3">
      <c r="A12" s="11" t="s">
        <v>10</v>
      </c>
      <c r="B12" s="13">
        <v>343596490</v>
      </c>
      <c r="C12" s="12">
        <v>348151355</v>
      </c>
      <c r="D12" s="12">
        <v>104559730</v>
      </c>
      <c r="E12" s="308">
        <f t="shared" si="0"/>
        <v>30.032837298593883</v>
      </c>
      <c r="H12" s="8"/>
      <c r="I12" s="8"/>
    </row>
    <row r="13" spans="1:9" ht="15.75" thickBot="1" x14ac:dyDescent="0.3">
      <c r="A13" s="11" t="s">
        <v>11</v>
      </c>
      <c r="B13" s="13">
        <v>279101742</v>
      </c>
      <c r="C13" s="12">
        <v>333090514</v>
      </c>
      <c r="D13" s="12">
        <v>28439880</v>
      </c>
      <c r="E13" s="308">
        <f t="shared" si="0"/>
        <v>8.538183708227729</v>
      </c>
      <c r="H13" s="8"/>
      <c r="I13" s="8"/>
    </row>
    <row r="14" spans="1:9" ht="15.75" thickBot="1" x14ac:dyDescent="0.3">
      <c r="A14" s="11" t="s">
        <v>12</v>
      </c>
      <c r="B14" s="13">
        <v>79140000</v>
      </c>
      <c r="C14" s="12">
        <v>79140000</v>
      </c>
      <c r="D14" s="12">
        <v>0</v>
      </c>
      <c r="E14" s="308">
        <f t="shared" si="0"/>
        <v>0</v>
      </c>
      <c r="H14" s="8"/>
      <c r="I14" s="8"/>
    </row>
    <row r="15" spans="1:9" ht="15.75" thickBot="1" x14ac:dyDescent="0.3">
      <c r="A15" s="14" t="s">
        <v>13</v>
      </c>
      <c r="B15" s="15">
        <v>18000000</v>
      </c>
      <c r="C15" s="51">
        <v>18000000</v>
      </c>
      <c r="D15" s="51">
        <v>600000</v>
      </c>
      <c r="E15" s="308">
        <f t="shared" si="0"/>
        <v>3.3333333333333335</v>
      </c>
      <c r="H15" s="8"/>
      <c r="I15" s="8"/>
    </row>
    <row r="16" spans="1:9" ht="15.75" thickBot="1" x14ac:dyDescent="0.3">
      <c r="A16" s="16" t="s">
        <v>14</v>
      </c>
      <c r="B16" s="17">
        <f>SUM(B8:B15)</f>
        <v>963775775</v>
      </c>
      <c r="C16" s="17">
        <v>1024848502</v>
      </c>
      <c r="D16" s="17">
        <f>SUM(D8:D15)</f>
        <v>208537756</v>
      </c>
      <c r="E16" s="308">
        <f t="shared" si="0"/>
        <v>20.348154443611609</v>
      </c>
      <c r="H16" s="8"/>
      <c r="I16" s="8"/>
    </row>
    <row r="17" spans="1:9" ht="15.75" thickBot="1" x14ac:dyDescent="0.3">
      <c r="A17" s="18" t="s">
        <v>15</v>
      </c>
      <c r="B17" s="19">
        <v>117108188</v>
      </c>
      <c r="C17" s="17">
        <v>117108188</v>
      </c>
      <c r="D17" s="17">
        <v>59733521</v>
      </c>
      <c r="E17" s="308">
        <f t="shared" si="0"/>
        <v>51.007125991907586</v>
      </c>
      <c r="H17" s="8"/>
      <c r="I17" s="8"/>
    </row>
    <row r="18" spans="1:9" ht="15.75" thickBot="1" x14ac:dyDescent="0.3">
      <c r="A18" s="16" t="s">
        <v>16</v>
      </c>
      <c r="B18" s="17">
        <f>SUM(B16:B17)</f>
        <v>1080883963</v>
      </c>
      <c r="C18" s="23">
        <f>SUM(C16:C17)</f>
        <v>1141956690</v>
      </c>
      <c r="D18" s="17">
        <f>SUM(D16:D17)</f>
        <v>268271277</v>
      </c>
      <c r="E18" s="308">
        <f t="shared" si="0"/>
        <v>23.492246190177319</v>
      </c>
      <c r="H18" s="8"/>
      <c r="I18" s="8"/>
    </row>
    <row r="19" spans="1:9" ht="15.75" thickBot="1" x14ac:dyDescent="0.3">
      <c r="A19" s="20" t="s">
        <v>17</v>
      </c>
      <c r="B19" s="21">
        <v>191433459</v>
      </c>
      <c r="C19" s="10">
        <v>198517414</v>
      </c>
      <c r="D19" s="189">
        <v>111111811</v>
      </c>
      <c r="E19" s="308">
        <f t="shared" si="0"/>
        <v>55.970813220446246</v>
      </c>
      <c r="H19" s="8"/>
      <c r="I19" s="8"/>
    </row>
    <row r="20" spans="1:9" ht="15.75" thickBot="1" x14ac:dyDescent="0.3">
      <c r="A20" s="20" t="s">
        <v>364</v>
      </c>
      <c r="B20" s="34"/>
      <c r="C20" s="189">
        <v>53988772</v>
      </c>
      <c r="D20" s="12">
        <v>44688104</v>
      </c>
      <c r="E20" s="308">
        <f t="shared" si="0"/>
        <v>82.772958792246655</v>
      </c>
      <c r="H20" s="8"/>
      <c r="I20" s="8"/>
    </row>
    <row r="21" spans="1:9" ht="15.75" thickBot="1" x14ac:dyDescent="0.3">
      <c r="A21" s="11" t="s">
        <v>18</v>
      </c>
      <c r="B21" s="13">
        <v>174080000</v>
      </c>
      <c r="C21" s="12">
        <v>174080000</v>
      </c>
      <c r="D21" s="12">
        <v>198483730</v>
      </c>
      <c r="E21" s="308">
        <f t="shared" si="0"/>
        <v>114.01868681066176</v>
      </c>
      <c r="H21" s="8"/>
      <c r="I21" s="8"/>
    </row>
    <row r="22" spans="1:9" ht="15.75" thickBot="1" x14ac:dyDescent="0.3">
      <c r="A22" s="11" t="s">
        <v>19</v>
      </c>
      <c r="B22" s="13">
        <v>99760162</v>
      </c>
      <c r="C22" s="12">
        <v>99760162</v>
      </c>
      <c r="D22" s="12">
        <v>48602556</v>
      </c>
      <c r="E22" s="308">
        <f t="shared" si="0"/>
        <v>48.719403643310045</v>
      </c>
      <c r="H22" s="8"/>
      <c r="I22" s="8"/>
    </row>
    <row r="23" spans="1:9" ht="15.75" thickBot="1" x14ac:dyDescent="0.3">
      <c r="A23" s="11" t="s">
        <v>20</v>
      </c>
      <c r="B23" s="13">
        <v>181889764</v>
      </c>
      <c r="C23" s="51">
        <v>181889764</v>
      </c>
      <c r="D23" s="51">
        <v>85228340</v>
      </c>
      <c r="E23" s="308">
        <f t="shared" si="0"/>
        <v>46.857139250562774</v>
      </c>
      <c r="H23" s="8"/>
      <c r="I23" s="8"/>
    </row>
    <row r="24" spans="1:9" ht="15.75" thickBot="1" x14ac:dyDescent="0.3">
      <c r="A24" s="16" t="s">
        <v>21</v>
      </c>
      <c r="B24" s="22">
        <f>SUM(B19:B23)</f>
        <v>647163385</v>
      </c>
      <c r="C24" s="17">
        <f>SUM(C19:C23)</f>
        <v>708236112</v>
      </c>
      <c r="D24" s="17">
        <f>SUM(D19:D23)</f>
        <v>488114541</v>
      </c>
      <c r="E24" s="308">
        <f t="shared" si="0"/>
        <v>68.919747627892775</v>
      </c>
      <c r="H24" s="8"/>
      <c r="I24" s="8"/>
    </row>
    <row r="25" spans="1:9" ht="15.75" thickBot="1" x14ac:dyDescent="0.3">
      <c r="A25" s="18" t="s">
        <v>22</v>
      </c>
      <c r="B25" s="23">
        <v>433720578</v>
      </c>
      <c r="C25" s="17">
        <v>433720578</v>
      </c>
      <c r="D25" s="17">
        <v>433720578</v>
      </c>
      <c r="E25" s="308">
        <f t="shared" si="0"/>
        <v>100</v>
      </c>
      <c r="H25" s="8"/>
      <c r="I25" s="8"/>
    </row>
    <row r="26" spans="1:9" ht="15.75" thickBot="1" x14ac:dyDescent="0.3">
      <c r="A26" s="16" t="s">
        <v>23</v>
      </c>
      <c r="B26" s="17">
        <f>SUM(B24:B25)</f>
        <v>1080883963</v>
      </c>
      <c r="C26" s="17">
        <f>SUM(C24:C25)</f>
        <v>1141956690</v>
      </c>
      <c r="D26" s="23">
        <f>SUM(D24:D25)</f>
        <v>921835119</v>
      </c>
      <c r="E26" s="308">
        <f t="shared" si="0"/>
        <v>80.724175187414502</v>
      </c>
      <c r="H26" s="8"/>
      <c r="I26" s="8"/>
    </row>
    <row r="27" spans="1:9" x14ac:dyDescent="0.25">
      <c r="A27" s="8"/>
      <c r="B27" s="8"/>
      <c r="C27" s="8"/>
      <c r="D27" s="8"/>
      <c r="E27" s="25"/>
      <c r="F27" s="25"/>
      <c r="G27" s="8"/>
      <c r="H27" s="8"/>
      <c r="I27" s="8"/>
    </row>
    <row r="28" spans="1:9" x14ac:dyDescent="0.25">
      <c r="A28" s="8"/>
      <c r="B28" s="8"/>
      <c r="C28" s="8"/>
      <c r="D28" s="8"/>
      <c r="E28" s="25"/>
      <c r="F28" s="25"/>
      <c r="G28" s="8"/>
      <c r="H28" s="8"/>
      <c r="I28" s="8"/>
    </row>
    <row r="29" spans="1:9" x14ac:dyDescent="0.25">
      <c r="A29" s="8"/>
      <c r="B29" s="8"/>
      <c r="C29" s="8"/>
      <c r="D29" s="8"/>
      <c r="E29" s="25"/>
      <c r="F29" s="25"/>
      <c r="G29" s="8"/>
      <c r="H29" s="8"/>
      <c r="I29" s="8"/>
    </row>
    <row r="30" spans="1:9" x14ac:dyDescent="0.25">
      <c r="A30" s="8"/>
      <c r="B30" s="8"/>
      <c r="C30" s="8"/>
      <c r="D30" s="8"/>
      <c r="E30" s="25"/>
      <c r="F30" s="25"/>
      <c r="G30" s="8"/>
      <c r="H30" s="8"/>
      <c r="I30" s="8"/>
    </row>
    <row r="31" spans="1:9" x14ac:dyDescent="0.25">
      <c r="A31" s="8"/>
      <c r="B31" s="8"/>
      <c r="C31" s="8"/>
      <c r="D31" s="8"/>
      <c r="E31" s="25"/>
      <c r="F31" s="25"/>
      <c r="G31" s="8"/>
      <c r="H31" s="8"/>
      <c r="I31" s="8"/>
    </row>
    <row r="32" spans="1:9" x14ac:dyDescent="0.25">
      <c r="A32" s="8"/>
      <c r="B32" s="8"/>
      <c r="C32" s="8"/>
      <c r="D32" s="8"/>
      <c r="E32" s="25"/>
      <c r="F32" s="25"/>
      <c r="G32" s="8"/>
      <c r="H32" s="8"/>
      <c r="I32" s="8"/>
    </row>
    <row r="33" spans="1:9" x14ac:dyDescent="0.25">
      <c r="A33" s="8"/>
      <c r="B33" s="8"/>
      <c r="C33" s="8"/>
      <c r="D33" s="8"/>
      <c r="E33" s="25"/>
      <c r="F33" s="25"/>
      <c r="G33" s="8"/>
      <c r="H33" s="8"/>
      <c r="I33" s="8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F21"/>
  <sheetViews>
    <sheetView workbookViewId="0">
      <selection activeCell="F11" sqref="F11"/>
    </sheetView>
  </sheetViews>
  <sheetFormatPr defaultRowHeight="15" x14ac:dyDescent="0.25"/>
  <cols>
    <col min="1" max="1" width="67.5703125" style="1" customWidth="1"/>
    <col min="2" max="2" width="12.5703125" style="1" customWidth="1"/>
    <col min="3" max="3" width="16" style="1" bestFit="1" customWidth="1"/>
    <col min="4" max="4" width="15.28515625" style="159" customWidth="1"/>
    <col min="5" max="5" width="14.5703125" style="159" customWidth="1"/>
    <col min="6" max="6" width="11.140625" style="324" customWidth="1"/>
    <col min="7" max="16384" width="9.140625" style="1"/>
  </cols>
  <sheetData>
    <row r="3" spans="1:6" ht="20.25" customHeight="1" x14ac:dyDescent="0.25">
      <c r="A3" s="380" t="s">
        <v>351</v>
      </c>
      <c r="B3" s="380"/>
      <c r="C3" s="380"/>
      <c r="D3" s="380"/>
      <c r="E3" s="380"/>
      <c r="F3" s="380"/>
    </row>
    <row r="4" spans="1:6" ht="24" customHeight="1" x14ac:dyDescent="0.25">
      <c r="A4" s="381" t="s">
        <v>156</v>
      </c>
      <c r="B4" s="381"/>
      <c r="C4" s="381"/>
      <c r="D4" s="381"/>
      <c r="E4" s="381"/>
      <c r="F4" s="381"/>
    </row>
    <row r="5" spans="1:6" ht="24" customHeight="1" x14ac:dyDescent="0.25">
      <c r="A5" s="147"/>
      <c r="B5" s="147"/>
      <c r="C5" s="147"/>
      <c r="D5" s="158"/>
      <c r="E5" s="158"/>
      <c r="F5" s="337"/>
    </row>
    <row r="6" spans="1:6" ht="24" customHeight="1" x14ac:dyDescent="0.25">
      <c r="A6" s="147"/>
      <c r="B6" s="147"/>
      <c r="C6" s="147"/>
      <c r="D6" s="158"/>
      <c r="E6" s="158"/>
      <c r="F6" s="337"/>
    </row>
    <row r="7" spans="1:6" ht="24" customHeight="1" x14ac:dyDescent="0.25">
      <c r="A7" s="147"/>
      <c r="B7" s="147"/>
      <c r="C7" s="147"/>
      <c r="D7" s="158"/>
      <c r="E7" s="158"/>
      <c r="F7" s="337"/>
    </row>
    <row r="8" spans="1:6" ht="21" customHeight="1" x14ac:dyDescent="0.25">
      <c r="A8" s="148"/>
      <c r="F8" s="338"/>
    </row>
    <row r="9" spans="1:6" ht="24.75" customHeight="1" x14ac:dyDescent="0.25">
      <c r="A9" s="8" t="s">
        <v>341</v>
      </c>
      <c r="C9" s="382" t="s">
        <v>350</v>
      </c>
      <c r="D9" s="382"/>
      <c r="E9" s="382"/>
      <c r="F9" s="382"/>
    </row>
    <row r="10" spans="1:6" ht="28.5" x14ac:dyDescent="0.25">
      <c r="A10" s="149" t="s">
        <v>2</v>
      </c>
      <c r="B10" s="40" t="s">
        <v>159</v>
      </c>
      <c r="C10" s="150" t="s">
        <v>34</v>
      </c>
      <c r="D10" s="160" t="s">
        <v>226</v>
      </c>
      <c r="E10" s="160" t="s">
        <v>4</v>
      </c>
      <c r="F10" s="339" t="s">
        <v>347</v>
      </c>
    </row>
    <row r="11" spans="1:6" ht="24.75" customHeight="1" x14ac:dyDescent="0.25">
      <c r="A11" s="156" t="s">
        <v>170</v>
      </c>
      <c r="B11" s="157" t="s">
        <v>171</v>
      </c>
      <c r="C11" s="167"/>
      <c r="D11" s="162">
        <v>3828325</v>
      </c>
      <c r="E11" s="162">
        <v>3828325</v>
      </c>
      <c r="F11" s="340">
        <f>SUM(E11/D11)*100</f>
        <v>100</v>
      </c>
    </row>
    <row r="12" spans="1:6" s="117" customFormat="1" ht="24.75" customHeight="1" x14ac:dyDescent="0.25">
      <c r="A12" s="120" t="s">
        <v>227</v>
      </c>
      <c r="B12" s="40" t="s">
        <v>228</v>
      </c>
      <c r="C12" s="168"/>
      <c r="D12" s="163">
        <f>SUM(D11)</f>
        <v>3828325</v>
      </c>
      <c r="E12" s="163">
        <f>SUM(E11)</f>
        <v>3828325</v>
      </c>
      <c r="F12" s="340">
        <f t="shared" ref="F12:F21" si="0">SUM(E12/D12)*100</f>
        <v>100</v>
      </c>
    </row>
    <row r="13" spans="1:6" ht="24.75" customHeight="1" x14ac:dyDescent="0.25">
      <c r="A13" s="161" t="s">
        <v>220</v>
      </c>
      <c r="B13" s="157" t="s">
        <v>216</v>
      </c>
      <c r="C13" s="167"/>
      <c r="D13" s="162"/>
      <c r="E13" s="162">
        <v>1071</v>
      </c>
      <c r="F13" s="340">
        <v>0</v>
      </c>
    </row>
    <row r="14" spans="1:6" s="117" customFormat="1" ht="24.75" customHeight="1" x14ac:dyDescent="0.25">
      <c r="A14" s="120" t="s">
        <v>229</v>
      </c>
      <c r="B14" s="40" t="s">
        <v>230</v>
      </c>
      <c r="C14" s="168"/>
      <c r="D14" s="163"/>
      <c r="E14" s="163">
        <f>SUM(E13)</f>
        <v>1071</v>
      </c>
      <c r="F14" s="340">
        <v>0</v>
      </c>
    </row>
    <row r="15" spans="1:6" s="117" customFormat="1" ht="24.75" customHeight="1" x14ac:dyDescent="0.25">
      <c r="A15" s="120" t="s">
        <v>231</v>
      </c>
      <c r="B15" s="40" t="s">
        <v>232</v>
      </c>
      <c r="C15" s="168"/>
      <c r="D15" s="163">
        <f>SUM(D12+D14)</f>
        <v>3828325</v>
      </c>
      <c r="E15" s="163">
        <f>SUM(E14,E12)</f>
        <v>3829396</v>
      </c>
      <c r="F15" s="340">
        <f t="shared" si="0"/>
        <v>100.02797568127053</v>
      </c>
    </row>
    <row r="16" spans="1:6" ht="30.75" customHeight="1" x14ac:dyDescent="0.25">
      <c r="A16" s="151" t="s">
        <v>206</v>
      </c>
      <c r="B16" s="157" t="s">
        <v>207</v>
      </c>
      <c r="C16" s="44">
        <v>1076063</v>
      </c>
      <c r="D16" s="164">
        <v>1076063</v>
      </c>
      <c r="E16" s="164">
        <v>1076063</v>
      </c>
      <c r="F16" s="340">
        <f t="shared" si="0"/>
        <v>100</v>
      </c>
    </row>
    <row r="17" spans="1:6" ht="30" customHeight="1" x14ac:dyDescent="0.25">
      <c r="A17" s="113" t="s">
        <v>208</v>
      </c>
      <c r="B17" s="40" t="s">
        <v>209</v>
      </c>
      <c r="C17" s="31">
        <f>SUM(C16:C16)</f>
        <v>1076063</v>
      </c>
      <c r="D17" s="165">
        <f>SUM(D16)</f>
        <v>1076063</v>
      </c>
      <c r="E17" s="165">
        <f>SUM(E16)</f>
        <v>1076063</v>
      </c>
      <c r="F17" s="340">
        <f t="shared" si="0"/>
        <v>100</v>
      </c>
    </row>
    <row r="18" spans="1:6" ht="28.5" customHeight="1" x14ac:dyDescent="0.25">
      <c r="A18" s="152" t="s">
        <v>224</v>
      </c>
      <c r="B18" s="157" t="s">
        <v>225</v>
      </c>
      <c r="C18" s="44">
        <v>53252357</v>
      </c>
      <c r="D18" s="164">
        <v>53252357</v>
      </c>
      <c r="E18" s="164">
        <v>24664000</v>
      </c>
      <c r="F18" s="340">
        <f t="shared" si="0"/>
        <v>46.315320841103805</v>
      </c>
    </row>
    <row r="19" spans="1:6" ht="27.75" customHeight="1" x14ac:dyDescent="0.25">
      <c r="A19" s="121" t="s">
        <v>210</v>
      </c>
      <c r="B19" s="40" t="s">
        <v>211</v>
      </c>
      <c r="C19" s="31">
        <f>SUM(C17:C18)</f>
        <v>54328420</v>
      </c>
      <c r="D19" s="165">
        <f>SUM(D18)</f>
        <v>53252357</v>
      </c>
      <c r="E19" s="164">
        <f>SUM(E18)</f>
        <v>24664000</v>
      </c>
      <c r="F19" s="340">
        <f t="shared" si="0"/>
        <v>46.315320841103805</v>
      </c>
    </row>
    <row r="20" spans="1:6" ht="31.5" customHeight="1" x14ac:dyDescent="0.25">
      <c r="A20" s="153" t="s">
        <v>212</v>
      </c>
      <c r="B20" s="40" t="s">
        <v>213</v>
      </c>
      <c r="C20" s="31">
        <f>SUM(C19)</f>
        <v>54328420</v>
      </c>
      <c r="D20" s="165">
        <f>SUM(D19)</f>
        <v>53252357</v>
      </c>
      <c r="E20" s="165">
        <f>SUM(E19,E17)</f>
        <v>25740063</v>
      </c>
      <c r="F20" s="340">
        <f t="shared" si="0"/>
        <v>48.336006986507655</v>
      </c>
    </row>
    <row r="21" spans="1:6" ht="28.5" customHeight="1" x14ac:dyDescent="0.25">
      <c r="A21" s="154" t="s">
        <v>23</v>
      </c>
      <c r="B21" s="341"/>
      <c r="C21" s="119">
        <f>SUM(C20)</f>
        <v>54328420</v>
      </c>
      <c r="D21" s="166">
        <f>SUM(D15+D20)</f>
        <v>57080682</v>
      </c>
      <c r="E21" s="166">
        <f>SUM(E20,E15)</f>
        <v>29569459</v>
      </c>
      <c r="F21" s="340">
        <f t="shared" si="0"/>
        <v>51.80291819218278</v>
      </c>
    </row>
  </sheetData>
  <mergeCells count="3">
    <mergeCell ref="A3:F3"/>
    <mergeCell ref="A4:F4"/>
    <mergeCell ref="C9:F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"/>
  <sheetViews>
    <sheetView workbookViewId="0">
      <selection activeCell="G29" sqref="G29"/>
    </sheetView>
  </sheetViews>
  <sheetFormatPr defaultRowHeight="15" x14ac:dyDescent="0.25"/>
  <cols>
    <col min="1" max="1" width="67.5703125" style="1" customWidth="1"/>
    <col min="2" max="2" width="9.140625" style="1"/>
    <col min="3" max="3" width="15.5703125" style="1" bestFit="1" customWidth="1"/>
    <col min="4" max="4" width="16" style="159" customWidth="1"/>
    <col min="5" max="5" width="15.140625" style="159" customWidth="1"/>
    <col min="6" max="6" width="15.42578125" style="324" bestFit="1" customWidth="1"/>
    <col min="7" max="16384" width="9.140625" style="1"/>
  </cols>
  <sheetData>
    <row r="1" spans="1:9" s="53" customFormat="1" x14ac:dyDescent="0.25">
      <c r="D1" s="140"/>
      <c r="E1" s="140"/>
      <c r="F1" s="248"/>
    </row>
    <row r="2" spans="1:9" s="53" customFormat="1" x14ac:dyDescent="0.25">
      <c r="D2" s="140"/>
      <c r="E2" s="140"/>
      <c r="F2" s="248"/>
    </row>
    <row r="3" spans="1:9" x14ac:dyDescent="0.25">
      <c r="A3"/>
      <c r="B3"/>
      <c r="C3"/>
    </row>
    <row r="4" spans="1:9" ht="20.25" customHeight="1" x14ac:dyDescent="0.25">
      <c r="A4" s="383" t="s">
        <v>353</v>
      </c>
      <c r="B4" s="383"/>
      <c r="C4" s="383"/>
      <c r="D4" s="369"/>
      <c r="E4" s="369"/>
      <c r="F4" s="369"/>
    </row>
    <row r="5" spans="1:9" ht="24" customHeight="1" x14ac:dyDescent="0.25"/>
    <row r="6" spans="1:9" ht="18.75" customHeight="1" x14ac:dyDescent="0.25"/>
    <row r="7" spans="1:9" ht="18.75" customHeight="1" x14ac:dyDescent="0.25">
      <c r="A7" s="384" t="s">
        <v>156</v>
      </c>
      <c r="B7" s="384"/>
      <c r="C7" s="384"/>
      <c r="D7" s="369"/>
      <c r="E7" s="369"/>
      <c r="F7" s="369"/>
    </row>
    <row r="8" spans="1:9" ht="18.75" customHeight="1" x14ac:dyDescent="0.25">
      <c r="A8" s="148"/>
    </row>
    <row r="9" spans="1:9" ht="18.75" customHeight="1" x14ac:dyDescent="0.25">
      <c r="A9" s="148"/>
    </row>
    <row r="10" spans="1:9" x14ac:dyDescent="0.25">
      <c r="A10" s="148"/>
    </row>
    <row r="11" spans="1:9" x14ac:dyDescent="0.25">
      <c r="A11" s="148"/>
    </row>
    <row r="12" spans="1:9" ht="25.5" customHeight="1" x14ac:dyDescent="0.25">
      <c r="A12" s="8" t="s">
        <v>341</v>
      </c>
      <c r="E12" s="174" t="s">
        <v>352</v>
      </c>
    </row>
    <row r="13" spans="1:9" ht="40.5" customHeight="1" x14ac:dyDescent="0.25">
      <c r="A13" s="149" t="s">
        <v>2</v>
      </c>
      <c r="B13" s="40" t="s">
        <v>159</v>
      </c>
      <c r="C13" s="150" t="s">
        <v>234</v>
      </c>
      <c r="D13" s="175" t="s">
        <v>236</v>
      </c>
      <c r="E13" s="176" t="s">
        <v>4</v>
      </c>
      <c r="F13" s="342" t="s">
        <v>347</v>
      </c>
      <c r="I13" s="169"/>
    </row>
    <row r="14" spans="1:9" ht="24.75" customHeight="1" x14ac:dyDescent="0.25">
      <c r="A14" s="161" t="s">
        <v>235</v>
      </c>
      <c r="B14" s="151" t="s">
        <v>216</v>
      </c>
      <c r="C14" s="167"/>
      <c r="D14" s="177"/>
      <c r="E14" s="177">
        <v>1348</v>
      </c>
      <c r="F14" s="343">
        <v>0</v>
      </c>
      <c r="I14" s="169"/>
    </row>
    <row r="15" spans="1:9" ht="24.75" customHeight="1" x14ac:dyDescent="0.25">
      <c r="A15" s="120" t="s">
        <v>229</v>
      </c>
      <c r="B15" s="113" t="s">
        <v>197</v>
      </c>
      <c r="C15" s="168"/>
      <c r="D15" s="177"/>
      <c r="E15" s="178">
        <f>SUM(E14)</f>
        <v>1348</v>
      </c>
      <c r="F15" s="343">
        <v>0</v>
      </c>
    </row>
    <row r="16" spans="1:9" ht="24.75" customHeight="1" x14ac:dyDescent="0.25">
      <c r="A16" s="151" t="s">
        <v>206</v>
      </c>
      <c r="B16" s="151" t="s">
        <v>207</v>
      </c>
      <c r="C16" s="44">
        <v>2185471</v>
      </c>
      <c r="D16" s="177">
        <v>2185471</v>
      </c>
      <c r="E16" s="177">
        <v>2185471</v>
      </c>
      <c r="F16" s="343">
        <f t="shared" ref="F16:F21" si="0">SUM(E16/D16)*100</f>
        <v>100</v>
      </c>
    </row>
    <row r="17" spans="1:6" ht="21.75" customHeight="1" x14ac:dyDescent="0.25">
      <c r="A17" s="113" t="s">
        <v>208</v>
      </c>
      <c r="B17" s="113" t="s">
        <v>209</v>
      </c>
      <c r="C17" s="31">
        <f>SUM(C16:C16)</f>
        <v>2185471</v>
      </c>
      <c r="D17" s="178">
        <f>SUM(D16)</f>
        <v>2185471</v>
      </c>
      <c r="E17" s="178">
        <f>SUM(E16)</f>
        <v>2185471</v>
      </c>
      <c r="F17" s="343">
        <f t="shared" si="0"/>
        <v>100</v>
      </c>
    </row>
    <row r="18" spans="1:6" ht="26.25" customHeight="1" x14ac:dyDescent="0.25">
      <c r="A18" s="152" t="s">
        <v>224</v>
      </c>
      <c r="B18" s="151" t="s">
        <v>225</v>
      </c>
      <c r="C18" s="44">
        <v>57411310</v>
      </c>
      <c r="D18" s="177">
        <v>57411310</v>
      </c>
      <c r="E18" s="177">
        <v>28625000</v>
      </c>
      <c r="F18" s="343">
        <f t="shared" si="0"/>
        <v>49.859513743894709</v>
      </c>
    </row>
    <row r="19" spans="1:6" ht="27.75" customHeight="1" x14ac:dyDescent="0.25">
      <c r="A19" s="121" t="s">
        <v>210</v>
      </c>
      <c r="B19" s="113" t="s">
        <v>211</v>
      </c>
      <c r="C19" s="31">
        <f>SUM(C18)</f>
        <v>57411310</v>
      </c>
      <c r="D19" s="178">
        <f>SUM(D17:D18)</f>
        <v>59596781</v>
      </c>
      <c r="E19" s="178">
        <f>SUM(E17+E18)</f>
        <v>30810471</v>
      </c>
      <c r="F19" s="343">
        <f t="shared" si="0"/>
        <v>51.698213364913116</v>
      </c>
    </row>
    <row r="20" spans="1:6" ht="30.75" customHeight="1" x14ac:dyDescent="0.25">
      <c r="A20" s="153" t="s">
        <v>212</v>
      </c>
      <c r="B20" s="113" t="s">
        <v>213</v>
      </c>
      <c r="C20" s="31">
        <f>SUM(C17+C19)</f>
        <v>59596781</v>
      </c>
      <c r="D20" s="178">
        <f>SUM(D19)</f>
        <v>59596781</v>
      </c>
      <c r="E20" s="178">
        <f>SUM(E19)</f>
        <v>30810471</v>
      </c>
      <c r="F20" s="343">
        <f t="shared" si="0"/>
        <v>51.698213364913116</v>
      </c>
    </row>
    <row r="21" spans="1:6" ht="33" customHeight="1" x14ac:dyDescent="0.25">
      <c r="A21" s="154" t="s">
        <v>23</v>
      </c>
      <c r="B21" s="155"/>
      <c r="C21" s="119">
        <f>SUM(C20)</f>
        <v>59596781</v>
      </c>
      <c r="D21" s="179">
        <f>SUM(D20)</f>
        <v>59596781</v>
      </c>
      <c r="E21" s="179">
        <f>SUM(E20)</f>
        <v>30810471</v>
      </c>
      <c r="F21" s="343">
        <f t="shared" si="0"/>
        <v>51.698213364913116</v>
      </c>
    </row>
  </sheetData>
  <mergeCells count="2">
    <mergeCell ref="A4:F4"/>
    <mergeCell ref="A7:F7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Z50"/>
  <sheetViews>
    <sheetView workbookViewId="0">
      <selection sqref="A1:XFD1048576"/>
    </sheetView>
  </sheetViews>
  <sheetFormatPr defaultRowHeight="15" x14ac:dyDescent="0.25"/>
  <cols>
    <col min="1" max="1" width="53.5703125" style="53" customWidth="1"/>
    <col min="2" max="2" width="12.5703125" style="53" customWidth="1"/>
    <col min="3" max="4" width="15.5703125" style="125" hidden="1" customWidth="1"/>
    <col min="5" max="5" width="11.42578125" style="140" hidden="1" customWidth="1"/>
    <col min="6" max="6" width="8.85546875" style="140" hidden="1" customWidth="1"/>
    <col min="7" max="7" width="11.28515625" style="140" hidden="1" customWidth="1"/>
    <col min="8" max="8" width="9.42578125" style="140" hidden="1" customWidth="1"/>
    <col min="9" max="9" width="8.85546875" style="140" hidden="1" customWidth="1"/>
    <col min="10" max="10" width="11.28515625" style="140" hidden="1" customWidth="1"/>
    <col min="11" max="11" width="8.85546875" style="140" bestFit="1" customWidth="1"/>
    <col min="12" max="12" width="14.42578125" style="1" customWidth="1"/>
    <col min="13" max="13" width="14" style="1" customWidth="1"/>
    <col min="14" max="14" width="12.28515625" style="53" customWidth="1"/>
    <col min="15" max="15" width="13.28515625" style="248" customWidth="1"/>
    <col min="16" max="250" width="9.140625" style="53"/>
    <col min="251" max="251" width="92.5703125" style="53" customWidth="1"/>
    <col min="252" max="252" width="9.140625" style="53"/>
    <col min="253" max="253" width="15.42578125" style="53" customWidth="1"/>
    <col min="254" max="254" width="14.140625" style="53" customWidth="1"/>
    <col min="255" max="255" width="14" style="53" customWidth="1"/>
    <col min="256" max="256" width="14.85546875" style="53" customWidth="1"/>
    <col min="257" max="258" width="0" style="53" hidden="1" customWidth="1"/>
    <col min="259" max="259" width="14.5703125" style="53" bestFit="1" customWidth="1"/>
    <col min="260" max="506" width="9.140625" style="53"/>
    <col min="507" max="507" width="92.5703125" style="53" customWidth="1"/>
    <col min="508" max="508" width="9.140625" style="53"/>
    <col min="509" max="509" width="15.42578125" style="53" customWidth="1"/>
    <col min="510" max="510" width="14.140625" style="53" customWidth="1"/>
    <col min="511" max="511" width="14" style="53" customWidth="1"/>
    <col min="512" max="512" width="14.85546875" style="53" customWidth="1"/>
    <col min="513" max="514" width="0" style="53" hidden="1" customWidth="1"/>
    <col min="515" max="515" width="14.5703125" style="53" bestFit="1" customWidth="1"/>
    <col min="516" max="762" width="9.140625" style="53"/>
    <col min="763" max="763" width="92.5703125" style="53" customWidth="1"/>
    <col min="764" max="764" width="9.140625" style="53"/>
    <col min="765" max="765" width="15.42578125" style="53" customWidth="1"/>
    <col min="766" max="766" width="14.140625" style="53" customWidth="1"/>
    <col min="767" max="767" width="14" style="53" customWidth="1"/>
    <col min="768" max="768" width="14.85546875" style="53" customWidth="1"/>
    <col min="769" max="770" width="0" style="53" hidden="1" customWidth="1"/>
    <col min="771" max="771" width="14.5703125" style="53" bestFit="1" customWidth="1"/>
    <col min="772" max="1018" width="9.140625" style="53"/>
    <col min="1019" max="1019" width="92.5703125" style="53" customWidth="1"/>
    <col min="1020" max="1020" width="9.140625" style="53"/>
    <col min="1021" max="1021" width="15.42578125" style="53" customWidth="1"/>
    <col min="1022" max="1022" width="14.140625" style="53" customWidth="1"/>
    <col min="1023" max="1023" width="14" style="53" customWidth="1"/>
    <col min="1024" max="1024" width="14.85546875" style="53" customWidth="1"/>
    <col min="1025" max="1026" width="0" style="53" hidden="1" customWidth="1"/>
    <col min="1027" max="1027" width="14.5703125" style="53" bestFit="1" customWidth="1"/>
    <col min="1028" max="1274" width="9.140625" style="53"/>
    <col min="1275" max="1275" width="92.5703125" style="53" customWidth="1"/>
    <col min="1276" max="1276" width="9.140625" style="53"/>
    <col min="1277" max="1277" width="15.42578125" style="53" customWidth="1"/>
    <col min="1278" max="1278" width="14.140625" style="53" customWidth="1"/>
    <col min="1279" max="1279" width="14" style="53" customWidth="1"/>
    <col min="1280" max="1280" width="14.85546875" style="53" customWidth="1"/>
    <col min="1281" max="1282" width="0" style="53" hidden="1" customWidth="1"/>
    <col min="1283" max="1283" width="14.5703125" style="53" bestFit="1" customWidth="1"/>
    <col min="1284" max="1530" width="9.140625" style="53"/>
    <col min="1531" max="1531" width="92.5703125" style="53" customWidth="1"/>
    <col min="1532" max="1532" width="9.140625" style="53"/>
    <col min="1533" max="1533" width="15.42578125" style="53" customWidth="1"/>
    <col min="1534" max="1534" width="14.140625" style="53" customWidth="1"/>
    <col min="1535" max="1535" width="14" style="53" customWidth="1"/>
    <col min="1536" max="1536" width="14.85546875" style="53" customWidth="1"/>
    <col min="1537" max="1538" width="0" style="53" hidden="1" customWidth="1"/>
    <col min="1539" max="1539" width="14.5703125" style="53" bestFit="1" customWidth="1"/>
    <col min="1540" max="1786" width="9.140625" style="53"/>
    <col min="1787" max="1787" width="92.5703125" style="53" customWidth="1"/>
    <col min="1788" max="1788" width="9.140625" style="53"/>
    <col min="1789" max="1789" width="15.42578125" style="53" customWidth="1"/>
    <col min="1790" max="1790" width="14.140625" style="53" customWidth="1"/>
    <col min="1791" max="1791" width="14" style="53" customWidth="1"/>
    <col min="1792" max="1792" width="14.85546875" style="53" customWidth="1"/>
    <col min="1793" max="1794" width="0" style="53" hidden="1" customWidth="1"/>
    <col min="1795" max="1795" width="14.5703125" style="53" bestFit="1" customWidth="1"/>
    <col min="1796" max="2042" width="9.140625" style="53"/>
    <col min="2043" max="2043" width="92.5703125" style="53" customWidth="1"/>
    <col min="2044" max="2044" width="9.140625" style="53"/>
    <col min="2045" max="2045" width="15.42578125" style="53" customWidth="1"/>
    <col min="2046" max="2046" width="14.140625" style="53" customWidth="1"/>
    <col min="2047" max="2047" width="14" style="53" customWidth="1"/>
    <col min="2048" max="2048" width="14.85546875" style="53" customWidth="1"/>
    <col min="2049" max="2050" width="0" style="53" hidden="1" customWidth="1"/>
    <col min="2051" max="2051" width="14.5703125" style="53" bestFit="1" customWidth="1"/>
    <col min="2052" max="2298" width="9.140625" style="53"/>
    <col min="2299" max="2299" width="92.5703125" style="53" customWidth="1"/>
    <col min="2300" max="2300" width="9.140625" style="53"/>
    <col min="2301" max="2301" width="15.42578125" style="53" customWidth="1"/>
    <col min="2302" max="2302" width="14.140625" style="53" customWidth="1"/>
    <col min="2303" max="2303" width="14" style="53" customWidth="1"/>
    <col min="2304" max="2304" width="14.85546875" style="53" customWidth="1"/>
    <col min="2305" max="2306" width="0" style="53" hidden="1" customWidth="1"/>
    <col min="2307" max="2307" width="14.5703125" style="53" bestFit="1" customWidth="1"/>
    <col min="2308" max="2554" width="9.140625" style="53"/>
    <col min="2555" max="2555" width="92.5703125" style="53" customWidth="1"/>
    <col min="2556" max="2556" width="9.140625" style="53"/>
    <col min="2557" max="2557" width="15.42578125" style="53" customWidth="1"/>
    <col min="2558" max="2558" width="14.140625" style="53" customWidth="1"/>
    <col min="2559" max="2559" width="14" style="53" customWidth="1"/>
    <col min="2560" max="2560" width="14.85546875" style="53" customWidth="1"/>
    <col min="2561" max="2562" width="0" style="53" hidden="1" customWidth="1"/>
    <col min="2563" max="2563" width="14.5703125" style="53" bestFit="1" customWidth="1"/>
    <col min="2564" max="2810" width="9.140625" style="53"/>
    <col min="2811" max="2811" width="92.5703125" style="53" customWidth="1"/>
    <col min="2812" max="2812" width="9.140625" style="53"/>
    <col min="2813" max="2813" width="15.42578125" style="53" customWidth="1"/>
    <col min="2814" max="2814" width="14.140625" style="53" customWidth="1"/>
    <col min="2815" max="2815" width="14" style="53" customWidth="1"/>
    <col min="2816" max="2816" width="14.85546875" style="53" customWidth="1"/>
    <col min="2817" max="2818" width="0" style="53" hidden="1" customWidth="1"/>
    <col min="2819" max="2819" width="14.5703125" style="53" bestFit="1" customWidth="1"/>
    <col min="2820" max="3066" width="9.140625" style="53"/>
    <col min="3067" max="3067" width="92.5703125" style="53" customWidth="1"/>
    <col min="3068" max="3068" width="9.140625" style="53"/>
    <col min="3069" max="3069" width="15.42578125" style="53" customWidth="1"/>
    <col min="3070" max="3070" width="14.140625" style="53" customWidth="1"/>
    <col min="3071" max="3071" width="14" style="53" customWidth="1"/>
    <col min="3072" max="3072" width="14.85546875" style="53" customWidth="1"/>
    <col min="3073" max="3074" width="0" style="53" hidden="1" customWidth="1"/>
    <col min="3075" max="3075" width="14.5703125" style="53" bestFit="1" customWidth="1"/>
    <col min="3076" max="3322" width="9.140625" style="53"/>
    <col min="3323" max="3323" width="92.5703125" style="53" customWidth="1"/>
    <col min="3324" max="3324" width="9.140625" style="53"/>
    <col min="3325" max="3325" width="15.42578125" style="53" customWidth="1"/>
    <col min="3326" max="3326" width="14.140625" style="53" customWidth="1"/>
    <col min="3327" max="3327" width="14" style="53" customWidth="1"/>
    <col min="3328" max="3328" width="14.85546875" style="53" customWidth="1"/>
    <col min="3329" max="3330" width="0" style="53" hidden="1" customWidth="1"/>
    <col min="3331" max="3331" width="14.5703125" style="53" bestFit="1" customWidth="1"/>
    <col min="3332" max="3578" width="9.140625" style="53"/>
    <col min="3579" max="3579" width="92.5703125" style="53" customWidth="1"/>
    <col min="3580" max="3580" width="9.140625" style="53"/>
    <col min="3581" max="3581" width="15.42578125" style="53" customWidth="1"/>
    <col min="3582" max="3582" width="14.140625" style="53" customWidth="1"/>
    <col min="3583" max="3583" width="14" style="53" customWidth="1"/>
    <col min="3584" max="3584" width="14.85546875" style="53" customWidth="1"/>
    <col min="3585" max="3586" width="0" style="53" hidden="1" customWidth="1"/>
    <col min="3587" max="3587" width="14.5703125" style="53" bestFit="1" customWidth="1"/>
    <col min="3588" max="3834" width="9.140625" style="53"/>
    <col min="3835" max="3835" width="92.5703125" style="53" customWidth="1"/>
    <col min="3836" max="3836" width="9.140625" style="53"/>
    <col min="3837" max="3837" width="15.42578125" style="53" customWidth="1"/>
    <col min="3838" max="3838" width="14.140625" style="53" customWidth="1"/>
    <col min="3839" max="3839" width="14" style="53" customWidth="1"/>
    <col min="3840" max="3840" width="14.85546875" style="53" customWidth="1"/>
    <col min="3841" max="3842" width="0" style="53" hidden="1" customWidth="1"/>
    <col min="3843" max="3843" width="14.5703125" style="53" bestFit="1" customWidth="1"/>
    <col min="3844" max="4090" width="9.140625" style="53"/>
    <col min="4091" max="4091" width="92.5703125" style="53" customWidth="1"/>
    <col min="4092" max="4092" width="9.140625" style="53"/>
    <col min="4093" max="4093" width="15.42578125" style="53" customWidth="1"/>
    <col min="4094" max="4094" width="14.140625" style="53" customWidth="1"/>
    <col min="4095" max="4095" width="14" style="53" customWidth="1"/>
    <col min="4096" max="4096" width="14.85546875" style="53" customWidth="1"/>
    <col min="4097" max="4098" width="0" style="53" hidden="1" customWidth="1"/>
    <col min="4099" max="4099" width="14.5703125" style="53" bestFit="1" customWidth="1"/>
    <col min="4100" max="4346" width="9.140625" style="53"/>
    <col min="4347" max="4347" width="92.5703125" style="53" customWidth="1"/>
    <col min="4348" max="4348" width="9.140625" style="53"/>
    <col min="4349" max="4349" width="15.42578125" style="53" customWidth="1"/>
    <col min="4350" max="4350" width="14.140625" style="53" customWidth="1"/>
    <col min="4351" max="4351" width="14" style="53" customWidth="1"/>
    <col min="4352" max="4352" width="14.85546875" style="53" customWidth="1"/>
    <col min="4353" max="4354" width="0" style="53" hidden="1" customWidth="1"/>
    <col min="4355" max="4355" width="14.5703125" style="53" bestFit="1" customWidth="1"/>
    <col min="4356" max="4602" width="9.140625" style="53"/>
    <col min="4603" max="4603" width="92.5703125" style="53" customWidth="1"/>
    <col min="4604" max="4604" width="9.140625" style="53"/>
    <col min="4605" max="4605" width="15.42578125" style="53" customWidth="1"/>
    <col min="4606" max="4606" width="14.140625" style="53" customWidth="1"/>
    <col min="4607" max="4607" width="14" style="53" customWidth="1"/>
    <col min="4608" max="4608" width="14.85546875" style="53" customWidth="1"/>
    <col min="4609" max="4610" width="0" style="53" hidden="1" customWidth="1"/>
    <col min="4611" max="4611" width="14.5703125" style="53" bestFit="1" customWidth="1"/>
    <col min="4612" max="4858" width="9.140625" style="53"/>
    <col min="4859" max="4859" width="92.5703125" style="53" customWidth="1"/>
    <col min="4860" max="4860" width="9.140625" style="53"/>
    <col min="4861" max="4861" width="15.42578125" style="53" customWidth="1"/>
    <col min="4862" max="4862" width="14.140625" style="53" customWidth="1"/>
    <col min="4863" max="4863" width="14" style="53" customWidth="1"/>
    <col min="4864" max="4864" width="14.85546875" style="53" customWidth="1"/>
    <col min="4865" max="4866" width="0" style="53" hidden="1" customWidth="1"/>
    <col min="4867" max="4867" width="14.5703125" style="53" bestFit="1" customWidth="1"/>
    <col min="4868" max="5114" width="9.140625" style="53"/>
    <col min="5115" max="5115" width="92.5703125" style="53" customWidth="1"/>
    <col min="5116" max="5116" width="9.140625" style="53"/>
    <col min="5117" max="5117" width="15.42578125" style="53" customWidth="1"/>
    <col min="5118" max="5118" width="14.140625" style="53" customWidth="1"/>
    <col min="5119" max="5119" width="14" style="53" customWidth="1"/>
    <col min="5120" max="5120" width="14.85546875" style="53" customWidth="1"/>
    <col min="5121" max="5122" width="0" style="53" hidden="1" customWidth="1"/>
    <col min="5123" max="5123" width="14.5703125" style="53" bestFit="1" customWidth="1"/>
    <col min="5124" max="5370" width="9.140625" style="53"/>
    <col min="5371" max="5371" width="92.5703125" style="53" customWidth="1"/>
    <col min="5372" max="5372" width="9.140625" style="53"/>
    <col min="5373" max="5373" width="15.42578125" style="53" customWidth="1"/>
    <col min="5374" max="5374" width="14.140625" style="53" customWidth="1"/>
    <col min="5375" max="5375" width="14" style="53" customWidth="1"/>
    <col min="5376" max="5376" width="14.85546875" style="53" customWidth="1"/>
    <col min="5377" max="5378" width="0" style="53" hidden="1" customWidth="1"/>
    <col min="5379" max="5379" width="14.5703125" style="53" bestFit="1" customWidth="1"/>
    <col min="5380" max="5626" width="9.140625" style="53"/>
    <col min="5627" max="5627" width="92.5703125" style="53" customWidth="1"/>
    <col min="5628" max="5628" width="9.140625" style="53"/>
    <col min="5629" max="5629" width="15.42578125" style="53" customWidth="1"/>
    <col min="5630" max="5630" width="14.140625" style="53" customWidth="1"/>
    <col min="5631" max="5631" width="14" style="53" customWidth="1"/>
    <col min="5632" max="5632" width="14.85546875" style="53" customWidth="1"/>
    <col min="5633" max="5634" width="0" style="53" hidden="1" customWidth="1"/>
    <col min="5635" max="5635" width="14.5703125" style="53" bestFit="1" customWidth="1"/>
    <col min="5636" max="5882" width="9.140625" style="53"/>
    <col min="5883" max="5883" width="92.5703125" style="53" customWidth="1"/>
    <col min="5884" max="5884" width="9.140625" style="53"/>
    <col min="5885" max="5885" width="15.42578125" style="53" customWidth="1"/>
    <col min="5886" max="5886" width="14.140625" style="53" customWidth="1"/>
    <col min="5887" max="5887" width="14" style="53" customWidth="1"/>
    <col min="5888" max="5888" width="14.85546875" style="53" customWidth="1"/>
    <col min="5889" max="5890" width="0" style="53" hidden="1" customWidth="1"/>
    <col min="5891" max="5891" width="14.5703125" style="53" bestFit="1" customWidth="1"/>
    <col min="5892" max="6138" width="9.140625" style="53"/>
    <col min="6139" max="6139" width="92.5703125" style="53" customWidth="1"/>
    <col min="6140" max="6140" width="9.140625" style="53"/>
    <col min="6141" max="6141" width="15.42578125" style="53" customWidth="1"/>
    <col min="6142" max="6142" width="14.140625" style="53" customWidth="1"/>
    <col min="6143" max="6143" width="14" style="53" customWidth="1"/>
    <col min="6144" max="6144" width="14.85546875" style="53" customWidth="1"/>
    <col min="6145" max="6146" width="0" style="53" hidden="1" customWidth="1"/>
    <col min="6147" max="6147" width="14.5703125" style="53" bestFit="1" customWidth="1"/>
    <col min="6148" max="6394" width="9.140625" style="53"/>
    <col min="6395" max="6395" width="92.5703125" style="53" customWidth="1"/>
    <col min="6396" max="6396" width="9.140625" style="53"/>
    <col min="6397" max="6397" width="15.42578125" style="53" customWidth="1"/>
    <col min="6398" max="6398" width="14.140625" style="53" customWidth="1"/>
    <col min="6399" max="6399" width="14" style="53" customWidth="1"/>
    <col min="6400" max="6400" width="14.85546875" style="53" customWidth="1"/>
    <col min="6401" max="6402" width="0" style="53" hidden="1" customWidth="1"/>
    <col min="6403" max="6403" width="14.5703125" style="53" bestFit="1" customWidth="1"/>
    <col min="6404" max="6650" width="9.140625" style="53"/>
    <col min="6651" max="6651" width="92.5703125" style="53" customWidth="1"/>
    <col min="6652" max="6652" width="9.140625" style="53"/>
    <col min="6653" max="6653" width="15.42578125" style="53" customWidth="1"/>
    <col min="6654" max="6654" width="14.140625" style="53" customWidth="1"/>
    <col min="6655" max="6655" width="14" style="53" customWidth="1"/>
    <col min="6656" max="6656" width="14.85546875" style="53" customWidth="1"/>
    <col min="6657" max="6658" width="0" style="53" hidden="1" customWidth="1"/>
    <col min="6659" max="6659" width="14.5703125" style="53" bestFit="1" customWidth="1"/>
    <col min="6660" max="6906" width="9.140625" style="53"/>
    <col min="6907" max="6907" width="92.5703125" style="53" customWidth="1"/>
    <col min="6908" max="6908" width="9.140625" style="53"/>
    <col min="6909" max="6909" width="15.42578125" style="53" customWidth="1"/>
    <col min="6910" max="6910" width="14.140625" style="53" customWidth="1"/>
    <col min="6911" max="6911" width="14" style="53" customWidth="1"/>
    <col min="6912" max="6912" width="14.85546875" style="53" customWidth="1"/>
    <col min="6913" max="6914" width="0" style="53" hidden="1" customWidth="1"/>
    <col min="6915" max="6915" width="14.5703125" style="53" bestFit="1" customWidth="1"/>
    <col min="6916" max="7162" width="9.140625" style="53"/>
    <col min="7163" max="7163" width="92.5703125" style="53" customWidth="1"/>
    <col min="7164" max="7164" width="9.140625" style="53"/>
    <col min="7165" max="7165" width="15.42578125" style="53" customWidth="1"/>
    <col min="7166" max="7166" width="14.140625" style="53" customWidth="1"/>
    <col min="7167" max="7167" width="14" style="53" customWidth="1"/>
    <col min="7168" max="7168" width="14.85546875" style="53" customWidth="1"/>
    <col min="7169" max="7170" width="0" style="53" hidden="1" customWidth="1"/>
    <col min="7171" max="7171" width="14.5703125" style="53" bestFit="1" customWidth="1"/>
    <col min="7172" max="7418" width="9.140625" style="53"/>
    <col min="7419" max="7419" width="92.5703125" style="53" customWidth="1"/>
    <col min="7420" max="7420" width="9.140625" style="53"/>
    <col min="7421" max="7421" width="15.42578125" style="53" customWidth="1"/>
    <col min="7422" max="7422" width="14.140625" style="53" customWidth="1"/>
    <col min="7423" max="7423" width="14" style="53" customWidth="1"/>
    <col min="7424" max="7424" width="14.85546875" style="53" customWidth="1"/>
    <col min="7425" max="7426" width="0" style="53" hidden="1" customWidth="1"/>
    <col min="7427" max="7427" width="14.5703125" style="53" bestFit="1" customWidth="1"/>
    <col min="7428" max="7674" width="9.140625" style="53"/>
    <col min="7675" max="7675" width="92.5703125" style="53" customWidth="1"/>
    <col min="7676" max="7676" width="9.140625" style="53"/>
    <col min="7677" max="7677" width="15.42578125" style="53" customWidth="1"/>
    <col min="7678" max="7678" width="14.140625" style="53" customWidth="1"/>
    <col min="7679" max="7679" width="14" style="53" customWidth="1"/>
    <col min="7680" max="7680" width="14.85546875" style="53" customWidth="1"/>
    <col min="7681" max="7682" width="0" style="53" hidden="1" customWidth="1"/>
    <col min="7683" max="7683" width="14.5703125" style="53" bestFit="1" customWidth="1"/>
    <col min="7684" max="7930" width="9.140625" style="53"/>
    <col min="7931" max="7931" width="92.5703125" style="53" customWidth="1"/>
    <col min="7932" max="7932" width="9.140625" style="53"/>
    <col min="7933" max="7933" width="15.42578125" style="53" customWidth="1"/>
    <col min="7934" max="7934" width="14.140625" style="53" customWidth="1"/>
    <col min="7935" max="7935" width="14" style="53" customWidth="1"/>
    <col min="7936" max="7936" width="14.85546875" style="53" customWidth="1"/>
    <col min="7937" max="7938" width="0" style="53" hidden="1" customWidth="1"/>
    <col min="7939" max="7939" width="14.5703125" style="53" bestFit="1" customWidth="1"/>
    <col min="7940" max="8186" width="9.140625" style="53"/>
    <col min="8187" max="8187" width="92.5703125" style="53" customWidth="1"/>
    <col min="8188" max="8188" width="9.140625" style="53"/>
    <col min="8189" max="8189" width="15.42578125" style="53" customWidth="1"/>
    <col min="8190" max="8190" width="14.140625" style="53" customWidth="1"/>
    <col min="8191" max="8191" width="14" style="53" customWidth="1"/>
    <col min="8192" max="8192" width="14.85546875" style="53" customWidth="1"/>
    <col min="8193" max="8194" width="0" style="53" hidden="1" customWidth="1"/>
    <col min="8195" max="8195" width="14.5703125" style="53" bestFit="1" customWidth="1"/>
    <col min="8196" max="8442" width="9.140625" style="53"/>
    <col min="8443" max="8443" width="92.5703125" style="53" customWidth="1"/>
    <col min="8444" max="8444" width="9.140625" style="53"/>
    <col min="8445" max="8445" width="15.42578125" style="53" customWidth="1"/>
    <col min="8446" max="8446" width="14.140625" style="53" customWidth="1"/>
    <col min="8447" max="8447" width="14" style="53" customWidth="1"/>
    <col min="8448" max="8448" width="14.85546875" style="53" customWidth="1"/>
    <col min="8449" max="8450" width="0" style="53" hidden="1" customWidth="1"/>
    <col min="8451" max="8451" width="14.5703125" style="53" bestFit="1" customWidth="1"/>
    <col min="8452" max="8698" width="9.140625" style="53"/>
    <col min="8699" max="8699" width="92.5703125" style="53" customWidth="1"/>
    <col min="8700" max="8700" width="9.140625" style="53"/>
    <col min="8701" max="8701" width="15.42578125" style="53" customWidth="1"/>
    <col min="8702" max="8702" width="14.140625" style="53" customWidth="1"/>
    <col min="8703" max="8703" width="14" style="53" customWidth="1"/>
    <col min="8704" max="8704" width="14.85546875" style="53" customWidth="1"/>
    <col min="8705" max="8706" width="0" style="53" hidden="1" customWidth="1"/>
    <col min="8707" max="8707" width="14.5703125" style="53" bestFit="1" customWidth="1"/>
    <col min="8708" max="8954" width="9.140625" style="53"/>
    <col min="8955" max="8955" width="92.5703125" style="53" customWidth="1"/>
    <col min="8956" max="8956" width="9.140625" style="53"/>
    <col min="8957" max="8957" width="15.42578125" style="53" customWidth="1"/>
    <col min="8958" max="8958" width="14.140625" style="53" customWidth="1"/>
    <col min="8959" max="8959" width="14" style="53" customWidth="1"/>
    <col min="8960" max="8960" width="14.85546875" style="53" customWidth="1"/>
    <col min="8961" max="8962" width="0" style="53" hidden="1" customWidth="1"/>
    <col min="8963" max="8963" width="14.5703125" style="53" bestFit="1" customWidth="1"/>
    <col min="8964" max="9210" width="9.140625" style="53"/>
    <col min="9211" max="9211" width="92.5703125" style="53" customWidth="1"/>
    <col min="9212" max="9212" width="9.140625" style="53"/>
    <col min="9213" max="9213" width="15.42578125" style="53" customWidth="1"/>
    <col min="9214" max="9214" width="14.140625" style="53" customWidth="1"/>
    <col min="9215" max="9215" width="14" style="53" customWidth="1"/>
    <col min="9216" max="9216" width="14.85546875" style="53" customWidth="1"/>
    <col min="9217" max="9218" width="0" style="53" hidden="1" customWidth="1"/>
    <col min="9219" max="9219" width="14.5703125" style="53" bestFit="1" customWidth="1"/>
    <col min="9220" max="9466" width="9.140625" style="53"/>
    <col min="9467" max="9467" width="92.5703125" style="53" customWidth="1"/>
    <col min="9468" max="9468" width="9.140625" style="53"/>
    <col min="9469" max="9469" width="15.42578125" style="53" customWidth="1"/>
    <col min="9470" max="9470" width="14.140625" style="53" customWidth="1"/>
    <col min="9471" max="9471" width="14" style="53" customWidth="1"/>
    <col min="9472" max="9472" width="14.85546875" style="53" customWidth="1"/>
    <col min="9473" max="9474" width="0" style="53" hidden="1" customWidth="1"/>
    <col min="9475" max="9475" width="14.5703125" style="53" bestFit="1" customWidth="1"/>
    <col min="9476" max="9722" width="9.140625" style="53"/>
    <col min="9723" max="9723" width="92.5703125" style="53" customWidth="1"/>
    <col min="9724" max="9724" width="9.140625" style="53"/>
    <col min="9725" max="9725" width="15.42578125" style="53" customWidth="1"/>
    <col min="9726" max="9726" width="14.140625" style="53" customWidth="1"/>
    <col min="9727" max="9727" width="14" style="53" customWidth="1"/>
    <col min="9728" max="9728" width="14.85546875" style="53" customWidth="1"/>
    <col min="9729" max="9730" width="0" style="53" hidden="1" customWidth="1"/>
    <col min="9731" max="9731" width="14.5703125" style="53" bestFit="1" customWidth="1"/>
    <col min="9732" max="9978" width="9.140625" style="53"/>
    <col min="9979" max="9979" width="92.5703125" style="53" customWidth="1"/>
    <col min="9980" max="9980" width="9.140625" style="53"/>
    <col min="9981" max="9981" width="15.42578125" style="53" customWidth="1"/>
    <col min="9982" max="9982" width="14.140625" style="53" customWidth="1"/>
    <col min="9983" max="9983" width="14" style="53" customWidth="1"/>
    <col min="9984" max="9984" width="14.85546875" style="53" customWidth="1"/>
    <col min="9985" max="9986" width="0" style="53" hidden="1" customWidth="1"/>
    <col min="9987" max="9987" width="14.5703125" style="53" bestFit="1" customWidth="1"/>
    <col min="9988" max="10234" width="9.140625" style="53"/>
    <col min="10235" max="10235" width="92.5703125" style="53" customWidth="1"/>
    <col min="10236" max="10236" width="9.140625" style="53"/>
    <col min="10237" max="10237" width="15.42578125" style="53" customWidth="1"/>
    <col min="10238" max="10238" width="14.140625" style="53" customWidth="1"/>
    <col min="10239" max="10239" width="14" style="53" customWidth="1"/>
    <col min="10240" max="10240" width="14.85546875" style="53" customWidth="1"/>
    <col min="10241" max="10242" width="0" style="53" hidden="1" customWidth="1"/>
    <col min="10243" max="10243" width="14.5703125" style="53" bestFit="1" customWidth="1"/>
    <col min="10244" max="10490" width="9.140625" style="53"/>
    <col min="10491" max="10491" width="92.5703125" style="53" customWidth="1"/>
    <col min="10492" max="10492" width="9.140625" style="53"/>
    <col min="10493" max="10493" width="15.42578125" style="53" customWidth="1"/>
    <col min="10494" max="10494" width="14.140625" style="53" customWidth="1"/>
    <col min="10495" max="10495" width="14" style="53" customWidth="1"/>
    <col min="10496" max="10496" width="14.85546875" style="53" customWidth="1"/>
    <col min="10497" max="10498" width="0" style="53" hidden="1" customWidth="1"/>
    <col min="10499" max="10499" width="14.5703125" style="53" bestFit="1" customWidth="1"/>
    <col min="10500" max="10746" width="9.140625" style="53"/>
    <col min="10747" max="10747" width="92.5703125" style="53" customWidth="1"/>
    <col min="10748" max="10748" width="9.140625" style="53"/>
    <col min="10749" max="10749" width="15.42578125" style="53" customWidth="1"/>
    <col min="10750" max="10750" width="14.140625" style="53" customWidth="1"/>
    <col min="10751" max="10751" width="14" style="53" customWidth="1"/>
    <col min="10752" max="10752" width="14.85546875" style="53" customWidth="1"/>
    <col min="10753" max="10754" width="0" style="53" hidden="1" customWidth="1"/>
    <col min="10755" max="10755" width="14.5703125" style="53" bestFit="1" customWidth="1"/>
    <col min="10756" max="11002" width="9.140625" style="53"/>
    <col min="11003" max="11003" width="92.5703125" style="53" customWidth="1"/>
    <col min="11004" max="11004" width="9.140625" style="53"/>
    <col min="11005" max="11005" width="15.42578125" style="53" customWidth="1"/>
    <col min="11006" max="11006" width="14.140625" style="53" customWidth="1"/>
    <col min="11007" max="11007" width="14" style="53" customWidth="1"/>
    <col min="11008" max="11008" width="14.85546875" style="53" customWidth="1"/>
    <col min="11009" max="11010" width="0" style="53" hidden="1" customWidth="1"/>
    <col min="11011" max="11011" width="14.5703125" style="53" bestFit="1" customWidth="1"/>
    <col min="11012" max="11258" width="9.140625" style="53"/>
    <col min="11259" max="11259" width="92.5703125" style="53" customWidth="1"/>
    <col min="11260" max="11260" width="9.140625" style="53"/>
    <col min="11261" max="11261" width="15.42578125" style="53" customWidth="1"/>
    <col min="11262" max="11262" width="14.140625" style="53" customWidth="1"/>
    <col min="11263" max="11263" width="14" style="53" customWidth="1"/>
    <col min="11264" max="11264" width="14.85546875" style="53" customWidth="1"/>
    <col min="11265" max="11266" width="0" style="53" hidden="1" customWidth="1"/>
    <col min="11267" max="11267" width="14.5703125" style="53" bestFit="1" customWidth="1"/>
    <col min="11268" max="11514" width="9.140625" style="53"/>
    <col min="11515" max="11515" width="92.5703125" style="53" customWidth="1"/>
    <col min="11516" max="11516" width="9.140625" style="53"/>
    <col min="11517" max="11517" width="15.42578125" style="53" customWidth="1"/>
    <col min="11518" max="11518" width="14.140625" style="53" customWidth="1"/>
    <col min="11519" max="11519" width="14" style="53" customWidth="1"/>
    <col min="11520" max="11520" width="14.85546875" style="53" customWidth="1"/>
    <col min="11521" max="11522" width="0" style="53" hidden="1" customWidth="1"/>
    <col min="11523" max="11523" width="14.5703125" style="53" bestFit="1" customWidth="1"/>
    <col min="11524" max="11770" width="9.140625" style="53"/>
    <col min="11771" max="11771" width="92.5703125" style="53" customWidth="1"/>
    <col min="11772" max="11772" width="9.140625" style="53"/>
    <col min="11773" max="11773" width="15.42578125" style="53" customWidth="1"/>
    <col min="11774" max="11774" width="14.140625" style="53" customWidth="1"/>
    <col min="11775" max="11775" width="14" style="53" customWidth="1"/>
    <col min="11776" max="11776" width="14.85546875" style="53" customWidth="1"/>
    <col min="11777" max="11778" width="0" style="53" hidden="1" customWidth="1"/>
    <col min="11779" max="11779" width="14.5703125" style="53" bestFit="1" customWidth="1"/>
    <col min="11780" max="12026" width="9.140625" style="53"/>
    <col min="12027" max="12027" width="92.5703125" style="53" customWidth="1"/>
    <col min="12028" max="12028" width="9.140625" style="53"/>
    <col min="12029" max="12029" width="15.42578125" style="53" customWidth="1"/>
    <col min="12030" max="12030" width="14.140625" style="53" customWidth="1"/>
    <col min="12031" max="12031" width="14" style="53" customWidth="1"/>
    <col min="12032" max="12032" width="14.85546875" style="53" customWidth="1"/>
    <col min="12033" max="12034" width="0" style="53" hidden="1" customWidth="1"/>
    <col min="12035" max="12035" width="14.5703125" style="53" bestFit="1" customWidth="1"/>
    <col min="12036" max="12282" width="9.140625" style="53"/>
    <col min="12283" max="12283" width="92.5703125" style="53" customWidth="1"/>
    <col min="12284" max="12284" width="9.140625" style="53"/>
    <col min="12285" max="12285" width="15.42578125" style="53" customWidth="1"/>
    <col min="12286" max="12286" width="14.140625" style="53" customWidth="1"/>
    <col min="12287" max="12287" width="14" style="53" customWidth="1"/>
    <col min="12288" max="12288" width="14.85546875" style="53" customWidth="1"/>
    <col min="12289" max="12290" width="0" style="53" hidden="1" customWidth="1"/>
    <col min="12291" max="12291" width="14.5703125" style="53" bestFit="1" customWidth="1"/>
    <col min="12292" max="12538" width="9.140625" style="53"/>
    <col min="12539" max="12539" width="92.5703125" style="53" customWidth="1"/>
    <col min="12540" max="12540" width="9.140625" style="53"/>
    <col min="12541" max="12541" width="15.42578125" style="53" customWidth="1"/>
    <col min="12542" max="12542" width="14.140625" style="53" customWidth="1"/>
    <col min="12543" max="12543" width="14" style="53" customWidth="1"/>
    <col min="12544" max="12544" width="14.85546875" style="53" customWidth="1"/>
    <col min="12545" max="12546" width="0" style="53" hidden="1" customWidth="1"/>
    <col min="12547" max="12547" width="14.5703125" style="53" bestFit="1" customWidth="1"/>
    <col min="12548" max="12794" width="9.140625" style="53"/>
    <col min="12795" max="12795" width="92.5703125" style="53" customWidth="1"/>
    <col min="12796" max="12796" width="9.140625" style="53"/>
    <col min="12797" max="12797" width="15.42578125" style="53" customWidth="1"/>
    <col min="12798" max="12798" width="14.140625" style="53" customWidth="1"/>
    <col min="12799" max="12799" width="14" style="53" customWidth="1"/>
    <col min="12800" max="12800" width="14.85546875" style="53" customWidth="1"/>
    <col min="12801" max="12802" width="0" style="53" hidden="1" customWidth="1"/>
    <col min="12803" max="12803" width="14.5703125" style="53" bestFit="1" customWidth="1"/>
    <col min="12804" max="13050" width="9.140625" style="53"/>
    <col min="13051" max="13051" width="92.5703125" style="53" customWidth="1"/>
    <col min="13052" max="13052" width="9.140625" style="53"/>
    <col min="13053" max="13053" width="15.42578125" style="53" customWidth="1"/>
    <col min="13054" max="13054" width="14.140625" style="53" customWidth="1"/>
    <col min="13055" max="13055" width="14" style="53" customWidth="1"/>
    <col min="13056" max="13056" width="14.85546875" style="53" customWidth="1"/>
    <col min="13057" max="13058" width="0" style="53" hidden="1" customWidth="1"/>
    <col min="13059" max="13059" width="14.5703125" style="53" bestFit="1" customWidth="1"/>
    <col min="13060" max="13306" width="9.140625" style="53"/>
    <col min="13307" max="13307" width="92.5703125" style="53" customWidth="1"/>
    <col min="13308" max="13308" width="9.140625" style="53"/>
    <col min="13309" max="13309" width="15.42578125" style="53" customWidth="1"/>
    <col min="13310" max="13310" width="14.140625" style="53" customWidth="1"/>
    <col min="13311" max="13311" width="14" style="53" customWidth="1"/>
    <col min="13312" max="13312" width="14.85546875" style="53" customWidth="1"/>
    <col min="13313" max="13314" width="0" style="53" hidden="1" customWidth="1"/>
    <col min="13315" max="13315" width="14.5703125" style="53" bestFit="1" customWidth="1"/>
    <col min="13316" max="13562" width="9.140625" style="53"/>
    <col min="13563" max="13563" width="92.5703125" style="53" customWidth="1"/>
    <col min="13564" max="13564" width="9.140625" style="53"/>
    <col min="13565" max="13565" width="15.42578125" style="53" customWidth="1"/>
    <col min="13566" max="13566" width="14.140625" style="53" customWidth="1"/>
    <col min="13567" max="13567" width="14" style="53" customWidth="1"/>
    <col min="13568" max="13568" width="14.85546875" style="53" customWidth="1"/>
    <col min="13569" max="13570" width="0" style="53" hidden="1" customWidth="1"/>
    <col min="13571" max="13571" width="14.5703125" style="53" bestFit="1" customWidth="1"/>
    <col min="13572" max="13818" width="9.140625" style="53"/>
    <col min="13819" max="13819" width="92.5703125" style="53" customWidth="1"/>
    <col min="13820" max="13820" width="9.140625" style="53"/>
    <col min="13821" max="13821" width="15.42578125" style="53" customWidth="1"/>
    <col min="13822" max="13822" width="14.140625" style="53" customWidth="1"/>
    <col min="13823" max="13823" width="14" style="53" customWidth="1"/>
    <col min="13824" max="13824" width="14.85546875" style="53" customWidth="1"/>
    <col min="13825" max="13826" width="0" style="53" hidden="1" customWidth="1"/>
    <col min="13827" max="13827" width="14.5703125" style="53" bestFit="1" customWidth="1"/>
    <col min="13828" max="14074" width="9.140625" style="53"/>
    <col min="14075" max="14075" width="92.5703125" style="53" customWidth="1"/>
    <col min="14076" max="14076" width="9.140625" style="53"/>
    <col min="14077" max="14077" width="15.42578125" style="53" customWidth="1"/>
    <col min="14078" max="14078" width="14.140625" style="53" customWidth="1"/>
    <col min="14079" max="14079" width="14" style="53" customWidth="1"/>
    <col min="14080" max="14080" width="14.85546875" style="53" customWidth="1"/>
    <col min="14081" max="14082" width="0" style="53" hidden="1" customWidth="1"/>
    <col min="14083" max="14083" width="14.5703125" style="53" bestFit="1" customWidth="1"/>
    <col min="14084" max="14330" width="9.140625" style="53"/>
    <col min="14331" max="14331" width="92.5703125" style="53" customWidth="1"/>
    <col min="14332" max="14332" width="9.140625" style="53"/>
    <col min="14333" max="14333" width="15.42578125" style="53" customWidth="1"/>
    <col min="14334" max="14334" width="14.140625" style="53" customWidth="1"/>
    <col min="14335" max="14335" width="14" style="53" customWidth="1"/>
    <col min="14336" max="14336" width="14.85546875" style="53" customWidth="1"/>
    <col min="14337" max="14338" width="0" style="53" hidden="1" customWidth="1"/>
    <col min="14339" max="14339" width="14.5703125" style="53" bestFit="1" customWidth="1"/>
    <col min="14340" max="14586" width="9.140625" style="53"/>
    <col min="14587" max="14587" width="92.5703125" style="53" customWidth="1"/>
    <col min="14588" max="14588" width="9.140625" style="53"/>
    <col min="14589" max="14589" width="15.42578125" style="53" customWidth="1"/>
    <col min="14590" max="14590" width="14.140625" style="53" customWidth="1"/>
    <col min="14591" max="14591" width="14" style="53" customWidth="1"/>
    <col min="14592" max="14592" width="14.85546875" style="53" customWidth="1"/>
    <col min="14593" max="14594" width="0" style="53" hidden="1" customWidth="1"/>
    <col min="14595" max="14595" width="14.5703125" style="53" bestFit="1" customWidth="1"/>
    <col min="14596" max="14842" width="9.140625" style="53"/>
    <col min="14843" max="14843" width="92.5703125" style="53" customWidth="1"/>
    <col min="14844" max="14844" width="9.140625" style="53"/>
    <col min="14845" max="14845" width="15.42578125" style="53" customWidth="1"/>
    <col min="14846" max="14846" width="14.140625" style="53" customWidth="1"/>
    <col min="14847" max="14847" width="14" style="53" customWidth="1"/>
    <col min="14848" max="14848" width="14.85546875" style="53" customWidth="1"/>
    <col min="14849" max="14850" width="0" style="53" hidden="1" customWidth="1"/>
    <col min="14851" max="14851" width="14.5703125" style="53" bestFit="1" customWidth="1"/>
    <col min="14852" max="15098" width="9.140625" style="53"/>
    <col min="15099" max="15099" width="92.5703125" style="53" customWidth="1"/>
    <col min="15100" max="15100" width="9.140625" style="53"/>
    <col min="15101" max="15101" width="15.42578125" style="53" customWidth="1"/>
    <col min="15102" max="15102" width="14.140625" style="53" customWidth="1"/>
    <col min="15103" max="15103" width="14" style="53" customWidth="1"/>
    <col min="15104" max="15104" width="14.85546875" style="53" customWidth="1"/>
    <col min="15105" max="15106" width="0" style="53" hidden="1" customWidth="1"/>
    <col min="15107" max="15107" width="14.5703125" style="53" bestFit="1" customWidth="1"/>
    <col min="15108" max="15354" width="9.140625" style="53"/>
    <col min="15355" max="15355" width="92.5703125" style="53" customWidth="1"/>
    <col min="15356" max="15356" width="9.140625" style="53"/>
    <col min="15357" max="15357" width="15.42578125" style="53" customWidth="1"/>
    <col min="15358" max="15358" width="14.140625" style="53" customWidth="1"/>
    <col min="15359" max="15359" width="14" style="53" customWidth="1"/>
    <col min="15360" max="15360" width="14.85546875" style="53" customWidth="1"/>
    <col min="15361" max="15362" width="0" style="53" hidden="1" customWidth="1"/>
    <col min="15363" max="15363" width="14.5703125" style="53" bestFit="1" customWidth="1"/>
    <col min="15364" max="15610" width="9.140625" style="53"/>
    <col min="15611" max="15611" width="92.5703125" style="53" customWidth="1"/>
    <col min="15612" max="15612" width="9.140625" style="53"/>
    <col min="15613" max="15613" width="15.42578125" style="53" customWidth="1"/>
    <col min="15614" max="15614" width="14.140625" style="53" customWidth="1"/>
    <col min="15615" max="15615" width="14" style="53" customWidth="1"/>
    <col min="15616" max="15616" width="14.85546875" style="53" customWidth="1"/>
    <col min="15617" max="15618" width="0" style="53" hidden="1" customWidth="1"/>
    <col min="15619" max="15619" width="14.5703125" style="53" bestFit="1" customWidth="1"/>
    <col min="15620" max="15866" width="9.140625" style="53"/>
    <col min="15867" max="15867" width="92.5703125" style="53" customWidth="1"/>
    <col min="15868" max="15868" width="9.140625" style="53"/>
    <col min="15869" max="15869" width="15.42578125" style="53" customWidth="1"/>
    <col min="15870" max="15870" width="14.140625" style="53" customWidth="1"/>
    <col min="15871" max="15871" width="14" style="53" customWidth="1"/>
    <col min="15872" max="15872" width="14.85546875" style="53" customWidth="1"/>
    <col min="15873" max="15874" width="0" style="53" hidden="1" customWidth="1"/>
    <col min="15875" max="15875" width="14.5703125" style="53" bestFit="1" customWidth="1"/>
    <col min="15876" max="16122" width="9.140625" style="53"/>
    <col min="16123" max="16123" width="92.5703125" style="53" customWidth="1"/>
    <col min="16124" max="16124" width="9.140625" style="53"/>
    <col min="16125" max="16125" width="15.42578125" style="53" customWidth="1"/>
    <col min="16126" max="16126" width="14.140625" style="53" customWidth="1"/>
    <col min="16127" max="16127" width="14" style="53" customWidth="1"/>
    <col min="16128" max="16128" width="14.85546875" style="53" customWidth="1"/>
    <col min="16129" max="16130" width="0" style="53" hidden="1" customWidth="1"/>
    <col min="16131" max="16131" width="14.5703125" style="53" bestFit="1" customWidth="1"/>
    <col min="16132" max="16384" width="9.140625" style="53"/>
  </cols>
  <sheetData>
    <row r="1" spans="1:15" x14ac:dyDescent="0.25">
      <c r="A1" s="375"/>
      <c r="B1" s="375"/>
      <c r="C1" s="375"/>
      <c r="D1" s="375"/>
    </row>
    <row r="2" spans="1:15" x14ac:dyDescent="0.25">
      <c r="A2" s="170"/>
      <c r="B2" s="170"/>
      <c r="C2" s="170"/>
      <c r="D2" s="170"/>
    </row>
    <row r="3" spans="1:15" x14ac:dyDescent="0.25">
      <c r="A3" s="170"/>
      <c r="B3" s="170"/>
      <c r="C3" s="170"/>
      <c r="D3" s="170"/>
    </row>
    <row r="4" spans="1:15" ht="18.75" x14ac:dyDescent="0.3">
      <c r="A4" s="376" t="s">
        <v>339</v>
      </c>
      <c r="B4" s="377"/>
      <c r="C4" s="377"/>
      <c r="D4" s="37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 ht="19.5" x14ac:dyDescent="0.35">
      <c r="A5" s="378" t="s">
        <v>156</v>
      </c>
      <c r="B5" s="377"/>
      <c r="C5" s="377"/>
      <c r="D5" s="37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</row>
    <row r="6" spans="1:15" ht="19.5" x14ac:dyDescent="0.35">
      <c r="A6" s="172"/>
      <c r="B6" s="171"/>
      <c r="C6" s="171"/>
      <c r="D6" s="173"/>
    </row>
    <row r="7" spans="1:15" ht="19.5" x14ac:dyDescent="0.35">
      <c r="A7" s="349"/>
      <c r="B7" s="347"/>
      <c r="C7" s="347"/>
      <c r="D7" s="348"/>
    </row>
    <row r="8" spans="1:15" ht="19.5" x14ac:dyDescent="0.35">
      <c r="A8" s="349"/>
      <c r="B8" s="347"/>
      <c r="C8" s="347"/>
      <c r="D8" s="348"/>
    </row>
    <row r="9" spans="1:15" ht="19.5" x14ac:dyDescent="0.35">
      <c r="A9" s="172"/>
      <c r="B9" s="171"/>
      <c r="C9" s="171"/>
      <c r="D9" s="173"/>
    </row>
    <row r="10" spans="1:15" ht="15.75" thickBot="1" x14ac:dyDescent="0.3">
      <c r="A10" s="207" t="s">
        <v>242</v>
      </c>
      <c r="B10" s="171"/>
      <c r="C10" s="171"/>
      <c r="D10" s="173"/>
      <c r="O10" s="248" t="s">
        <v>354</v>
      </c>
    </row>
    <row r="11" spans="1:15" ht="15.75" thickBot="1" x14ac:dyDescent="0.3">
      <c r="A11" s="396" t="s">
        <v>2</v>
      </c>
      <c r="B11" s="398" t="s">
        <v>159</v>
      </c>
      <c r="C11" s="385" t="s">
        <v>237</v>
      </c>
      <c r="D11" s="386"/>
      <c r="E11" s="387"/>
      <c r="F11" s="388" t="s">
        <v>238</v>
      </c>
      <c r="G11" s="389"/>
      <c r="H11" s="390"/>
      <c r="I11" s="388" t="s">
        <v>239</v>
      </c>
      <c r="J11" s="389"/>
      <c r="K11" s="390"/>
      <c r="L11" s="391" t="s">
        <v>34</v>
      </c>
      <c r="M11" s="391" t="s">
        <v>29</v>
      </c>
      <c r="N11" s="393" t="s">
        <v>4</v>
      </c>
      <c r="O11" s="394" t="s">
        <v>241</v>
      </c>
    </row>
    <row r="12" spans="1:15" ht="30" customHeight="1" thickBot="1" x14ac:dyDescent="0.3">
      <c r="A12" s="397"/>
      <c r="B12" s="399"/>
      <c r="C12" s="209" t="s">
        <v>34</v>
      </c>
      <c r="D12" s="182" t="s">
        <v>29</v>
      </c>
      <c r="E12" s="183" t="s">
        <v>4</v>
      </c>
      <c r="F12" s="184" t="s">
        <v>34</v>
      </c>
      <c r="G12" s="185" t="s">
        <v>29</v>
      </c>
      <c r="H12" s="183" t="s">
        <v>4</v>
      </c>
      <c r="I12" s="184" t="s">
        <v>34</v>
      </c>
      <c r="J12" s="185" t="s">
        <v>29</v>
      </c>
      <c r="K12" s="208" t="s">
        <v>4</v>
      </c>
      <c r="L12" s="392"/>
      <c r="M12" s="392"/>
      <c r="N12" s="392"/>
      <c r="O12" s="395"/>
    </row>
    <row r="13" spans="1:15" x14ac:dyDescent="0.25">
      <c r="A13" s="219" t="s">
        <v>160</v>
      </c>
      <c r="B13" s="210" t="s">
        <v>161</v>
      </c>
      <c r="C13" s="129">
        <v>58037555</v>
      </c>
      <c r="D13" s="129">
        <v>56080228</v>
      </c>
      <c r="E13" s="143">
        <v>29161723</v>
      </c>
      <c r="F13" s="186"/>
      <c r="G13" s="186"/>
      <c r="H13" s="143"/>
      <c r="I13" s="186"/>
      <c r="J13" s="186"/>
      <c r="K13" s="232"/>
      <c r="L13" s="235">
        <v>58038055</v>
      </c>
      <c r="M13" s="235">
        <v>56080228</v>
      </c>
      <c r="N13" s="243">
        <v>29161723</v>
      </c>
      <c r="O13" s="267">
        <f>SUM(N13/M13*100)</f>
        <v>52.000007917228864</v>
      </c>
    </row>
    <row r="14" spans="1:15" ht="25.5" x14ac:dyDescent="0.25">
      <c r="A14" s="220" t="s">
        <v>162</v>
      </c>
      <c r="B14" s="211" t="s">
        <v>163</v>
      </c>
      <c r="C14" s="129">
        <v>54076910</v>
      </c>
      <c r="D14" s="129">
        <v>54076910</v>
      </c>
      <c r="E14" s="143">
        <v>28119994</v>
      </c>
      <c r="F14" s="186"/>
      <c r="G14" s="186"/>
      <c r="H14" s="143"/>
      <c r="I14" s="186"/>
      <c r="J14" s="186"/>
      <c r="K14" s="232"/>
      <c r="L14" s="236">
        <v>54076910</v>
      </c>
      <c r="M14" s="236">
        <v>54076910</v>
      </c>
      <c r="N14" s="244">
        <v>28119994</v>
      </c>
      <c r="O14" s="249">
        <f t="shared" ref="O14:O48" si="0">SUM(N14/M14*100)</f>
        <v>52.000001479374468</v>
      </c>
    </row>
    <row r="15" spans="1:15" ht="25.5" x14ac:dyDescent="0.25">
      <c r="A15" s="220" t="s">
        <v>164</v>
      </c>
      <c r="B15" s="211" t="s">
        <v>165</v>
      </c>
      <c r="C15" s="129">
        <v>64613735</v>
      </c>
      <c r="D15" s="129">
        <v>67398221</v>
      </c>
      <c r="E15" s="143">
        <v>38986739</v>
      </c>
      <c r="F15" s="186"/>
      <c r="G15" s="186"/>
      <c r="H15" s="143"/>
      <c r="I15" s="186"/>
      <c r="J15" s="186"/>
      <c r="K15" s="232"/>
      <c r="L15" s="236">
        <v>63869590</v>
      </c>
      <c r="M15" s="236">
        <v>67398221</v>
      </c>
      <c r="N15" s="244">
        <v>38986739</v>
      </c>
      <c r="O15" s="249">
        <f t="shared" si="0"/>
        <v>57.845353217854225</v>
      </c>
    </row>
    <row r="16" spans="1:15" x14ac:dyDescent="0.25">
      <c r="A16" s="220" t="s">
        <v>166</v>
      </c>
      <c r="B16" s="211" t="s">
        <v>167</v>
      </c>
      <c r="C16" s="129">
        <v>3135821</v>
      </c>
      <c r="D16" s="129">
        <v>3135821</v>
      </c>
      <c r="E16" s="143">
        <v>1630629</v>
      </c>
      <c r="F16" s="186"/>
      <c r="G16" s="186"/>
      <c r="H16" s="143"/>
      <c r="I16" s="186"/>
      <c r="J16" s="186"/>
      <c r="K16" s="232"/>
      <c r="L16" s="236">
        <v>3135821</v>
      </c>
      <c r="M16" s="236">
        <v>3135821</v>
      </c>
      <c r="N16" s="244">
        <v>1630629</v>
      </c>
      <c r="O16" s="249">
        <f t="shared" si="0"/>
        <v>52.000066330316685</v>
      </c>
    </row>
    <row r="17" spans="1:15" x14ac:dyDescent="0.25">
      <c r="A17" s="220" t="s">
        <v>217</v>
      </c>
      <c r="B17" s="211" t="s">
        <v>214</v>
      </c>
      <c r="C17" s="129"/>
      <c r="D17" s="129">
        <v>5513151</v>
      </c>
      <c r="E17" s="143">
        <v>5513151</v>
      </c>
      <c r="F17" s="186"/>
      <c r="G17" s="186"/>
      <c r="H17" s="143"/>
      <c r="I17" s="186"/>
      <c r="J17" s="186"/>
      <c r="K17" s="232"/>
      <c r="L17" s="236">
        <v>0</v>
      </c>
      <c r="M17" s="236">
        <v>5513151</v>
      </c>
      <c r="N17" s="244">
        <v>5513151</v>
      </c>
      <c r="O17" s="249">
        <f t="shared" si="0"/>
        <v>100</v>
      </c>
    </row>
    <row r="18" spans="1:15" x14ac:dyDescent="0.25">
      <c r="A18" s="221" t="s">
        <v>168</v>
      </c>
      <c r="B18" s="212" t="s">
        <v>169</v>
      </c>
      <c r="C18" s="205">
        <f>SUM(C13:C16)</f>
        <v>179864021</v>
      </c>
      <c r="D18" s="205">
        <f>SUM(D13:D17)</f>
        <v>186204331</v>
      </c>
      <c r="E18" s="145">
        <f>SUM(E13:E17)</f>
        <v>103412236</v>
      </c>
      <c r="F18" s="187"/>
      <c r="G18" s="187"/>
      <c r="H18" s="145"/>
      <c r="I18" s="187"/>
      <c r="J18" s="187"/>
      <c r="K18" s="233"/>
      <c r="L18" s="237">
        <f>SUM(L13:L17)</f>
        <v>179120376</v>
      </c>
      <c r="M18" s="237">
        <f>SUM(M13:M17)</f>
        <v>186204331</v>
      </c>
      <c r="N18" s="245">
        <f>SUM(N13:N17)</f>
        <v>103412236</v>
      </c>
      <c r="O18" s="249">
        <f t="shared" si="0"/>
        <v>55.536966001075449</v>
      </c>
    </row>
    <row r="19" spans="1:15" ht="25.5" x14ac:dyDescent="0.25">
      <c r="A19" s="220" t="s">
        <v>170</v>
      </c>
      <c r="B19" s="211" t="s">
        <v>171</v>
      </c>
      <c r="C19" s="129">
        <v>12313083</v>
      </c>
      <c r="D19" s="129">
        <v>12313083</v>
      </c>
      <c r="E19" s="143">
        <v>7699575</v>
      </c>
      <c r="F19" s="186"/>
      <c r="G19" s="186">
        <v>3828325</v>
      </c>
      <c r="H19" s="143">
        <v>3828325</v>
      </c>
      <c r="I19" s="186"/>
      <c r="J19" s="186"/>
      <c r="K19" s="232"/>
      <c r="L19" s="236">
        <v>12313083</v>
      </c>
      <c r="M19" s="236">
        <v>16141408</v>
      </c>
      <c r="N19" s="244">
        <v>11527900</v>
      </c>
      <c r="O19" s="249">
        <f t="shared" si="0"/>
        <v>71.418181115302943</v>
      </c>
    </row>
    <row r="20" spans="1:15" x14ac:dyDescent="0.25">
      <c r="A20" s="222" t="s">
        <v>172</v>
      </c>
      <c r="B20" s="213" t="s">
        <v>173</v>
      </c>
      <c r="C20" s="205">
        <f>SUM(C18:C19)</f>
        <v>192177104</v>
      </c>
      <c r="D20" s="205">
        <f>SUM(D18:D19)</f>
        <v>198517414</v>
      </c>
      <c r="E20" s="145">
        <f>SUM(E18:E19)</f>
        <v>111111811</v>
      </c>
      <c r="F20" s="187"/>
      <c r="G20" s="187">
        <f>SUM(G19)</f>
        <v>3828325</v>
      </c>
      <c r="H20" s="145">
        <f>SUM(H19)</f>
        <v>3828325</v>
      </c>
      <c r="I20" s="187"/>
      <c r="J20" s="187"/>
      <c r="K20" s="233"/>
      <c r="L20" s="237">
        <f>SUM(L18:L19)</f>
        <v>191433459</v>
      </c>
      <c r="M20" s="237">
        <f>SUM(M18:M19)</f>
        <v>202345739</v>
      </c>
      <c r="N20" s="245">
        <f>SUM(N18:N19)</f>
        <v>114940136</v>
      </c>
      <c r="O20" s="249">
        <f t="shared" si="0"/>
        <v>56.803833165965514</v>
      </c>
    </row>
    <row r="21" spans="1:15" s="130" customFormat="1" x14ac:dyDescent="0.25">
      <c r="A21" s="220" t="s">
        <v>218</v>
      </c>
      <c r="B21" s="211" t="s">
        <v>215</v>
      </c>
      <c r="C21" s="129"/>
      <c r="D21" s="129">
        <v>53988772</v>
      </c>
      <c r="E21" s="143">
        <v>44688104</v>
      </c>
      <c r="F21" s="186"/>
      <c r="G21" s="186"/>
      <c r="H21" s="143"/>
      <c r="I21" s="186"/>
      <c r="J21" s="186"/>
      <c r="K21" s="232"/>
      <c r="L21" s="236">
        <v>0</v>
      </c>
      <c r="M21" s="236">
        <v>53988772</v>
      </c>
      <c r="N21" s="244">
        <v>44688104</v>
      </c>
      <c r="O21" s="249">
        <f t="shared" si="0"/>
        <v>82.772958792246655</v>
      </c>
    </row>
    <row r="22" spans="1:15" x14ac:dyDescent="0.25">
      <c r="A22" s="222" t="s">
        <v>219</v>
      </c>
      <c r="B22" s="213" t="s">
        <v>240</v>
      </c>
      <c r="C22" s="205"/>
      <c r="D22" s="205">
        <f>SUM(D21)</f>
        <v>53988772</v>
      </c>
      <c r="E22" s="145">
        <f>SUM(E21)</f>
        <v>44688104</v>
      </c>
      <c r="F22" s="187"/>
      <c r="G22" s="187"/>
      <c r="H22" s="145"/>
      <c r="I22" s="187"/>
      <c r="J22" s="187"/>
      <c r="K22" s="233"/>
      <c r="L22" s="237">
        <v>0</v>
      </c>
      <c r="M22" s="237">
        <f>SUM(M21)</f>
        <v>53988772</v>
      </c>
      <c r="N22" s="245">
        <f>SUM(N21)</f>
        <v>44688104</v>
      </c>
      <c r="O22" s="249">
        <f t="shared" si="0"/>
        <v>82.772958792246655</v>
      </c>
    </row>
    <row r="23" spans="1:15" s="130" customFormat="1" x14ac:dyDescent="0.25">
      <c r="A23" s="220" t="s">
        <v>174</v>
      </c>
      <c r="B23" s="211" t="s">
        <v>175</v>
      </c>
      <c r="C23" s="129">
        <v>2930000</v>
      </c>
      <c r="D23" s="129">
        <v>2930000</v>
      </c>
      <c r="E23" s="143">
        <v>1450598</v>
      </c>
      <c r="F23" s="186"/>
      <c r="G23" s="186"/>
      <c r="H23" s="143"/>
      <c r="I23" s="186"/>
      <c r="J23" s="186"/>
      <c r="K23" s="232"/>
      <c r="L23" s="236">
        <v>2930000</v>
      </c>
      <c r="M23" s="236">
        <v>2930000</v>
      </c>
      <c r="N23" s="244">
        <v>1450598</v>
      </c>
      <c r="O23" s="249">
        <f t="shared" si="0"/>
        <v>49.508464163822524</v>
      </c>
    </row>
    <row r="24" spans="1:15" s="134" customFormat="1" x14ac:dyDescent="0.25">
      <c r="A24" s="223" t="s">
        <v>176</v>
      </c>
      <c r="B24" s="214" t="s">
        <v>177</v>
      </c>
      <c r="C24" s="206">
        <f>SUM(C23)</f>
        <v>2930000</v>
      </c>
      <c r="D24" s="206">
        <f>SUM(D23)</f>
        <v>2930000</v>
      </c>
      <c r="E24" s="146">
        <f>SUM(E23)</f>
        <v>1450598</v>
      </c>
      <c r="F24" s="188"/>
      <c r="G24" s="188"/>
      <c r="H24" s="146"/>
      <c r="I24" s="188"/>
      <c r="J24" s="188"/>
      <c r="K24" s="234"/>
      <c r="L24" s="238">
        <f>SUM(L21:L23)</f>
        <v>2930000</v>
      </c>
      <c r="M24" s="238">
        <f>SUM(M23)</f>
        <v>2930000</v>
      </c>
      <c r="N24" s="246">
        <f>SUM(N23)</f>
        <v>1450598</v>
      </c>
      <c r="O24" s="249">
        <f t="shared" si="0"/>
        <v>49.508464163822524</v>
      </c>
    </row>
    <row r="25" spans="1:15" x14ac:dyDescent="0.25">
      <c r="A25" s="220" t="s">
        <v>178</v>
      </c>
      <c r="B25" s="211" t="s">
        <v>179</v>
      </c>
      <c r="C25" s="129">
        <v>171150000</v>
      </c>
      <c r="D25" s="129">
        <v>171150000</v>
      </c>
      <c r="E25" s="143">
        <v>196856726</v>
      </c>
      <c r="F25" s="186"/>
      <c r="G25" s="186"/>
      <c r="H25" s="143"/>
      <c r="I25" s="186"/>
      <c r="J25" s="186"/>
      <c r="K25" s="232"/>
      <c r="L25" s="236">
        <v>171150000</v>
      </c>
      <c r="M25" s="236">
        <v>171150000</v>
      </c>
      <c r="N25" s="244">
        <v>196856726</v>
      </c>
      <c r="O25" s="249">
        <f t="shared" si="0"/>
        <v>115.01999766286883</v>
      </c>
    </row>
    <row r="26" spans="1:15" s="134" customFormat="1" x14ac:dyDescent="0.25">
      <c r="A26" s="223" t="s">
        <v>180</v>
      </c>
      <c r="B26" s="214" t="s">
        <v>181</v>
      </c>
      <c r="C26" s="206">
        <f>SUM(C25)</f>
        <v>171150000</v>
      </c>
      <c r="D26" s="206">
        <f>SUM(D25)</f>
        <v>171150000</v>
      </c>
      <c r="E26" s="146">
        <f>SUM(E25)</f>
        <v>196856726</v>
      </c>
      <c r="F26" s="188"/>
      <c r="G26" s="188"/>
      <c r="H26" s="146"/>
      <c r="I26" s="188"/>
      <c r="J26" s="188"/>
      <c r="K26" s="234"/>
      <c r="L26" s="238">
        <f>SUM(L25)</f>
        <v>171150000</v>
      </c>
      <c r="M26" s="238">
        <f>SUM(M25)</f>
        <v>171150000</v>
      </c>
      <c r="N26" s="246">
        <f>SUM(N25)</f>
        <v>196856726</v>
      </c>
      <c r="O26" s="249">
        <f t="shared" si="0"/>
        <v>115.01999766286883</v>
      </c>
    </row>
    <row r="27" spans="1:15" s="134" customFormat="1" x14ac:dyDescent="0.25">
      <c r="A27" s="223" t="s">
        <v>221</v>
      </c>
      <c r="B27" s="214" t="s">
        <v>222</v>
      </c>
      <c r="C27" s="206"/>
      <c r="D27" s="206"/>
      <c r="E27" s="146">
        <v>176406</v>
      </c>
      <c r="F27" s="188"/>
      <c r="G27" s="188"/>
      <c r="H27" s="146"/>
      <c r="I27" s="188"/>
      <c r="J27" s="188"/>
      <c r="K27" s="234"/>
      <c r="L27" s="238">
        <v>0</v>
      </c>
      <c r="M27" s="238">
        <v>0</v>
      </c>
      <c r="N27" s="246">
        <v>176406</v>
      </c>
      <c r="O27" s="249">
        <v>0</v>
      </c>
    </row>
    <row r="28" spans="1:15" x14ac:dyDescent="0.25">
      <c r="A28" s="222" t="s">
        <v>182</v>
      </c>
      <c r="B28" s="213" t="s">
        <v>183</v>
      </c>
      <c r="C28" s="205">
        <f>SUM(C26,C24)</f>
        <v>174080000</v>
      </c>
      <c r="D28" s="205">
        <f>SUM(D24+D26)</f>
        <v>174080000</v>
      </c>
      <c r="E28" s="145">
        <f>SUM(E24+E26+E27)</f>
        <v>198483730</v>
      </c>
      <c r="F28" s="187"/>
      <c r="G28" s="187"/>
      <c r="H28" s="145"/>
      <c r="I28" s="187"/>
      <c r="J28" s="187"/>
      <c r="K28" s="233"/>
      <c r="L28" s="237">
        <f>SUM(L24+L26)</f>
        <v>174080000</v>
      </c>
      <c r="M28" s="237">
        <f>SUM(M24+M26)</f>
        <v>174080000</v>
      </c>
      <c r="N28" s="245">
        <f>SUM(N24+N26+N27)</f>
        <v>198483730</v>
      </c>
      <c r="O28" s="249">
        <f t="shared" si="0"/>
        <v>114.01868681066176</v>
      </c>
    </row>
    <row r="29" spans="1:15" x14ac:dyDescent="0.25">
      <c r="A29" s="224" t="s">
        <v>184</v>
      </c>
      <c r="B29" s="211" t="s">
        <v>185</v>
      </c>
      <c r="C29" s="129">
        <v>20146387</v>
      </c>
      <c r="D29" s="129">
        <v>20145887</v>
      </c>
      <c r="E29" s="143">
        <v>10678676</v>
      </c>
      <c r="F29" s="186"/>
      <c r="G29" s="186"/>
      <c r="H29" s="143"/>
      <c r="I29" s="186"/>
      <c r="J29" s="186"/>
      <c r="K29" s="232"/>
      <c r="L29" s="236">
        <v>20145887</v>
      </c>
      <c r="M29" s="236">
        <v>20145887</v>
      </c>
      <c r="N29" s="244">
        <v>10678676</v>
      </c>
      <c r="O29" s="249">
        <f t="shared" si="0"/>
        <v>53.006730356424612</v>
      </c>
    </row>
    <row r="30" spans="1:15" x14ac:dyDescent="0.25">
      <c r="A30" s="224" t="s">
        <v>186</v>
      </c>
      <c r="B30" s="211" t="s">
        <v>187</v>
      </c>
      <c r="C30" s="129">
        <v>125000</v>
      </c>
      <c r="D30" s="129">
        <v>125000</v>
      </c>
      <c r="E30" s="143">
        <v>2119164</v>
      </c>
      <c r="F30" s="186"/>
      <c r="G30" s="186"/>
      <c r="H30" s="143"/>
      <c r="I30" s="186"/>
      <c r="J30" s="186"/>
      <c r="K30" s="232"/>
      <c r="L30" s="236">
        <v>125000</v>
      </c>
      <c r="M30" s="236">
        <v>125000</v>
      </c>
      <c r="N30" s="244">
        <v>2119164</v>
      </c>
      <c r="O30" s="249">
        <f t="shared" si="0"/>
        <v>1695.3312000000001</v>
      </c>
    </row>
    <row r="31" spans="1:15" x14ac:dyDescent="0.25">
      <c r="A31" s="224" t="s">
        <v>188</v>
      </c>
      <c r="B31" s="211" t="s">
        <v>189</v>
      </c>
      <c r="C31" s="129">
        <v>13032173</v>
      </c>
      <c r="D31" s="129">
        <v>13032173</v>
      </c>
      <c r="E31" s="143">
        <v>5843210</v>
      </c>
      <c r="F31" s="186"/>
      <c r="G31" s="186"/>
      <c r="H31" s="143"/>
      <c r="I31" s="186"/>
      <c r="J31" s="186"/>
      <c r="K31" s="232"/>
      <c r="L31" s="236">
        <v>13032173</v>
      </c>
      <c r="M31" s="236">
        <v>13032173</v>
      </c>
      <c r="N31" s="244">
        <v>5843210</v>
      </c>
      <c r="O31" s="249">
        <f t="shared" si="0"/>
        <v>44.836805036274455</v>
      </c>
    </row>
    <row r="32" spans="1:15" x14ac:dyDescent="0.25">
      <c r="A32" s="224" t="s">
        <v>190</v>
      </c>
      <c r="B32" s="211" t="s">
        <v>191</v>
      </c>
      <c r="C32" s="129">
        <v>57768841</v>
      </c>
      <c r="D32" s="129">
        <v>63433102</v>
      </c>
      <c r="E32" s="143">
        <v>27743922</v>
      </c>
      <c r="F32" s="186"/>
      <c r="G32" s="186"/>
      <c r="H32" s="143"/>
      <c r="I32" s="186"/>
      <c r="J32" s="186"/>
      <c r="K32" s="232"/>
      <c r="L32" s="236">
        <v>58512986</v>
      </c>
      <c r="M32" s="236">
        <v>63433102</v>
      </c>
      <c r="N32" s="244">
        <v>27743922</v>
      </c>
      <c r="O32" s="249">
        <f t="shared" si="0"/>
        <v>43.737293503319449</v>
      </c>
    </row>
    <row r="33" spans="1:15 16380:16380" x14ac:dyDescent="0.25">
      <c r="A33" s="224" t="s">
        <v>192</v>
      </c>
      <c r="B33" s="211" t="s">
        <v>193</v>
      </c>
      <c r="C33" s="129">
        <v>1424000</v>
      </c>
      <c r="D33" s="129">
        <v>1424000</v>
      </c>
      <c r="E33" s="143">
        <v>1396000</v>
      </c>
      <c r="F33" s="186"/>
      <c r="G33" s="186"/>
      <c r="H33" s="143"/>
      <c r="I33" s="186"/>
      <c r="J33" s="186"/>
      <c r="K33" s="232"/>
      <c r="L33" s="236">
        <v>1424000</v>
      </c>
      <c r="M33" s="236">
        <v>1424000</v>
      </c>
      <c r="N33" s="244">
        <v>1396000</v>
      </c>
      <c r="O33" s="249">
        <f t="shared" si="0"/>
        <v>98.033707865168537</v>
      </c>
    </row>
    <row r="34" spans="1:15 16380:16380" x14ac:dyDescent="0.25">
      <c r="A34" s="224" t="s">
        <v>194</v>
      </c>
      <c r="B34" s="211" t="s">
        <v>195</v>
      </c>
      <c r="C34" s="129">
        <v>1600000</v>
      </c>
      <c r="D34" s="129">
        <v>1600000</v>
      </c>
      <c r="E34" s="143">
        <v>695390</v>
      </c>
      <c r="F34" s="186"/>
      <c r="G34" s="186"/>
      <c r="H34" s="143"/>
      <c r="I34" s="186"/>
      <c r="J34" s="186"/>
      <c r="K34" s="232"/>
      <c r="L34" s="236">
        <v>1600000</v>
      </c>
      <c r="M34" s="236">
        <v>1600000</v>
      </c>
      <c r="N34" s="244">
        <v>695390</v>
      </c>
      <c r="O34" s="249">
        <f t="shared" si="0"/>
        <v>43.461874999999999</v>
      </c>
    </row>
    <row r="35" spans="1:15 16380:16380" x14ac:dyDescent="0.25">
      <c r="A35" s="224" t="s">
        <v>220</v>
      </c>
      <c r="B35" s="211" t="s">
        <v>216</v>
      </c>
      <c r="C35" s="129"/>
      <c r="D35" s="129"/>
      <c r="E35" s="143">
        <v>126194</v>
      </c>
      <c r="F35" s="186"/>
      <c r="G35" s="186"/>
      <c r="H35" s="143">
        <v>1071</v>
      </c>
      <c r="I35" s="186"/>
      <c r="J35" s="186"/>
      <c r="K35" s="232">
        <v>1348</v>
      </c>
      <c r="L35" s="236">
        <v>0</v>
      </c>
      <c r="M35" s="236">
        <v>0</v>
      </c>
      <c r="N35" s="244">
        <v>128613</v>
      </c>
      <c r="O35" s="249">
        <v>0</v>
      </c>
    </row>
    <row r="36" spans="1:15 16380:16380" x14ac:dyDescent="0.25">
      <c r="A36" s="225" t="s">
        <v>196</v>
      </c>
      <c r="B36" s="213" t="s">
        <v>197</v>
      </c>
      <c r="C36" s="205">
        <f>SUM(C29:C34)</f>
        <v>94096401</v>
      </c>
      <c r="D36" s="205">
        <f>SUM(D29:D34)</f>
        <v>99760162</v>
      </c>
      <c r="E36" s="145">
        <f>SUM(E29:E35)</f>
        <v>48602556</v>
      </c>
      <c r="F36" s="187"/>
      <c r="G36" s="187"/>
      <c r="H36" s="145">
        <f>SUM(H35)</f>
        <v>1071</v>
      </c>
      <c r="I36" s="187"/>
      <c r="J36" s="187"/>
      <c r="K36" s="233">
        <f>SUM(K35)</f>
        <v>1348</v>
      </c>
      <c r="L36" s="237">
        <f>SUM(L29:L35)</f>
        <v>94840046</v>
      </c>
      <c r="M36" s="237">
        <f>SUM(M29:M35)</f>
        <v>99760162</v>
      </c>
      <c r="N36" s="245">
        <f>SUM(N29:N35)</f>
        <v>48604975</v>
      </c>
      <c r="O36" s="249">
        <f t="shared" si="0"/>
        <v>48.721828458939356</v>
      </c>
      <c r="XEZ36" s="71"/>
    </row>
    <row r="37" spans="1:15 16380:16380" ht="15.75" x14ac:dyDescent="0.25">
      <c r="A37" s="226" t="s">
        <v>115</v>
      </c>
      <c r="B37" s="215"/>
      <c r="C37" s="206">
        <f>SUM(C20+C28+C36)</f>
        <v>460353505</v>
      </c>
      <c r="D37" s="206">
        <f>SUM(D20+D22+D28+D36)</f>
        <v>526346348</v>
      </c>
      <c r="E37" s="146">
        <f>SUM(E20+E22+E28+E36)</f>
        <v>402886201</v>
      </c>
      <c r="F37" s="188"/>
      <c r="G37" s="188">
        <f>SUM(G20+G28+G36)</f>
        <v>3828325</v>
      </c>
      <c r="H37" s="146">
        <f>SUM(H20+H28+H36)</f>
        <v>3829396</v>
      </c>
      <c r="I37" s="188"/>
      <c r="J37" s="188"/>
      <c r="K37" s="234"/>
      <c r="L37" s="238">
        <f>SUM(L20+L28+L36)</f>
        <v>460353505</v>
      </c>
      <c r="M37" s="238">
        <f>SUM(M20+M22+M28+M36)</f>
        <v>530174673</v>
      </c>
      <c r="N37" s="246">
        <f>SUM(N20+N22+N28+N36)</f>
        <v>406716945</v>
      </c>
      <c r="O37" s="249">
        <f t="shared" si="0"/>
        <v>76.713763541096199</v>
      </c>
    </row>
    <row r="38" spans="1:15 16380:16380" x14ac:dyDescent="0.25">
      <c r="A38" s="224" t="s">
        <v>198</v>
      </c>
      <c r="B38" s="211" t="s">
        <v>199</v>
      </c>
      <c r="C38" s="129">
        <v>181889764</v>
      </c>
      <c r="D38" s="129">
        <v>181889764</v>
      </c>
      <c r="E38" s="143">
        <v>85228340</v>
      </c>
      <c r="F38" s="186"/>
      <c r="G38" s="186"/>
      <c r="H38" s="143"/>
      <c r="I38" s="186"/>
      <c r="J38" s="186"/>
      <c r="K38" s="232"/>
      <c r="L38" s="236">
        <v>181889764</v>
      </c>
      <c r="M38" s="236">
        <v>181889764</v>
      </c>
      <c r="N38" s="244">
        <v>85228340</v>
      </c>
      <c r="O38" s="249">
        <f t="shared" si="0"/>
        <v>46.857139250562774</v>
      </c>
    </row>
    <row r="39" spans="1:15 16380:16380" x14ac:dyDescent="0.25">
      <c r="A39" s="222" t="s">
        <v>200</v>
      </c>
      <c r="B39" s="213" t="s">
        <v>201</v>
      </c>
      <c r="C39" s="205">
        <f>SUM(C38:C38)</f>
        <v>181889764</v>
      </c>
      <c r="D39" s="205">
        <f t="shared" ref="D39:E40" si="1">SUM(D38)</f>
        <v>181889764</v>
      </c>
      <c r="E39" s="145">
        <f t="shared" si="1"/>
        <v>85228340</v>
      </c>
      <c r="F39" s="187"/>
      <c r="G39" s="187"/>
      <c r="H39" s="145"/>
      <c r="I39" s="187"/>
      <c r="J39" s="187"/>
      <c r="K39" s="233"/>
      <c r="L39" s="237">
        <f t="shared" ref="L39:N40" si="2">SUM(L38)</f>
        <v>181889764</v>
      </c>
      <c r="M39" s="237">
        <f t="shared" si="2"/>
        <v>181889764</v>
      </c>
      <c r="N39" s="245">
        <f t="shared" si="2"/>
        <v>85228340</v>
      </c>
      <c r="O39" s="249">
        <f t="shared" si="0"/>
        <v>46.857139250562774</v>
      </c>
    </row>
    <row r="40" spans="1:15 16380:16380" ht="15.75" x14ac:dyDescent="0.25">
      <c r="A40" s="226" t="s">
        <v>136</v>
      </c>
      <c r="B40" s="215"/>
      <c r="C40" s="206">
        <f>SUM(C39)</f>
        <v>181889764</v>
      </c>
      <c r="D40" s="206">
        <f t="shared" si="1"/>
        <v>181889764</v>
      </c>
      <c r="E40" s="146">
        <f t="shared" si="1"/>
        <v>85228340</v>
      </c>
      <c r="F40" s="188"/>
      <c r="G40" s="188">
        <f>SUM(G38:G39)</f>
        <v>0</v>
      </c>
      <c r="H40" s="146">
        <f>SUM(H38:H39)</f>
        <v>0</v>
      </c>
      <c r="I40" s="188"/>
      <c r="J40" s="188"/>
      <c r="K40" s="234"/>
      <c r="L40" s="238">
        <f t="shared" si="2"/>
        <v>181889764</v>
      </c>
      <c r="M40" s="238">
        <f t="shared" si="2"/>
        <v>181889764</v>
      </c>
      <c r="N40" s="246">
        <f t="shared" si="2"/>
        <v>85228340</v>
      </c>
      <c r="O40" s="249">
        <f t="shared" si="0"/>
        <v>46.857139250562774</v>
      </c>
    </row>
    <row r="41" spans="1:15 16380:16380" ht="15.75" x14ac:dyDescent="0.25">
      <c r="A41" s="227" t="s">
        <v>202</v>
      </c>
      <c r="B41" s="216" t="s">
        <v>203</v>
      </c>
      <c r="C41" s="205">
        <f>SUM(C37+C40)</f>
        <v>642243269</v>
      </c>
      <c r="D41" s="205">
        <f>SUM(D20+D22+D28+D36+D39)</f>
        <v>708236112</v>
      </c>
      <c r="E41" s="145">
        <f>SUM(E37+E40)</f>
        <v>488114541</v>
      </c>
      <c r="F41" s="187"/>
      <c r="G41" s="187">
        <f>SUM(G40,G37)</f>
        <v>3828325</v>
      </c>
      <c r="H41" s="145">
        <f>SUM(H40,H37)</f>
        <v>3829396</v>
      </c>
      <c r="I41" s="187"/>
      <c r="J41" s="187"/>
      <c r="K41" s="233">
        <f>SUM(K36+K40)</f>
        <v>1348</v>
      </c>
      <c r="L41" s="237">
        <f>SUM(L37+L40)</f>
        <v>642243269</v>
      </c>
      <c r="M41" s="237">
        <f>SUM(M37+M40)</f>
        <v>712064437</v>
      </c>
      <c r="N41" s="245">
        <f>SUM(N37+N40)</f>
        <v>491945285</v>
      </c>
      <c r="O41" s="249">
        <f t="shared" si="0"/>
        <v>69.087186417091075</v>
      </c>
    </row>
    <row r="42" spans="1:15 16380:16380" ht="15.75" x14ac:dyDescent="0.25">
      <c r="A42" s="228" t="s">
        <v>204</v>
      </c>
      <c r="B42" s="216"/>
      <c r="C42" s="129"/>
      <c r="D42" s="129"/>
      <c r="E42" s="143"/>
      <c r="F42" s="186"/>
      <c r="G42" s="186"/>
      <c r="H42" s="143"/>
      <c r="I42" s="186"/>
      <c r="J42" s="186"/>
      <c r="K42" s="232"/>
      <c r="L42" s="236">
        <v>0</v>
      </c>
      <c r="M42" s="236">
        <v>0</v>
      </c>
      <c r="N42" s="244">
        <v>0</v>
      </c>
      <c r="O42" s="249">
        <v>0</v>
      </c>
    </row>
    <row r="43" spans="1:15 16380:16380" ht="15.75" x14ac:dyDescent="0.25">
      <c r="A43" s="228" t="s">
        <v>205</v>
      </c>
      <c r="B43" s="216"/>
      <c r="C43" s="129"/>
      <c r="D43" s="129"/>
      <c r="E43" s="143"/>
      <c r="F43" s="186"/>
      <c r="G43" s="186"/>
      <c r="H43" s="143"/>
      <c r="I43" s="186"/>
      <c r="J43" s="186"/>
      <c r="K43" s="232"/>
      <c r="L43" s="236">
        <v>0</v>
      </c>
      <c r="M43" s="236">
        <v>0</v>
      </c>
      <c r="N43" s="244">
        <v>0</v>
      </c>
      <c r="O43" s="249">
        <v>0</v>
      </c>
    </row>
    <row r="44" spans="1:15 16380:16380" ht="22.5" customHeight="1" x14ac:dyDescent="0.25">
      <c r="A44" s="220" t="s">
        <v>206</v>
      </c>
      <c r="B44" s="217" t="s">
        <v>207</v>
      </c>
      <c r="C44" s="129">
        <v>438640694</v>
      </c>
      <c r="D44" s="129">
        <v>433720578</v>
      </c>
      <c r="E44" s="143">
        <v>433720578</v>
      </c>
      <c r="F44" s="186">
        <v>1076063</v>
      </c>
      <c r="G44" s="186">
        <v>1076063</v>
      </c>
      <c r="H44" s="143">
        <v>1076063</v>
      </c>
      <c r="I44" s="186">
        <v>2185471</v>
      </c>
      <c r="J44" s="186">
        <v>2185471</v>
      </c>
      <c r="K44" s="232">
        <v>2185471</v>
      </c>
      <c r="L44" s="236">
        <v>441902228</v>
      </c>
      <c r="M44" s="236">
        <v>436982112</v>
      </c>
      <c r="N44" s="244">
        <v>436982112</v>
      </c>
      <c r="O44" s="249">
        <f t="shared" si="0"/>
        <v>100</v>
      </c>
    </row>
    <row r="45" spans="1:15 16380:16380" x14ac:dyDescent="0.25">
      <c r="A45" s="221" t="s">
        <v>208</v>
      </c>
      <c r="B45" s="218" t="s">
        <v>209</v>
      </c>
      <c r="C45" s="205">
        <f t="shared" ref="C45:E47" si="3">SUM(C44)</f>
        <v>438640694</v>
      </c>
      <c r="D45" s="205">
        <f t="shared" si="3"/>
        <v>433720578</v>
      </c>
      <c r="E45" s="145">
        <f t="shared" si="3"/>
        <v>433720578</v>
      </c>
      <c r="F45" s="187">
        <f t="shared" ref="F45:K47" si="4">SUM(F44)</f>
        <v>1076063</v>
      </c>
      <c r="G45" s="187">
        <f t="shared" si="4"/>
        <v>1076063</v>
      </c>
      <c r="H45" s="145">
        <f t="shared" si="4"/>
        <v>1076063</v>
      </c>
      <c r="I45" s="187">
        <f t="shared" si="4"/>
        <v>2185471</v>
      </c>
      <c r="J45" s="187">
        <f t="shared" si="4"/>
        <v>2185471</v>
      </c>
      <c r="K45" s="233">
        <f t="shared" si="4"/>
        <v>2185471</v>
      </c>
      <c r="L45" s="237">
        <f>SUM(L42:L44)</f>
        <v>441902228</v>
      </c>
      <c r="M45" s="237">
        <f t="shared" ref="M45:N47" si="5">SUM(M44)</f>
        <v>436982112</v>
      </c>
      <c r="N45" s="245">
        <f t="shared" si="5"/>
        <v>436982112</v>
      </c>
      <c r="O45" s="249">
        <f t="shared" si="0"/>
        <v>100</v>
      </c>
    </row>
    <row r="46" spans="1:15 16380:16380" x14ac:dyDescent="0.25">
      <c r="A46" s="229" t="s">
        <v>210</v>
      </c>
      <c r="B46" s="218" t="s">
        <v>211</v>
      </c>
      <c r="C46" s="205">
        <f t="shared" si="3"/>
        <v>438640694</v>
      </c>
      <c r="D46" s="205">
        <f t="shared" si="3"/>
        <v>433720578</v>
      </c>
      <c r="E46" s="145">
        <f t="shared" si="3"/>
        <v>433720578</v>
      </c>
      <c r="F46" s="187">
        <f t="shared" si="4"/>
        <v>1076063</v>
      </c>
      <c r="G46" s="187">
        <f t="shared" si="4"/>
        <v>1076063</v>
      </c>
      <c r="H46" s="145">
        <f t="shared" si="4"/>
        <v>1076063</v>
      </c>
      <c r="I46" s="187">
        <f t="shared" si="4"/>
        <v>2185471</v>
      </c>
      <c r="J46" s="187">
        <f t="shared" si="4"/>
        <v>2185471</v>
      </c>
      <c r="K46" s="233">
        <f t="shared" si="4"/>
        <v>2185471</v>
      </c>
      <c r="L46" s="237">
        <f>SUM(L45)</f>
        <v>441902228</v>
      </c>
      <c r="M46" s="237">
        <f t="shared" si="5"/>
        <v>436982112</v>
      </c>
      <c r="N46" s="245">
        <f t="shared" si="5"/>
        <v>436982112</v>
      </c>
      <c r="O46" s="249">
        <f t="shared" si="0"/>
        <v>100</v>
      </c>
    </row>
    <row r="47" spans="1:15 16380:16380" ht="16.5" thickBot="1" x14ac:dyDescent="0.3">
      <c r="A47" s="230" t="s">
        <v>212</v>
      </c>
      <c r="B47" s="241" t="s">
        <v>213</v>
      </c>
      <c r="C47" s="205">
        <f t="shared" si="3"/>
        <v>438640694</v>
      </c>
      <c r="D47" s="205">
        <f t="shared" si="3"/>
        <v>433720578</v>
      </c>
      <c r="E47" s="145">
        <f t="shared" si="3"/>
        <v>433720578</v>
      </c>
      <c r="F47" s="187">
        <f t="shared" si="4"/>
        <v>1076063</v>
      </c>
      <c r="G47" s="187">
        <f t="shared" si="4"/>
        <v>1076063</v>
      </c>
      <c r="H47" s="145">
        <f t="shared" si="4"/>
        <v>1076063</v>
      </c>
      <c r="I47" s="187">
        <f t="shared" si="4"/>
        <v>2185471</v>
      </c>
      <c r="J47" s="187">
        <f t="shared" si="4"/>
        <v>2185471</v>
      </c>
      <c r="K47" s="233">
        <f t="shared" si="4"/>
        <v>2185471</v>
      </c>
      <c r="L47" s="237">
        <f>SUM(L46)</f>
        <v>441902228</v>
      </c>
      <c r="M47" s="237">
        <f t="shared" si="5"/>
        <v>436982112</v>
      </c>
      <c r="N47" s="245">
        <f t="shared" si="5"/>
        <v>436982112</v>
      </c>
      <c r="O47" s="249">
        <f t="shared" si="0"/>
        <v>100</v>
      </c>
    </row>
    <row r="48" spans="1:15 16380:16380" ht="16.5" thickBot="1" x14ac:dyDescent="0.3">
      <c r="A48" s="231" t="s">
        <v>23</v>
      </c>
      <c r="B48" s="242"/>
      <c r="C48" s="240">
        <f t="shared" ref="C48:H48" si="6">SUM(C41+C47)</f>
        <v>1080883963</v>
      </c>
      <c r="D48" s="205">
        <f t="shared" si="6"/>
        <v>1141956690</v>
      </c>
      <c r="E48" s="145">
        <f t="shared" si="6"/>
        <v>921835119</v>
      </c>
      <c r="F48" s="187">
        <f t="shared" si="6"/>
        <v>1076063</v>
      </c>
      <c r="G48" s="187">
        <f t="shared" si="6"/>
        <v>4904388</v>
      </c>
      <c r="H48" s="145">
        <f t="shared" si="6"/>
        <v>4905459</v>
      </c>
      <c r="I48" s="187">
        <f>SUM(I47)</f>
        <v>2185471</v>
      </c>
      <c r="J48" s="187">
        <f>SUM(J47)</f>
        <v>2185471</v>
      </c>
      <c r="K48" s="233">
        <f>SUM(K41+K47)</f>
        <v>2186819</v>
      </c>
      <c r="L48" s="239">
        <f>SUM(L41+L47)</f>
        <v>1084145497</v>
      </c>
      <c r="M48" s="239">
        <f>SUM(M41+M47)</f>
        <v>1149046549</v>
      </c>
      <c r="N48" s="247">
        <f>SUM(N41+N47)</f>
        <v>928927397</v>
      </c>
      <c r="O48" s="250">
        <f t="shared" si="0"/>
        <v>80.843321605067544</v>
      </c>
    </row>
    <row r="49" spans="4:4" x14ac:dyDescent="0.25">
      <c r="D49" s="139"/>
    </row>
    <row r="50" spans="4:4" x14ac:dyDescent="0.25">
      <c r="D50" s="139"/>
    </row>
  </sheetData>
  <mergeCells count="12">
    <mergeCell ref="A1:D1"/>
    <mergeCell ref="C11:E11"/>
    <mergeCell ref="F11:H11"/>
    <mergeCell ref="A4:O4"/>
    <mergeCell ref="A5:O5"/>
    <mergeCell ref="L11:L12"/>
    <mergeCell ref="M11:M12"/>
    <mergeCell ref="N11:N12"/>
    <mergeCell ref="O11:O12"/>
    <mergeCell ref="A11:A12"/>
    <mergeCell ref="B11:B12"/>
    <mergeCell ref="I11:K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workbookViewId="0">
      <selection activeCell="I16" sqref="I16"/>
    </sheetView>
  </sheetViews>
  <sheetFormatPr defaultRowHeight="15" x14ac:dyDescent="0.25"/>
  <cols>
    <col min="1" max="1" width="86.28515625" customWidth="1"/>
    <col min="2" max="2" width="17.7109375" customWidth="1"/>
    <col min="3" max="3" width="15" customWidth="1"/>
    <col min="4" max="4" width="26.7109375" customWidth="1"/>
    <col min="5" max="5" width="17.7109375" customWidth="1"/>
    <col min="257" max="257" width="86.28515625" customWidth="1"/>
    <col min="258" max="258" width="28.28515625" customWidth="1"/>
    <col min="259" max="259" width="29.140625" customWidth="1"/>
    <col min="260" max="260" width="29.42578125" customWidth="1"/>
    <col min="261" max="261" width="18.42578125" customWidth="1"/>
    <col min="513" max="513" width="86.28515625" customWidth="1"/>
    <col min="514" max="514" width="28.28515625" customWidth="1"/>
    <col min="515" max="515" width="29.140625" customWidth="1"/>
    <col min="516" max="516" width="29.42578125" customWidth="1"/>
    <col min="517" max="517" width="18.42578125" customWidth="1"/>
    <col min="769" max="769" width="86.28515625" customWidth="1"/>
    <col min="770" max="770" width="28.28515625" customWidth="1"/>
    <col min="771" max="771" width="29.140625" customWidth="1"/>
    <col min="772" max="772" width="29.42578125" customWidth="1"/>
    <col min="773" max="773" width="18.42578125" customWidth="1"/>
    <col min="1025" max="1025" width="86.28515625" customWidth="1"/>
    <col min="1026" max="1026" width="28.28515625" customWidth="1"/>
    <col min="1027" max="1027" width="29.140625" customWidth="1"/>
    <col min="1028" max="1028" width="29.42578125" customWidth="1"/>
    <col min="1029" max="1029" width="18.42578125" customWidth="1"/>
    <col min="1281" max="1281" width="86.28515625" customWidth="1"/>
    <col min="1282" max="1282" width="28.28515625" customWidth="1"/>
    <col min="1283" max="1283" width="29.140625" customWidth="1"/>
    <col min="1284" max="1284" width="29.42578125" customWidth="1"/>
    <col min="1285" max="1285" width="18.42578125" customWidth="1"/>
    <col min="1537" max="1537" width="86.28515625" customWidth="1"/>
    <col min="1538" max="1538" width="28.28515625" customWidth="1"/>
    <col min="1539" max="1539" width="29.140625" customWidth="1"/>
    <col min="1540" max="1540" width="29.42578125" customWidth="1"/>
    <col min="1541" max="1541" width="18.42578125" customWidth="1"/>
    <col min="1793" max="1793" width="86.28515625" customWidth="1"/>
    <col min="1794" max="1794" width="28.28515625" customWidth="1"/>
    <col min="1795" max="1795" width="29.140625" customWidth="1"/>
    <col min="1796" max="1796" width="29.42578125" customWidth="1"/>
    <col min="1797" max="1797" width="18.42578125" customWidth="1"/>
    <col min="2049" max="2049" width="86.28515625" customWidth="1"/>
    <col min="2050" max="2050" width="28.28515625" customWidth="1"/>
    <col min="2051" max="2051" width="29.140625" customWidth="1"/>
    <col min="2052" max="2052" width="29.42578125" customWidth="1"/>
    <col min="2053" max="2053" width="18.42578125" customWidth="1"/>
    <col min="2305" max="2305" width="86.28515625" customWidth="1"/>
    <col min="2306" max="2306" width="28.28515625" customWidth="1"/>
    <col min="2307" max="2307" width="29.140625" customWidth="1"/>
    <col min="2308" max="2308" width="29.42578125" customWidth="1"/>
    <col min="2309" max="2309" width="18.42578125" customWidth="1"/>
    <col min="2561" max="2561" width="86.28515625" customWidth="1"/>
    <col min="2562" max="2562" width="28.28515625" customWidth="1"/>
    <col min="2563" max="2563" width="29.140625" customWidth="1"/>
    <col min="2564" max="2564" width="29.42578125" customWidth="1"/>
    <col min="2565" max="2565" width="18.42578125" customWidth="1"/>
    <col min="2817" max="2817" width="86.28515625" customWidth="1"/>
    <col min="2818" max="2818" width="28.28515625" customWidth="1"/>
    <col min="2819" max="2819" width="29.140625" customWidth="1"/>
    <col min="2820" max="2820" width="29.42578125" customWidth="1"/>
    <col min="2821" max="2821" width="18.42578125" customWidth="1"/>
    <col min="3073" max="3073" width="86.28515625" customWidth="1"/>
    <col min="3074" max="3074" width="28.28515625" customWidth="1"/>
    <col min="3075" max="3075" width="29.140625" customWidth="1"/>
    <col min="3076" max="3076" width="29.42578125" customWidth="1"/>
    <col min="3077" max="3077" width="18.42578125" customWidth="1"/>
    <col min="3329" max="3329" width="86.28515625" customWidth="1"/>
    <col min="3330" max="3330" width="28.28515625" customWidth="1"/>
    <col min="3331" max="3331" width="29.140625" customWidth="1"/>
    <col min="3332" max="3332" width="29.42578125" customWidth="1"/>
    <col min="3333" max="3333" width="18.42578125" customWidth="1"/>
    <col min="3585" max="3585" width="86.28515625" customWidth="1"/>
    <col min="3586" max="3586" width="28.28515625" customWidth="1"/>
    <col min="3587" max="3587" width="29.140625" customWidth="1"/>
    <col min="3588" max="3588" width="29.42578125" customWidth="1"/>
    <col min="3589" max="3589" width="18.42578125" customWidth="1"/>
    <col min="3841" max="3841" width="86.28515625" customWidth="1"/>
    <col min="3842" max="3842" width="28.28515625" customWidth="1"/>
    <col min="3843" max="3843" width="29.140625" customWidth="1"/>
    <col min="3844" max="3844" width="29.42578125" customWidth="1"/>
    <col min="3845" max="3845" width="18.42578125" customWidth="1"/>
    <col min="4097" max="4097" width="86.28515625" customWidth="1"/>
    <col min="4098" max="4098" width="28.28515625" customWidth="1"/>
    <col min="4099" max="4099" width="29.140625" customWidth="1"/>
    <col min="4100" max="4100" width="29.42578125" customWidth="1"/>
    <col min="4101" max="4101" width="18.42578125" customWidth="1"/>
    <col min="4353" max="4353" width="86.28515625" customWidth="1"/>
    <col min="4354" max="4354" width="28.28515625" customWidth="1"/>
    <col min="4355" max="4355" width="29.140625" customWidth="1"/>
    <col min="4356" max="4356" width="29.42578125" customWidth="1"/>
    <col min="4357" max="4357" width="18.42578125" customWidth="1"/>
    <col min="4609" max="4609" width="86.28515625" customWidth="1"/>
    <col min="4610" max="4610" width="28.28515625" customWidth="1"/>
    <col min="4611" max="4611" width="29.140625" customWidth="1"/>
    <col min="4612" max="4612" width="29.42578125" customWidth="1"/>
    <col min="4613" max="4613" width="18.42578125" customWidth="1"/>
    <col min="4865" max="4865" width="86.28515625" customWidth="1"/>
    <col min="4866" max="4866" width="28.28515625" customWidth="1"/>
    <col min="4867" max="4867" width="29.140625" customWidth="1"/>
    <col min="4868" max="4868" width="29.42578125" customWidth="1"/>
    <col min="4869" max="4869" width="18.42578125" customWidth="1"/>
    <col min="5121" max="5121" width="86.28515625" customWidth="1"/>
    <col min="5122" max="5122" width="28.28515625" customWidth="1"/>
    <col min="5123" max="5123" width="29.140625" customWidth="1"/>
    <col min="5124" max="5124" width="29.42578125" customWidth="1"/>
    <col min="5125" max="5125" width="18.42578125" customWidth="1"/>
    <col min="5377" max="5377" width="86.28515625" customWidth="1"/>
    <col min="5378" max="5378" width="28.28515625" customWidth="1"/>
    <col min="5379" max="5379" width="29.140625" customWidth="1"/>
    <col min="5380" max="5380" width="29.42578125" customWidth="1"/>
    <col min="5381" max="5381" width="18.42578125" customWidth="1"/>
    <col min="5633" max="5633" width="86.28515625" customWidth="1"/>
    <col min="5634" max="5634" width="28.28515625" customWidth="1"/>
    <col min="5635" max="5635" width="29.140625" customWidth="1"/>
    <col min="5636" max="5636" width="29.42578125" customWidth="1"/>
    <col min="5637" max="5637" width="18.42578125" customWidth="1"/>
    <col min="5889" max="5889" width="86.28515625" customWidth="1"/>
    <col min="5890" max="5890" width="28.28515625" customWidth="1"/>
    <col min="5891" max="5891" width="29.140625" customWidth="1"/>
    <col min="5892" max="5892" width="29.42578125" customWidth="1"/>
    <col min="5893" max="5893" width="18.42578125" customWidth="1"/>
    <col min="6145" max="6145" width="86.28515625" customWidth="1"/>
    <col min="6146" max="6146" width="28.28515625" customWidth="1"/>
    <col min="6147" max="6147" width="29.140625" customWidth="1"/>
    <col min="6148" max="6148" width="29.42578125" customWidth="1"/>
    <col min="6149" max="6149" width="18.42578125" customWidth="1"/>
    <col min="6401" max="6401" width="86.28515625" customWidth="1"/>
    <col min="6402" max="6402" width="28.28515625" customWidth="1"/>
    <col min="6403" max="6403" width="29.140625" customWidth="1"/>
    <col min="6404" max="6404" width="29.42578125" customWidth="1"/>
    <col min="6405" max="6405" width="18.42578125" customWidth="1"/>
    <col min="6657" max="6657" width="86.28515625" customWidth="1"/>
    <col min="6658" max="6658" width="28.28515625" customWidth="1"/>
    <col min="6659" max="6659" width="29.140625" customWidth="1"/>
    <col min="6660" max="6660" width="29.42578125" customWidth="1"/>
    <col min="6661" max="6661" width="18.42578125" customWidth="1"/>
    <col min="6913" max="6913" width="86.28515625" customWidth="1"/>
    <col min="6914" max="6914" width="28.28515625" customWidth="1"/>
    <col min="6915" max="6915" width="29.140625" customWidth="1"/>
    <col min="6916" max="6916" width="29.42578125" customWidth="1"/>
    <col min="6917" max="6917" width="18.42578125" customWidth="1"/>
    <col min="7169" max="7169" width="86.28515625" customWidth="1"/>
    <col min="7170" max="7170" width="28.28515625" customWidth="1"/>
    <col min="7171" max="7171" width="29.140625" customWidth="1"/>
    <col min="7172" max="7172" width="29.42578125" customWidth="1"/>
    <col min="7173" max="7173" width="18.42578125" customWidth="1"/>
    <col min="7425" max="7425" width="86.28515625" customWidth="1"/>
    <col min="7426" max="7426" width="28.28515625" customWidth="1"/>
    <col min="7427" max="7427" width="29.140625" customWidth="1"/>
    <col min="7428" max="7428" width="29.42578125" customWidth="1"/>
    <col min="7429" max="7429" width="18.42578125" customWidth="1"/>
    <col min="7681" max="7681" width="86.28515625" customWidth="1"/>
    <col min="7682" max="7682" width="28.28515625" customWidth="1"/>
    <col min="7683" max="7683" width="29.140625" customWidth="1"/>
    <col min="7684" max="7684" width="29.42578125" customWidth="1"/>
    <col min="7685" max="7685" width="18.42578125" customWidth="1"/>
    <col min="7937" max="7937" width="86.28515625" customWidth="1"/>
    <col min="7938" max="7938" width="28.28515625" customWidth="1"/>
    <col min="7939" max="7939" width="29.140625" customWidth="1"/>
    <col min="7940" max="7940" width="29.42578125" customWidth="1"/>
    <col min="7941" max="7941" width="18.42578125" customWidth="1"/>
    <col min="8193" max="8193" width="86.28515625" customWidth="1"/>
    <col min="8194" max="8194" width="28.28515625" customWidth="1"/>
    <col min="8195" max="8195" width="29.140625" customWidth="1"/>
    <col min="8196" max="8196" width="29.42578125" customWidth="1"/>
    <col min="8197" max="8197" width="18.42578125" customWidth="1"/>
    <col min="8449" max="8449" width="86.28515625" customWidth="1"/>
    <col min="8450" max="8450" width="28.28515625" customWidth="1"/>
    <col min="8451" max="8451" width="29.140625" customWidth="1"/>
    <col min="8452" max="8452" width="29.42578125" customWidth="1"/>
    <col min="8453" max="8453" width="18.42578125" customWidth="1"/>
    <col min="8705" max="8705" width="86.28515625" customWidth="1"/>
    <col min="8706" max="8706" width="28.28515625" customWidth="1"/>
    <col min="8707" max="8707" width="29.140625" customWidth="1"/>
    <col min="8708" max="8708" width="29.42578125" customWidth="1"/>
    <col min="8709" max="8709" width="18.42578125" customWidth="1"/>
    <col min="8961" max="8961" width="86.28515625" customWidth="1"/>
    <col min="8962" max="8962" width="28.28515625" customWidth="1"/>
    <col min="8963" max="8963" width="29.140625" customWidth="1"/>
    <col min="8964" max="8964" width="29.42578125" customWidth="1"/>
    <col min="8965" max="8965" width="18.42578125" customWidth="1"/>
    <col min="9217" max="9217" width="86.28515625" customWidth="1"/>
    <col min="9218" max="9218" width="28.28515625" customWidth="1"/>
    <col min="9219" max="9219" width="29.140625" customWidth="1"/>
    <col min="9220" max="9220" width="29.42578125" customWidth="1"/>
    <col min="9221" max="9221" width="18.42578125" customWidth="1"/>
    <col min="9473" max="9473" width="86.28515625" customWidth="1"/>
    <col min="9474" max="9474" width="28.28515625" customWidth="1"/>
    <col min="9475" max="9475" width="29.140625" customWidth="1"/>
    <col min="9476" max="9476" width="29.42578125" customWidth="1"/>
    <col min="9477" max="9477" width="18.42578125" customWidth="1"/>
    <col min="9729" max="9729" width="86.28515625" customWidth="1"/>
    <col min="9730" max="9730" width="28.28515625" customWidth="1"/>
    <col min="9731" max="9731" width="29.140625" customWidth="1"/>
    <col min="9732" max="9732" width="29.42578125" customWidth="1"/>
    <col min="9733" max="9733" width="18.42578125" customWidth="1"/>
    <col min="9985" max="9985" width="86.28515625" customWidth="1"/>
    <col min="9986" max="9986" width="28.28515625" customWidth="1"/>
    <col min="9987" max="9987" width="29.140625" customWidth="1"/>
    <col min="9988" max="9988" width="29.42578125" customWidth="1"/>
    <col min="9989" max="9989" width="18.42578125" customWidth="1"/>
    <col min="10241" max="10241" width="86.28515625" customWidth="1"/>
    <col min="10242" max="10242" width="28.28515625" customWidth="1"/>
    <col min="10243" max="10243" width="29.140625" customWidth="1"/>
    <col min="10244" max="10244" width="29.42578125" customWidth="1"/>
    <col min="10245" max="10245" width="18.42578125" customWidth="1"/>
    <col min="10497" max="10497" width="86.28515625" customWidth="1"/>
    <col min="10498" max="10498" width="28.28515625" customWidth="1"/>
    <col min="10499" max="10499" width="29.140625" customWidth="1"/>
    <col min="10500" max="10500" width="29.42578125" customWidth="1"/>
    <col min="10501" max="10501" width="18.42578125" customWidth="1"/>
    <col min="10753" max="10753" width="86.28515625" customWidth="1"/>
    <col min="10754" max="10754" width="28.28515625" customWidth="1"/>
    <col min="10755" max="10755" width="29.140625" customWidth="1"/>
    <col min="10756" max="10756" width="29.42578125" customWidth="1"/>
    <col min="10757" max="10757" width="18.42578125" customWidth="1"/>
    <col min="11009" max="11009" width="86.28515625" customWidth="1"/>
    <col min="11010" max="11010" width="28.28515625" customWidth="1"/>
    <col min="11011" max="11011" width="29.140625" customWidth="1"/>
    <col min="11012" max="11012" width="29.42578125" customWidth="1"/>
    <col min="11013" max="11013" width="18.42578125" customWidth="1"/>
    <col min="11265" max="11265" width="86.28515625" customWidth="1"/>
    <col min="11266" max="11266" width="28.28515625" customWidth="1"/>
    <col min="11267" max="11267" width="29.140625" customWidth="1"/>
    <col min="11268" max="11268" width="29.42578125" customWidth="1"/>
    <col min="11269" max="11269" width="18.42578125" customWidth="1"/>
    <col min="11521" max="11521" width="86.28515625" customWidth="1"/>
    <col min="11522" max="11522" width="28.28515625" customWidth="1"/>
    <col min="11523" max="11523" width="29.140625" customWidth="1"/>
    <col min="11524" max="11524" width="29.42578125" customWidth="1"/>
    <col min="11525" max="11525" width="18.42578125" customWidth="1"/>
    <col min="11777" max="11777" width="86.28515625" customWidth="1"/>
    <col min="11778" max="11778" width="28.28515625" customWidth="1"/>
    <col min="11779" max="11779" width="29.140625" customWidth="1"/>
    <col min="11780" max="11780" width="29.42578125" customWidth="1"/>
    <col min="11781" max="11781" width="18.42578125" customWidth="1"/>
    <col min="12033" max="12033" width="86.28515625" customWidth="1"/>
    <col min="12034" max="12034" width="28.28515625" customWidth="1"/>
    <col min="12035" max="12035" width="29.140625" customWidth="1"/>
    <col min="12036" max="12036" width="29.42578125" customWidth="1"/>
    <col min="12037" max="12037" width="18.42578125" customWidth="1"/>
    <col min="12289" max="12289" width="86.28515625" customWidth="1"/>
    <col min="12290" max="12290" width="28.28515625" customWidth="1"/>
    <col min="12291" max="12291" width="29.140625" customWidth="1"/>
    <col min="12292" max="12292" width="29.42578125" customWidth="1"/>
    <col min="12293" max="12293" width="18.42578125" customWidth="1"/>
    <col min="12545" max="12545" width="86.28515625" customWidth="1"/>
    <col min="12546" max="12546" width="28.28515625" customWidth="1"/>
    <col min="12547" max="12547" width="29.140625" customWidth="1"/>
    <col min="12548" max="12548" width="29.42578125" customWidth="1"/>
    <col min="12549" max="12549" width="18.42578125" customWidth="1"/>
    <col min="12801" max="12801" width="86.28515625" customWidth="1"/>
    <col min="12802" max="12802" width="28.28515625" customWidth="1"/>
    <col min="12803" max="12803" width="29.140625" customWidth="1"/>
    <col min="12804" max="12804" width="29.42578125" customWidth="1"/>
    <col min="12805" max="12805" width="18.42578125" customWidth="1"/>
    <col min="13057" max="13057" width="86.28515625" customWidth="1"/>
    <col min="13058" max="13058" width="28.28515625" customWidth="1"/>
    <col min="13059" max="13059" width="29.140625" customWidth="1"/>
    <col min="13060" max="13060" width="29.42578125" customWidth="1"/>
    <col min="13061" max="13061" width="18.42578125" customWidth="1"/>
    <col min="13313" max="13313" width="86.28515625" customWidth="1"/>
    <col min="13314" max="13314" width="28.28515625" customWidth="1"/>
    <col min="13315" max="13315" width="29.140625" customWidth="1"/>
    <col min="13316" max="13316" width="29.42578125" customWidth="1"/>
    <col min="13317" max="13317" width="18.42578125" customWidth="1"/>
    <col min="13569" max="13569" width="86.28515625" customWidth="1"/>
    <col min="13570" max="13570" width="28.28515625" customWidth="1"/>
    <col min="13571" max="13571" width="29.140625" customWidth="1"/>
    <col min="13572" max="13572" width="29.42578125" customWidth="1"/>
    <col min="13573" max="13573" width="18.42578125" customWidth="1"/>
    <col min="13825" max="13825" width="86.28515625" customWidth="1"/>
    <col min="13826" max="13826" width="28.28515625" customWidth="1"/>
    <col min="13827" max="13827" width="29.140625" customWidth="1"/>
    <col min="13828" max="13828" width="29.42578125" customWidth="1"/>
    <col min="13829" max="13829" width="18.42578125" customWidth="1"/>
    <col min="14081" max="14081" width="86.28515625" customWidth="1"/>
    <col min="14082" max="14082" width="28.28515625" customWidth="1"/>
    <col min="14083" max="14083" width="29.140625" customWidth="1"/>
    <col min="14084" max="14084" width="29.42578125" customWidth="1"/>
    <col min="14085" max="14085" width="18.42578125" customWidth="1"/>
    <col min="14337" max="14337" width="86.28515625" customWidth="1"/>
    <col min="14338" max="14338" width="28.28515625" customWidth="1"/>
    <col min="14339" max="14339" width="29.140625" customWidth="1"/>
    <col min="14340" max="14340" width="29.42578125" customWidth="1"/>
    <col min="14341" max="14341" width="18.42578125" customWidth="1"/>
    <col min="14593" max="14593" width="86.28515625" customWidth="1"/>
    <col min="14594" max="14594" width="28.28515625" customWidth="1"/>
    <col min="14595" max="14595" width="29.140625" customWidth="1"/>
    <col min="14596" max="14596" width="29.42578125" customWidth="1"/>
    <col min="14597" max="14597" width="18.42578125" customWidth="1"/>
    <col min="14849" max="14849" width="86.28515625" customWidth="1"/>
    <col min="14850" max="14850" width="28.28515625" customWidth="1"/>
    <col min="14851" max="14851" width="29.140625" customWidth="1"/>
    <col min="14852" max="14852" width="29.42578125" customWidth="1"/>
    <col min="14853" max="14853" width="18.42578125" customWidth="1"/>
    <col min="15105" max="15105" width="86.28515625" customWidth="1"/>
    <col min="15106" max="15106" width="28.28515625" customWidth="1"/>
    <col min="15107" max="15107" width="29.140625" customWidth="1"/>
    <col min="15108" max="15108" width="29.42578125" customWidth="1"/>
    <col min="15109" max="15109" width="18.42578125" customWidth="1"/>
    <col min="15361" max="15361" width="86.28515625" customWidth="1"/>
    <col min="15362" max="15362" width="28.28515625" customWidth="1"/>
    <col min="15363" max="15363" width="29.140625" customWidth="1"/>
    <col min="15364" max="15364" width="29.42578125" customWidth="1"/>
    <col min="15365" max="15365" width="18.42578125" customWidth="1"/>
    <col min="15617" max="15617" width="86.28515625" customWidth="1"/>
    <col min="15618" max="15618" width="28.28515625" customWidth="1"/>
    <col min="15619" max="15619" width="29.140625" customWidth="1"/>
    <col min="15620" max="15620" width="29.42578125" customWidth="1"/>
    <col min="15621" max="15621" width="18.42578125" customWidth="1"/>
    <col min="15873" max="15873" width="86.28515625" customWidth="1"/>
    <col min="15874" max="15874" width="28.28515625" customWidth="1"/>
    <col min="15875" max="15875" width="29.140625" customWidth="1"/>
    <col min="15876" max="15876" width="29.42578125" customWidth="1"/>
    <col min="15877" max="15877" width="18.42578125" customWidth="1"/>
    <col min="16129" max="16129" width="86.28515625" customWidth="1"/>
    <col min="16130" max="16130" width="28.28515625" customWidth="1"/>
    <col min="16131" max="16131" width="29.140625" customWidth="1"/>
    <col min="16132" max="16132" width="29.42578125" customWidth="1"/>
    <col min="16133" max="16133" width="18.42578125" customWidth="1"/>
  </cols>
  <sheetData>
    <row r="1" spans="1:6" ht="25.5" customHeight="1" x14ac:dyDescent="0.25">
      <c r="A1" s="400" t="s">
        <v>251</v>
      </c>
      <c r="B1" s="400"/>
      <c r="C1" s="400"/>
      <c r="D1" s="400"/>
      <c r="E1" s="400"/>
      <c r="F1" s="268"/>
    </row>
    <row r="2" spans="1:6" ht="23.25" customHeight="1" x14ac:dyDescent="0.25">
      <c r="A2" s="401" t="s">
        <v>252</v>
      </c>
      <c r="B2" s="402"/>
      <c r="C2" s="402"/>
      <c r="D2" s="402"/>
      <c r="E2" s="402"/>
    </row>
    <row r="3" spans="1:6" x14ac:dyDescent="0.25">
      <c r="A3" s="403" t="s">
        <v>253</v>
      </c>
      <c r="B3" s="404"/>
      <c r="C3" s="404"/>
      <c r="D3" s="404"/>
      <c r="E3" s="404"/>
    </row>
    <row r="4" spans="1:6" x14ac:dyDescent="0.25">
      <c r="A4" s="260"/>
    </row>
    <row r="5" spans="1:6" ht="76.5" customHeight="1" x14ac:dyDescent="0.25">
      <c r="A5" s="269" t="s">
        <v>254</v>
      </c>
      <c r="B5" s="270" t="s">
        <v>255</v>
      </c>
      <c r="C5" s="270" t="s">
        <v>256</v>
      </c>
      <c r="D5" s="270" t="s">
        <v>257</v>
      </c>
      <c r="E5" s="271" t="s">
        <v>258</v>
      </c>
    </row>
    <row r="6" spans="1:6" ht="15" customHeight="1" x14ac:dyDescent="0.25">
      <c r="A6" s="272" t="s">
        <v>259</v>
      </c>
      <c r="B6" s="273"/>
      <c r="C6" s="273">
        <v>1</v>
      </c>
      <c r="D6" s="273"/>
      <c r="E6" s="274">
        <v>1</v>
      </c>
    </row>
    <row r="7" spans="1:6" ht="15" customHeight="1" x14ac:dyDescent="0.25">
      <c r="A7" s="272" t="s">
        <v>260</v>
      </c>
      <c r="B7" s="273"/>
      <c r="C7" s="273">
        <v>4</v>
      </c>
      <c r="D7" s="273"/>
      <c r="E7" s="274">
        <f>SUM(B7:D7)</f>
        <v>4</v>
      </c>
    </row>
    <row r="8" spans="1:6" ht="15" customHeight="1" x14ac:dyDescent="0.25">
      <c r="A8" s="272" t="s">
        <v>261</v>
      </c>
      <c r="B8" s="273"/>
      <c r="C8" s="273">
        <v>2</v>
      </c>
      <c r="D8" s="273"/>
      <c r="E8" s="274">
        <v>1</v>
      </c>
    </row>
    <row r="9" spans="1:6" ht="15" customHeight="1" x14ac:dyDescent="0.25">
      <c r="A9" s="276" t="s">
        <v>262</v>
      </c>
      <c r="B9" s="273"/>
      <c r="C9" s="277">
        <v>6.8</v>
      </c>
      <c r="D9" s="273"/>
      <c r="E9" s="278">
        <f>SUM(B9:D9)</f>
        <v>6.8</v>
      </c>
    </row>
    <row r="10" spans="1:6" ht="15" customHeight="1" x14ac:dyDescent="0.25">
      <c r="A10" s="272" t="s">
        <v>263</v>
      </c>
      <c r="B10" s="273">
        <v>1</v>
      </c>
      <c r="C10" s="273"/>
      <c r="D10" s="273">
        <v>1</v>
      </c>
      <c r="E10" s="275">
        <v>2</v>
      </c>
    </row>
    <row r="11" spans="1:6" ht="15" customHeight="1" x14ac:dyDescent="0.25">
      <c r="A11" s="272" t="s">
        <v>264</v>
      </c>
      <c r="B11" s="273">
        <v>0</v>
      </c>
      <c r="C11" s="273"/>
      <c r="D11" s="273">
        <v>2</v>
      </c>
      <c r="E11" s="275">
        <f>SUM(B11:D11)</f>
        <v>2</v>
      </c>
    </row>
    <row r="12" spans="1:6" ht="15" customHeight="1" x14ac:dyDescent="0.25">
      <c r="A12" s="272" t="s">
        <v>265</v>
      </c>
      <c r="B12" s="273">
        <v>3</v>
      </c>
      <c r="C12" s="273"/>
      <c r="D12" s="273">
        <v>1</v>
      </c>
      <c r="E12" s="275">
        <f>SUM(B12:D12)</f>
        <v>4</v>
      </c>
    </row>
    <row r="13" spans="1:6" ht="15" customHeight="1" x14ac:dyDescent="0.25">
      <c r="A13" s="272" t="s">
        <v>266</v>
      </c>
      <c r="B13" s="273"/>
      <c r="C13" s="273"/>
      <c r="D13" s="273">
        <v>6</v>
      </c>
      <c r="E13" s="275">
        <v>6</v>
      </c>
    </row>
    <row r="14" spans="1:6" ht="15" customHeight="1" x14ac:dyDescent="0.25">
      <c r="A14" s="276" t="s">
        <v>267</v>
      </c>
      <c r="B14" s="277">
        <v>4</v>
      </c>
      <c r="C14" s="273"/>
      <c r="D14" s="277">
        <v>10</v>
      </c>
      <c r="E14" s="278">
        <f>SUM(E10:E13)</f>
        <v>14</v>
      </c>
    </row>
    <row r="15" spans="1:6" ht="15" customHeight="1" x14ac:dyDescent="0.25">
      <c r="A15" s="272" t="s">
        <v>268</v>
      </c>
      <c r="B15" s="273">
        <v>3</v>
      </c>
      <c r="C15" s="273"/>
      <c r="D15" s="273"/>
      <c r="E15" s="275">
        <f>SUM(B15:D15)</f>
        <v>3</v>
      </c>
    </row>
    <row r="16" spans="1:6" ht="15" customHeight="1" x14ac:dyDescent="0.25">
      <c r="A16" s="276" t="s">
        <v>269</v>
      </c>
      <c r="B16" s="277">
        <f>SUM(B15:B15)</f>
        <v>3</v>
      </c>
      <c r="C16" s="273"/>
      <c r="D16" s="273"/>
      <c r="E16" s="278">
        <f>SUM(E15:E15)</f>
        <v>3</v>
      </c>
    </row>
    <row r="17" spans="1:5" ht="15" customHeight="1" x14ac:dyDescent="0.25">
      <c r="A17" s="272" t="s">
        <v>270</v>
      </c>
      <c r="B17" s="273">
        <v>1</v>
      </c>
      <c r="C17" s="273"/>
      <c r="D17" s="273"/>
      <c r="E17" s="275">
        <v>1</v>
      </c>
    </row>
    <row r="18" spans="1:5" ht="15" customHeight="1" x14ac:dyDescent="0.25">
      <c r="A18" s="272" t="s">
        <v>271</v>
      </c>
      <c r="B18" s="273">
        <v>6</v>
      </c>
      <c r="C18" s="273"/>
      <c r="D18" s="273"/>
      <c r="E18" s="275">
        <v>6</v>
      </c>
    </row>
    <row r="19" spans="1:5" ht="15" customHeight="1" x14ac:dyDescent="0.25">
      <c r="A19" s="272" t="s">
        <v>272</v>
      </c>
      <c r="B19" s="273"/>
      <c r="C19" s="273"/>
      <c r="D19" s="273"/>
      <c r="E19" s="275"/>
    </row>
    <row r="20" spans="1:5" ht="15" customHeight="1" x14ac:dyDescent="0.25">
      <c r="A20" s="276" t="s">
        <v>273</v>
      </c>
      <c r="B20" s="277">
        <v>7</v>
      </c>
      <c r="C20" s="273"/>
      <c r="D20" s="273"/>
      <c r="E20" s="278">
        <v>7</v>
      </c>
    </row>
    <row r="21" spans="1:5" ht="37.5" customHeight="1" x14ac:dyDescent="0.3">
      <c r="A21" s="276" t="s">
        <v>274</v>
      </c>
      <c r="B21" s="279">
        <f>SUM(B14+B16+B20)</f>
        <v>14</v>
      </c>
      <c r="C21" s="280">
        <f>SUM(C9)</f>
        <v>6.8</v>
      </c>
      <c r="D21" s="280">
        <v>10</v>
      </c>
      <c r="E21" s="281">
        <f>SUM(E9+E14+E16+E20)</f>
        <v>30.8</v>
      </c>
    </row>
    <row r="22" spans="1:5" x14ac:dyDescent="0.25">
      <c r="A22" s="405"/>
      <c r="B22" s="406"/>
      <c r="C22" s="406"/>
      <c r="D22" s="406"/>
    </row>
    <row r="23" spans="1:5" x14ac:dyDescent="0.25">
      <c r="A23" s="407"/>
      <c r="B23" s="406"/>
      <c r="C23" s="406"/>
      <c r="D23" s="406"/>
    </row>
  </sheetData>
  <mergeCells count="5">
    <mergeCell ref="A1:E1"/>
    <mergeCell ref="A2:E2"/>
    <mergeCell ref="A3:E3"/>
    <mergeCell ref="A22:D22"/>
    <mergeCell ref="A23:D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8"/>
  <sheetViews>
    <sheetView workbookViewId="0">
      <selection activeCell="Q20" sqref="Q20"/>
    </sheetView>
  </sheetViews>
  <sheetFormatPr defaultRowHeight="15" x14ac:dyDescent="0.25"/>
  <cols>
    <col min="1" max="1" width="50.85546875" style="53" bestFit="1" customWidth="1"/>
    <col min="2" max="2" width="12.28515625" style="296" customWidth="1"/>
    <col min="3" max="3" width="18.85546875" style="296" customWidth="1"/>
    <col min="4" max="4" width="13.5703125" style="53" customWidth="1"/>
    <col min="5" max="5" width="12.5703125" style="53" customWidth="1"/>
    <col min="6" max="7" width="17.140625" style="53" bestFit="1" customWidth="1"/>
    <col min="8" max="8" width="11.5703125" style="53" customWidth="1"/>
    <col min="9" max="9" width="12.28515625" style="53" customWidth="1"/>
    <col min="10" max="10" width="17.140625" style="53" bestFit="1" customWidth="1"/>
    <col min="11" max="11" width="15.5703125" style="53" customWidth="1"/>
    <col min="12" max="12" width="9.140625" style="53"/>
    <col min="13" max="13" width="11.85546875" style="53" customWidth="1"/>
    <col min="14" max="14" width="15.5703125" style="53" customWidth="1"/>
    <col min="15" max="252" width="9.140625" style="53"/>
    <col min="253" max="253" width="64.7109375" style="53" customWidth="1"/>
    <col min="254" max="254" width="9.42578125" style="53" customWidth="1"/>
    <col min="255" max="255" width="20.85546875" style="53" customWidth="1"/>
    <col min="256" max="256" width="15.85546875" style="53" customWidth="1"/>
    <col min="257" max="257" width="18.7109375" style="53" customWidth="1"/>
    <col min="258" max="259" width="0" style="53" hidden="1" customWidth="1"/>
    <col min="260" max="260" width="18.7109375" style="53" customWidth="1"/>
    <col min="261" max="508" width="9.140625" style="53"/>
    <col min="509" max="509" width="64.7109375" style="53" customWidth="1"/>
    <col min="510" max="510" width="9.42578125" style="53" customWidth="1"/>
    <col min="511" max="511" width="20.85546875" style="53" customWidth="1"/>
    <col min="512" max="512" width="15.85546875" style="53" customWidth="1"/>
    <col min="513" max="513" width="18.7109375" style="53" customWidth="1"/>
    <col min="514" max="515" width="0" style="53" hidden="1" customWidth="1"/>
    <col min="516" max="516" width="18.7109375" style="53" customWidth="1"/>
    <col min="517" max="764" width="9.140625" style="53"/>
    <col min="765" max="765" width="64.7109375" style="53" customWidth="1"/>
    <col min="766" max="766" width="9.42578125" style="53" customWidth="1"/>
    <col min="767" max="767" width="20.85546875" style="53" customWidth="1"/>
    <col min="768" max="768" width="15.85546875" style="53" customWidth="1"/>
    <col min="769" max="769" width="18.7109375" style="53" customWidth="1"/>
    <col min="770" max="771" width="0" style="53" hidden="1" customWidth="1"/>
    <col min="772" max="772" width="18.7109375" style="53" customWidth="1"/>
    <col min="773" max="1020" width="9.140625" style="53"/>
    <col min="1021" max="1021" width="64.7109375" style="53" customWidth="1"/>
    <col min="1022" max="1022" width="9.42578125" style="53" customWidth="1"/>
    <col min="1023" max="1023" width="20.85546875" style="53" customWidth="1"/>
    <col min="1024" max="1024" width="15.85546875" style="53" customWidth="1"/>
    <col min="1025" max="1025" width="18.7109375" style="53" customWidth="1"/>
    <col min="1026" max="1027" width="0" style="53" hidden="1" customWidth="1"/>
    <col min="1028" max="1028" width="18.7109375" style="53" customWidth="1"/>
    <col min="1029" max="1276" width="9.140625" style="53"/>
    <col min="1277" max="1277" width="64.7109375" style="53" customWidth="1"/>
    <col min="1278" max="1278" width="9.42578125" style="53" customWidth="1"/>
    <col min="1279" max="1279" width="20.85546875" style="53" customWidth="1"/>
    <col min="1280" max="1280" width="15.85546875" style="53" customWidth="1"/>
    <col min="1281" max="1281" width="18.7109375" style="53" customWidth="1"/>
    <col min="1282" max="1283" width="0" style="53" hidden="1" customWidth="1"/>
    <col min="1284" max="1284" width="18.7109375" style="53" customWidth="1"/>
    <col min="1285" max="1532" width="9.140625" style="53"/>
    <col min="1533" max="1533" width="64.7109375" style="53" customWidth="1"/>
    <col min="1534" max="1534" width="9.42578125" style="53" customWidth="1"/>
    <col min="1535" max="1535" width="20.85546875" style="53" customWidth="1"/>
    <col min="1536" max="1536" width="15.85546875" style="53" customWidth="1"/>
    <col min="1537" max="1537" width="18.7109375" style="53" customWidth="1"/>
    <col min="1538" max="1539" width="0" style="53" hidden="1" customWidth="1"/>
    <col min="1540" max="1540" width="18.7109375" style="53" customWidth="1"/>
    <col min="1541" max="1788" width="9.140625" style="53"/>
    <col min="1789" max="1789" width="64.7109375" style="53" customWidth="1"/>
    <col min="1790" max="1790" width="9.42578125" style="53" customWidth="1"/>
    <col min="1791" max="1791" width="20.85546875" style="53" customWidth="1"/>
    <col min="1792" max="1792" width="15.85546875" style="53" customWidth="1"/>
    <col min="1793" max="1793" width="18.7109375" style="53" customWidth="1"/>
    <col min="1794" max="1795" width="0" style="53" hidden="1" customWidth="1"/>
    <col min="1796" max="1796" width="18.7109375" style="53" customWidth="1"/>
    <col min="1797" max="2044" width="9.140625" style="53"/>
    <col min="2045" max="2045" width="64.7109375" style="53" customWidth="1"/>
    <col min="2046" max="2046" width="9.42578125" style="53" customWidth="1"/>
    <col min="2047" max="2047" width="20.85546875" style="53" customWidth="1"/>
    <col min="2048" max="2048" width="15.85546875" style="53" customWidth="1"/>
    <col min="2049" max="2049" width="18.7109375" style="53" customWidth="1"/>
    <col min="2050" max="2051" width="0" style="53" hidden="1" customWidth="1"/>
    <col min="2052" max="2052" width="18.7109375" style="53" customWidth="1"/>
    <col min="2053" max="2300" width="9.140625" style="53"/>
    <col min="2301" max="2301" width="64.7109375" style="53" customWidth="1"/>
    <col min="2302" max="2302" width="9.42578125" style="53" customWidth="1"/>
    <col min="2303" max="2303" width="20.85546875" style="53" customWidth="1"/>
    <col min="2304" max="2304" width="15.85546875" style="53" customWidth="1"/>
    <col min="2305" max="2305" width="18.7109375" style="53" customWidth="1"/>
    <col min="2306" max="2307" width="0" style="53" hidden="1" customWidth="1"/>
    <col min="2308" max="2308" width="18.7109375" style="53" customWidth="1"/>
    <col min="2309" max="2556" width="9.140625" style="53"/>
    <col min="2557" max="2557" width="64.7109375" style="53" customWidth="1"/>
    <col min="2558" max="2558" width="9.42578125" style="53" customWidth="1"/>
    <col min="2559" max="2559" width="20.85546875" style="53" customWidth="1"/>
    <col min="2560" max="2560" width="15.85546875" style="53" customWidth="1"/>
    <col min="2561" max="2561" width="18.7109375" style="53" customWidth="1"/>
    <col min="2562" max="2563" width="0" style="53" hidden="1" customWidth="1"/>
    <col min="2564" max="2564" width="18.7109375" style="53" customWidth="1"/>
    <col min="2565" max="2812" width="9.140625" style="53"/>
    <col min="2813" max="2813" width="64.7109375" style="53" customWidth="1"/>
    <col min="2814" max="2814" width="9.42578125" style="53" customWidth="1"/>
    <col min="2815" max="2815" width="20.85546875" style="53" customWidth="1"/>
    <col min="2816" max="2816" width="15.85546875" style="53" customWidth="1"/>
    <col min="2817" max="2817" width="18.7109375" style="53" customWidth="1"/>
    <col min="2818" max="2819" width="0" style="53" hidden="1" customWidth="1"/>
    <col min="2820" max="2820" width="18.7109375" style="53" customWidth="1"/>
    <col min="2821" max="3068" width="9.140625" style="53"/>
    <col min="3069" max="3069" width="64.7109375" style="53" customWidth="1"/>
    <col min="3070" max="3070" width="9.42578125" style="53" customWidth="1"/>
    <col min="3071" max="3071" width="20.85546875" style="53" customWidth="1"/>
    <col min="3072" max="3072" width="15.85546875" style="53" customWidth="1"/>
    <col min="3073" max="3073" width="18.7109375" style="53" customWidth="1"/>
    <col min="3074" max="3075" width="0" style="53" hidden="1" customWidth="1"/>
    <col min="3076" max="3076" width="18.7109375" style="53" customWidth="1"/>
    <col min="3077" max="3324" width="9.140625" style="53"/>
    <col min="3325" max="3325" width="64.7109375" style="53" customWidth="1"/>
    <col min="3326" max="3326" width="9.42578125" style="53" customWidth="1"/>
    <col min="3327" max="3327" width="20.85546875" style="53" customWidth="1"/>
    <col min="3328" max="3328" width="15.85546875" style="53" customWidth="1"/>
    <col min="3329" max="3329" width="18.7109375" style="53" customWidth="1"/>
    <col min="3330" max="3331" width="0" style="53" hidden="1" customWidth="1"/>
    <col min="3332" max="3332" width="18.7109375" style="53" customWidth="1"/>
    <col min="3333" max="3580" width="9.140625" style="53"/>
    <col min="3581" max="3581" width="64.7109375" style="53" customWidth="1"/>
    <col min="3582" max="3582" width="9.42578125" style="53" customWidth="1"/>
    <col min="3583" max="3583" width="20.85546875" style="53" customWidth="1"/>
    <col min="3584" max="3584" width="15.85546875" style="53" customWidth="1"/>
    <col min="3585" max="3585" width="18.7109375" style="53" customWidth="1"/>
    <col min="3586" max="3587" width="0" style="53" hidden="1" customWidth="1"/>
    <col min="3588" max="3588" width="18.7109375" style="53" customWidth="1"/>
    <col min="3589" max="3836" width="9.140625" style="53"/>
    <col min="3837" max="3837" width="64.7109375" style="53" customWidth="1"/>
    <col min="3838" max="3838" width="9.42578125" style="53" customWidth="1"/>
    <col min="3839" max="3839" width="20.85546875" style="53" customWidth="1"/>
    <col min="3840" max="3840" width="15.85546875" style="53" customWidth="1"/>
    <col min="3841" max="3841" width="18.7109375" style="53" customWidth="1"/>
    <col min="3842" max="3843" width="0" style="53" hidden="1" customWidth="1"/>
    <col min="3844" max="3844" width="18.7109375" style="53" customWidth="1"/>
    <col min="3845" max="4092" width="9.140625" style="53"/>
    <col min="4093" max="4093" width="64.7109375" style="53" customWidth="1"/>
    <col min="4094" max="4094" width="9.42578125" style="53" customWidth="1"/>
    <col min="4095" max="4095" width="20.85546875" style="53" customWidth="1"/>
    <col min="4096" max="4096" width="15.85546875" style="53" customWidth="1"/>
    <col min="4097" max="4097" width="18.7109375" style="53" customWidth="1"/>
    <col min="4098" max="4099" width="0" style="53" hidden="1" customWidth="1"/>
    <col min="4100" max="4100" width="18.7109375" style="53" customWidth="1"/>
    <col min="4101" max="4348" width="9.140625" style="53"/>
    <col min="4349" max="4349" width="64.7109375" style="53" customWidth="1"/>
    <col min="4350" max="4350" width="9.42578125" style="53" customWidth="1"/>
    <col min="4351" max="4351" width="20.85546875" style="53" customWidth="1"/>
    <col min="4352" max="4352" width="15.85546875" style="53" customWidth="1"/>
    <col min="4353" max="4353" width="18.7109375" style="53" customWidth="1"/>
    <col min="4354" max="4355" width="0" style="53" hidden="1" customWidth="1"/>
    <col min="4356" max="4356" width="18.7109375" style="53" customWidth="1"/>
    <col min="4357" max="4604" width="9.140625" style="53"/>
    <col min="4605" max="4605" width="64.7109375" style="53" customWidth="1"/>
    <col min="4606" max="4606" width="9.42578125" style="53" customWidth="1"/>
    <col min="4607" max="4607" width="20.85546875" style="53" customWidth="1"/>
    <col min="4608" max="4608" width="15.85546875" style="53" customWidth="1"/>
    <col min="4609" max="4609" width="18.7109375" style="53" customWidth="1"/>
    <col min="4610" max="4611" width="0" style="53" hidden="1" customWidth="1"/>
    <col min="4612" max="4612" width="18.7109375" style="53" customWidth="1"/>
    <col min="4613" max="4860" width="9.140625" style="53"/>
    <col min="4861" max="4861" width="64.7109375" style="53" customWidth="1"/>
    <col min="4862" max="4862" width="9.42578125" style="53" customWidth="1"/>
    <col min="4863" max="4863" width="20.85546875" style="53" customWidth="1"/>
    <col min="4864" max="4864" width="15.85546875" style="53" customWidth="1"/>
    <col min="4865" max="4865" width="18.7109375" style="53" customWidth="1"/>
    <col min="4866" max="4867" width="0" style="53" hidden="1" customWidth="1"/>
    <col min="4868" max="4868" width="18.7109375" style="53" customWidth="1"/>
    <col min="4869" max="5116" width="9.140625" style="53"/>
    <col min="5117" max="5117" width="64.7109375" style="53" customWidth="1"/>
    <col min="5118" max="5118" width="9.42578125" style="53" customWidth="1"/>
    <col min="5119" max="5119" width="20.85546875" style="53" customWidth="1"/>
    <col min="5120" max="5120" width="15.85546875" style="53" customWidth="1"/>
    <col min="5121" max="5121" width="18.7109375" style="53" customWidth="1"/>
    <col min="5122" max="5123" width="0" style="53" hidden="1" customWidth="1"/>
    <col min="5124" max="5124" width="18.7109375" style="53" customWidth="1"/>
    <col min="5125" max="5372" width="9.140625" style="53"/>
    <col min="5373" max="5373" width="64.7109375" style="53" customWidth="1"/>
    <col min="5374" max="5374" width="9.42578125" style="53" customWidth="1"/>
    <col min="5375" max="5375" width="20.85546875" style="53" customWidth="1"/>
    <col min="5376" max="5376" width="15.85546875" style="53" customWidth="1"/>
    <col min="5377" max="5377" width="18.7109375" style="53" customWidth="1"/>
    <col min="5378" max="5379" width="0" style="53" hidden="1" customWidth="1"/>
    <col min="5380" max="5380" width="18.7109375" style="53" customWidth="1"/>
    <col min="5381" max="5628" width="9.140625" style="53"/>
    <col min="5629" max="5629" width="64.7109375" style="53" customWidth="1"/>
    <col min="5630" max="5630" width="9.42578125" style="53" customWidth="1"/>
    <col min="5631" max="5631" width="20.85546875" style="53" customWidth="1"/>
    <col min="5632" max="5632" width="15.85546875" style="53" customWidth="1"/>
    <col min="5633" max="5633" width="18.7109375" style="53" customWidth="1"/>
    <col min="5634" max="5635" width="0" style="53" hidden="1" customWidth="1"/>
    <col min="5636" max="5636" width="18.7109375" style="53" customWidth="1"/>
    <col min="5637" max="5884" width="9.140625" style="53"/>
    <col min="5885" max="5885" width="64.7109375" style="53" customWidth="1"/>
    <col min="5886" max="5886" width="9.42578125" style="53" customWidth="1"/>
    <col min="5887" max="5887" width="20.85546875" style="53" customWidth="1"/>
    <col min="5888" max="5888" width="15.85546875" style="53" customWidth="1"/>
    <col min="5889" max="5889" width="18.7109375" style="53" customWidth="1"/>
    <col min="5890" max="5891" width="0" style="53" hidden="1" customWidth="1"/>
    <col min="5892" max="5892" width="18.7109375" style="53" customWidth="1"/>
    <col min="5893" max="6140" width="9.140625" style="53"/>
    <col min="6141" max="6141" width="64.7109375" style="53" customWidth="1"/>
    <col min="6142" max="6142" width="9.42578125" style="53" customWidth="1"/>
    <col min="6143" max="6143" width="20.85546875" style="53" customWidth="1"/>
    <col min="6144" max="6144" width="15.85546875" style="53" customWidth="1"/>
    <col min="6145" max="6145" width="18.7109375" style="53" customWidth="1"/>
    <col min="6146" max="6147" width="0" style="53" hidden="1" customWidth="1"/>
    <col min="6148" max="6148" width="18.7109375" style="53" customWidth="1"/>
    <col min="6149" max="6396" width="9.140625" style="53"/>
    <col min="6397" max="6397" width="64.7109375" style="53" customWidth="1"/>
    <col min="6398" max="6398" width="9.42578125" style="53" customWidth="1"/>
    <col min="6399" max="6399" width="20.85546875" style="53" customWidth="1"/>
    <col min="6400" max="6400" width="15.85546875" style="53" customWidth="1"/>
    <col min="6401" max="6401" width="18.7109375" style="53" customWidth="1"/>
    <col min="6402" max="6403" width="0" style="53" hidden="1" customWidth="1"/>
    <col min="6404" max="6404" width="18.7109375" style="53" customWidth="1"/>
    <col min="6405" max="6652" width="9.140625" style="53"/>
    <col min="6653" max="6653" width="64.7109375" style="53" customWidth="1"/>
    <col min="6654" max="6654" width="9.42578125" style="53" customWidth="1"/>
    <col min="6655" max="6655" width="20.85546875" style="53" customWidth="1"/>
    <col min="6656" max="6656" width="15.85546875" style="53" customWidth="1"/>
    <col min="6657" max="6657" width="18.7109375" style="53" customWidth="1"/>
    <col min="6658" max="6659" width="0" style="53" hidden="1" customWidth="1"/>
    <col min="6660" max="6660" width="18.7109375" style="53" customWidth="1"/>
    <col min="6661" max="6908" width="9.140625" style="53"/>
    <col min="6909" max="6909" width="64.7109375" style="53" customWidth="1"/>
    <col min="6910" max="6910" width="9.42578125" style="53" customWidth="1"/>
    <col min="6911" max="6911" width="20.85546875" style="53" customWidth="1"/>
    <col min="6912" max="6912" width="15.85546875" style="53" customWidth="1"/>
    <col min="6913" max="6913" width="18.7109375" style="53" customWidth="1"/>
    <col min="6914" max="6915" width="0" style="53" hidden="1" customWidth="1"/>
    <col min="6916" max="6916" width="18.7109375" style="53" customWidth="1"/>
    <col min="6917" max="7164" width="9.140625" style="53"/>
    <col min="7165" max="7165" width="64.7109375" style="53" customWidth="1"/>
    <col min="7166" max="7166" width="9.42578125" style="53" customWidth="1"/>
    <col min="7167" max="7167" width="20.85546875" style="53" customWidth="1"/>
    <col min="7168" max="7168" width="15.85546875" style="53" customWidth="1"/>
    <col min="7169" max="7169" width="18.7109375" style="53" customWidth="1"/>
    <col min="7170" max="7171" width="0" style="53" hidden="1" customWidth="1"/>
    <col min="7172" max="7172" width="18.7109375" style="53" customWidth="1"/>
    <col min="7173" max="7420" width="9.140625" style="53"/>
    <col min="7421" max="7421" width="64.7109375" style="53" customWidth="1"/>
    <col min="7422" max="7422" width="9.42578125" style="53" customWidth="1"/>
    <col min="7423" max="7423" width="20.85546875" style="53" customWidth="1"/>
    <col min="7424" max="7424" width="15.85546875" style="53" customWidth="1"/>
    <col min="7425" max="7425" width="18.7109375" style="53" customWidth="1"/>
    <col min="7426" max="7427" width="0" style="53" hidden="1" customWidth="1"/>
    <col min="7428" max="7428" width="18.7109375" style="53" customWidth="1"/>
    <col min="7429" max="7676" width="9.140625" style="53"/>
    <col min="7677" max="7677" width="64.7109375" style="53" customWidth="1"/>
    <col min="7678" max="7678" width="9.42578125" style="53" customWidth="1"/>
    <col min="7679" max="7679" width="20.85546875" style="53" customWidth="1"/>
    <col min="7680" max="7680" width="15.85546875" style="53" customWidth="1"/>
    <col min="7681" max="7681" width="18.7109375" style="53" customWidth="1"/>
    <col min="7682" max="7683" width="0" style="53" hidden="1" customWidth="1"/>
    <col min="7684" max="7684" width="18.7109375" style="53" customWidth="1"/>
    <col min="7685" max="7932" width="9.140625" style="53"/>
    <col min="7933" max="7933" width="64.7109375" style="53" customWidth="1"/>
    <col min="7934" max="7934" width="9.42578125" style="53" customWidth="1"/>
    <col min="7935" max="7935" width="20.85546875" style="53" customWidth="1"/>
    <col min="7936" max="7936" width="15.85546875" style="53" customWidth="1"/>
    <col min="7937" max="7937" width="18.7109375" style="53" customWidth="1"/>
    <col min="7938" max="7939" width="0" style="53" hidden="1" customWidth="1"/>
    <col min="7940" max="7940" width="18.7109375" style="53" customWidth="1"/>
    <col min="7941" max="8188" width="9.140625" style="53"/>
    <col min="8189" max="8189" width="64.7109375" style="53" customWidth="1"/>
    <col min="8190" max="8190" width="9.42578125" style="53" customWidth="1"/>
    <col min="8191" max="8191" width="20.85546875" style="53" customWidth="1"/>
    <col min="8192" max="8192" width="15.85546875" style="53" customWidth="1"/>
    <col min="8193" max="8193" width="18.7109375" style="53" customWidth="1"/>
    <col min="8194" max="8195" width="0" style="53" hidden="1" customWidth="1"/>
    <col min="8196" max="8196" width="18.7109375" style="53" customWidth="1"/>
    <col min="8197" max="8444" width="9.140625" style="53"/>
    <col min="8445" max="8445" width="64.7109375" style="53" customWidth="1"/>
    <col min="8446" max="8446" width="9.42578125" style="53" customWidth="1"/>
    <col min="8447" max="8447" width="20.85546875" style="53" customWidth="1"/>
    <col min="8448" max="8448" width="15.85546875" style="53" customWidth="1"/>
    <col min="8449" max="8449" width="18.7109375" style="53" customWidth="1"/>
    <col min="8450" max="8451" width="0" style="53" hidden="1" customWidth="1"/>
    <col min="8452" max="8452" width="18.7109375" style="53" customWidth="1"/>
    <col min="8453" max="8700" width="9.140625" style="53"/>
    <col min="8701" max="8701" width="64.7109375" style="53" customWidth="1"/>
    <col min="8702" max="8702" width="9.42578125" style="53" customWidth="1"/>
    <col min="8703" max="8703" width="20.85546875" style="53" customWidth="1"/>
    <col min="8704" max="8704" width="15.85546875" style="53" customWidth="1"/>
    <col min="8705" max="8705" width="18.7109375" style="53" customWidth="1"/>
    <col min="8706" max="8707" width="0" style="53" hidden="1" customWidth="1"/>
    <col min="8708" max="8708" width="18.7109375" style="53" customWidth="1"/>
    <col min="8709" max="8956" width="9.140625" style="53"/>
    <col min="8957" max="8957" width="64.7109375" style="53" customWidth="1"/>
    <col min="8958" max="8958" width="9.42578125" style="53" customWidth="1"/>
    <col min="8959" max="8959" width="20.85546875" style="53" customWidth="1"/>
    <col min="8960" max="8960" width="15.85546875" style="53" customWidth="1"/>
    <col min="8961" max="8961" width="18.7109375" style="53" customWidth="1"/>
    <col min="8962" max="8963" width="0" style="53" hidden="1" customWidth="1"/>
    <col min="8964" max="8964" width="18.7109375" style="53" customWidth="1"/>
    <col min="8965" max="9212" width="9.140625" style="53"/>
    <col min="9213" max="9213" width="64.7109375" style="53" customWidth="1"/>
    <col min="9214" max="9214" width="9.42578125" style="53" customWidth="1"/>
    <col min="9215" max="9215" width="20.85546875" style="53" customWidth="1"/>
    <col min="9216" max="9216" width="15.85546875" style="53" customWidth="1"/>
    <col min="9217" max="9217" width="18.7109375" style="53" customWidth="1"/>
    <col min="9218" max="9219" width="0" style="53" hidden="1" customWidth="1"/>
    <col min="9220" max="9220" width="18.7109375" style="53" customWidth="1"/>
    <col min="9221" max="9468" width="9.140625" style="53"/>
    <col min="9469" max="9469" width="64.7109375" style="53" customWidth="1"/>
    <col min="9470" max="9470" width="9.42578125" style="53" customWidth="1"/>
    <col min="9471" max="9471" width="20.85546875" style="53" customWidth="1"/>
    <col min="9472" max="9472" width="15.85546875" style="53" customWidth="1"/>
    <col min="9473" max="9473" width="18.7109375" style="53" customWidth="1"/>
    <col min="9474" max="9475" width="0" style="53" hidden="1" customWidth="1"/>
    <col min="9476" max="9476" width="18.7109375" style="53" customWidth="1"/>
    <col min="9477" max="9724" width="9.140625" style="53"/>
    <col min="9725" max="9725" width="64.7109375" style="53" customWidth="1"/>
    <col min="9726" max="9726" width="9.42578125" style="53" customWidth="1"/>
    <col min="9727" max="9727" width="20.85546875" style="53" customWidth="1"/>
    <col min="9728" max="9728" width="15.85546875" style="53" customWidth="1"/>
    <col min="9729" max="9729" width="18.7109375" style="53" customWidth="1"/>
    <col min="9730" max="9731" width="0" style="53" hidden="1" customWidth="1"/>
    <col min="9732" max="9732" width="18.7109375" style="53" customWidth="1"/>
    <col min="9733" max="9980" width="9.140625" style="53"/>
    <col min="9981" max="9981" width="64.7109375" style="53" customWidth="1"/>
    <col min="9982" max="9982" width="9.42578125" style="53" customWidth="1"/>
    <col min="9983" max="9983" width="20.85546875" style="53" customWidth="1"/>
    <col min="9984" max="9984" width="15.85546875" style="53" customWidth="1"/>
    <col min="9985" max="9985" width="18.7109375" style="53" customWidth="1"/>
    <col min="9986" max="9987" width="0" style="53" hidden="1" customWidth="1"/>
    <col min="9988" max="9988" width="18.7109375" style="53" customWidth="1"/>
    <col min="9989" max="10236" width="9.140625" style="53"/>
    <col min="10237" max="10237" width="64.7109375" style="53" customWidth="1"/>
    <col min="10238" max="10238" width="9.42578125" style="53" customWidth="1"/>
    <col min="10239" max="10239" width="20.85546875" style="53" customWidth="1"/>
    <col min="10240" max="10240" width="15.85546875" style="53" customWidth="1"/>
    <col min="10241" max="10241" width="18.7109375" style="53" customWidth="1"/>
    <col min="10242" max="10243" width="0" style="53" hidden="1" customWidth="1"/>
    <col min="10244" max="10244" width="18.7109375" style="53" customWidth="1"/>
    <col min="10245" max="10492" width="9.140625" style="53"/>
    <col min="10493" max="10493" width="64.7109375" style="53" customWidth="1"/>
    <col min="10494" max="10494" width="9.42578125" style="53" customWidth="1"/>
    <col min="10495" max="10495" width="20.85546875" style="53" customWidth="1"/>
    <col min="10496" max="10496" width="15.85546875" style="53" customWidth="1"/>
    <col min="10497" max="10497" width="18.7109375" style="53" customWidth="1"/>
    <col min="10498" max="10499" width="0" style="53" hidden="1" customWidth="1"/>
    <col min="10500" max="10500" width="18.7109375" style="53" customWidth="1"/>
    <col min="10501" max="10748" width="9.140625" style="53"/>
    <col min="10749" max="10749" width="64.7109375" style="53" customWidth="1"/>
    <col min="10750" max="10750" width="9.42578125" style="53" customWidth="1"/>
    <col min="10751" max="10751" width="20.85546875" style="53" customWidth="1"/>
    <col min="10752" max="10752" width="15.85546875" style="53" customWidth="1"/>
    <col min="10753" max="10753" width="18.7109375" style="53" customWidth="1"/>
    <col min="10754" max="10755" width="0" style="53" hidden="1" customWidth="1"/>
    <col min="10756" max="10756" width="18.7109375" style="53" customWidth="1"/>
    <col min="10757" max="11004" width="9.140625" style="53"/>
    <col min="11005" max="11005" width="64.7109375" style="53" customWidth="1"/>
    <col min="11006" max="11006" width="9.42578125" style="53" customWidth="1"/>
    <col min="11007" max="11007" width="20.85546875" style="53" customWidth="1"/>
    <col min="11008" max="11008" width="15.85546875" style="53" customWidth="1"/>
    <col min="11009" max="11009" width="18.7109375" style="53" customWidth="1"/>
    <col min="11010" max="11011" width="0" style="53" hidden="1" customWidth="1"/>
    <col min="11012" max="11012" width="18.7109375" style="53" customWidth="1"/>
    <col min="11013" max="11260" width="9.140625" style="53"/>
    <col min="11261" max="11261" width="64.7109375" style="53" customWidth="1"/>
    <col min="11262" max="11262" width="9.42578125" style="53" customWidth="1"/>
    <col min="11263" max="11263" width="20.85546875" style="53" customWidth="1"/>
    <col min="11264" max="11264" width="15.85546875" style="53" customWidth="1"/>
    <col min="11265" max="11265" width="18.7109375" style="53" customWidth="1"/>
    <col min="11266" max="11267" width="0" style="53" hidden="1" customWidth="1"/>
    <col min="11268" max="11268" width="18.7109375" style="53" customWidth="1"/>
    <col min="11269" max="11516" width="9.140625" style="53"/>
    <col min="11517" max="11517" width="64.7109375" style="53" customWidth="1"/>
    <col min="11518" max="11518" width="9.42578125" style="53" customWidth="1"/>
    <col min="11519" max="11519" width="20.85546875" style="53" customWidth="1"/>
    <col min="11520" max="11520" width="15.85546875" style="53" customWidth="1"/>
    <col min="11521" max="11521" width="18.7109375" style="53" customWidth="1"/>
    <col min="11522" max="11523" width="0" style="53" hidden="1" customWidth="1"/>
    <col min="11524" max="11524" width="18.7109375" style="53" customWidth="1"/>
    <col min="11525" max="11772" width="9.140625" style="53"/>
    <col min="11773" max="11773" width="64.7109375" style="53" customWidth="1"/>
    <col min="11774" max="11774" width="9.42578125" style="53" customWidth="1"/>
    <col min="11775" max="11775" width="20.85546875" style="53" customWidth="1"/>
    <col min="11776" max="11776" width="15.85546875" style="53" customWidth="1"/>
    <col min="11777" max="11777" width="18.7109375" style="53" customWidth="1"/>
    <col min="11778" max="11779" width="0" style="53" hidden="1" customWidth="1"/>
    <col min="11780" max="11780" width="18.7109375" style="53" customWidth="1"/>
    <col min="11781" max="12028" width="9.140625" style="53"/>
    <col min="12029" max="12029" width="64.7109375" style="53" customWidth="1"/>
    <col min="12030" max="12030" width="9.42578125" style="53" customWidth="1"/>
    <col min="12031" max="12031" width="20.85546875" style="53" customWidth="1"/>
    <col min="12032" max="12032" width="15.85546875" style="53" customWidth="1"/>
    <col min="12033" max="12033" width="18.7109375" style="53" customWidth="1"/>
    <col min="12034" max="12035" width="0" style="53" hidden="1" customWidth="1"/>
    <col min="12036" max="12036" width="18.7109375" style="53" customWidth="1"/>
    <col min="12037" max="12284" width="9.140625" style="53"/>
    <col min="12285" max="12285" width="64.7109375" style="53" customWidth="1"/>
    <col min="12286" max="12286" width="9.42578125" style="53" customWidth="1"/>
    <col min="12287" max="12287" width="20.85546875" style="53" customWidth="1"/>
    <col min="12288" max="12288" width="15.85546875" style="53" customWidth="1"/>
    <col min="12289" max="12289" width="18.7109375" style="53" customWidth="1"/>
    <col min="12290" max="12291" width="0" style="53" hidden="1" customWidth="1"/>
    <col min="12292" max="12292" width="18.7109375" style="53" customWidth="1"/>
    <col min="12293" max="12540" width="9.140625" style="53"/>
    <col min="12541" max="12541" width="64.7109375" style="53" customWidth="1"/>
    <col min="12542" max="12542" width="9.42578125" style="53" customWidth="1"/>
    <col min="12543" max="12543" width="20.85546875" style="53" customWidth="1"/>
    <col min="12544" max="12544" width="15.85546875" style="53" customWidth="1"/>
    <col min="12545" max="12545" width="18.7109375" style="53" customWidth="1"/>
    <col min="12546" max="12547" width="0" style="53" hidden="1" customWidth="1"/>
    <col min="12548" max="12548" width="18.7109375" style="53" customWidth="1"/>
    <col min="12549" max="12796" width="9.140625" style="53"/>
    <col min="12797" max="12797" width="64.7109375" style="53" customWidth="1"/>
    <col min="12798" max="12798" width="9.42578125" style="53" customWidth="1"/>
    <col min="12799" max="12799" width="20.85546875" style="53" customWidth="1"/>
    <col min="12800" max="12800" width="15.85546875" style="53" customWidth="1"/>
    <col min="12801" max="12801" width="18.7109375" style="53" customWidth="1"/>
    <col min="12802" max="12803" width="0" style="53" hidden="1" customWidth="1"/>
    <col min="12804" max="12804" width="18.7109375" style="53" customWidth="1"/>
    <col min="12805" max="13052" width="9.140625" style="53"/>
    <col min="13053" max="13053" width="64.7109375" style="53" customWidth="1"/>
    <col min="13054" max="13054" width="9.42578125" style="53" customWidth="1"/>
    <col min="13055" max="13055" width="20.85546875" style="53" customWidth="1"/>
    <col min="13056" max="13056" width="15.85546875" style="53" customWidth="1"/>
    <col min="13057" max="13057" width="18.7109375" style="53" customWidth="1"/>
    <col min="13058" max="13059" width="0" style="53" hidden="1" customWidth="1"/>
    <col min="13060" max="13060" width="18.7109375" style="53" customWidth="1"/>
    <col min="13061" max="13308" width="9.140625" style="53"/>
    <col min="13309" max="13309" width="64.7109375" style="53" customWidth="1"/>
    <col min="13310" max="13310" width="9.42578125" style="53" customWidth="1"/>
    <col min="13311" max="13311" width="20.85546875" style="53" customWidth="1"/>
    <col min="13312" max="13312" width="15.85546875" style="53" customWidth="1"/>
    <col min="13313" max="13313" width="18.7109375" style="53" customWidth="1"/>
    <col min="13314" max="13315" width="0" style="53" hidden="1" customWidth="1"/>
    <col min="13316" max="13316" width="18.7109375" style="53" customWidth="1"/>
    <col min="13317" max="13564" width="9.140625" style="53"/>
    <col min="13565" max="13565" width="64.7109375" style="53" customWidth="1"/>
    <col min="13566" max="13566" width="9.42578125" style="53" customWidth="1"/>
    <col min="13567" max="13567" width="20.85546875" style="53" customWidth="1"/>
    <col min="13568" max="13568" width="15.85546875" style="53" customWidth="1"/>
    <col min="13569" max="13569" width="18.7109375" style="53" customWidth="1"/>
    <col min="13570" max="13571" width="0" style="53" hidden="1" customWidth="1"/>
    <col min="13572" max="13572" width="18.7109375" style="53" customWidth="1"/>
    <col min="13573" max="13820" width="9.140625" style="53"/>
    <col min="13821" max="13821" width="64.7109375" style="53" customWidth="1"/>
    <col min="13822" max="13822" width="9.42578125" style="53" customWidth="1"/>
    <col min="13823" max="13823" width="20.85546875" style="53" customWidth="1"/>
    <col min="13824" max="13824" width="15.85546875" style="53" customWidth="1"/>
    <col min="13825" max="13825" width="18.7109375" style="53" customWidth="1"/>
    <col min="13826" max="13827" width="0" style="53" hidden="1" customWidth="1"/>
    <col min="13828" max="13828" width="18.7109375" style="53" customWidth="1"/>
    <col min="13829" max="14076" width="9.140625" style="53"/>
    <col min="14077" max="14077" width="64.7109375" style="53" customWidth="1"/>
    <col min="14078" max="14078" width="9.42578125" style="53" customWidth="1"/>
    <col min="14079" max="14079" width="20.85546875" style="53" customWidth="1"/>
    <col min="14080" max="14080" width="15.85546875" style="53" customWidth="1"/>
    <col min="14081" max="14081" width="18.7109375" style="53" customWidth="1"/>
    <col min="14082" max="14083" width="0" style="53" hidden="1" customWidth="1"/>
    <col min="14084" max="14084" width="18.7109375" style="53" customWidth="1"/>
    <col min="14085" max="14332" width="9.140625" style="53"/>
    <col min="14333" max="14333" width="64.7109375" style="53" customWidth="1"/>
    <col min="14334" max="14334" width="9.42578125" style="53" customWidth="1"/>
    <col min="14335" max="14335" width="20.85546875" style="53" customWidth="1"/>
    <col min="14336" max="14336" width="15.85546875" style="53" customWidth="1"/>
    <col min="14337" max="14337" width="18.7109375" style="53" customWidth="1"/>
    <col min="14338" max="14339" width="0" style="53" hidden="1" customWidth="1"/>
    <col min="14340" max="14340" width="18.7109375" style="53" customWidth="1"/>
    <col min="14341" max="14588" width="9.140625" style="53"/>
    <col min="14589" max="14589" width="64.7109375" style="53" customWidth="1"/>
    <col min="14590" max="14590" width="9.42578125" style="53" customWidth="1"/>
    <col min="14591" max="14591" width="20.85546875" style="53" customWidth="1"/>
    <col min="14592" max="14592" width="15.85546875" style="53" customWidth="1"/>
    <col min="14593" max="14593" width="18.7109375" style="53" customWidth="1"/>
    <col min="14594" max="14595" width="0" style="53" hidden="1" customWidth="1"/>
    <col min="14596" max="14596" width="18.7109375" style="53" customWidth="1"/>
    <col min="14597" max="14844" width="9.140625" style="53"/>
    <col min="14845" max="14845" width="64.7109375" style="53" customWidth="1"/>
    <col min="14846" max="14846" width="9.42578125" style="53" customWidth="1"/>
    <col min="14847" max="14847" width="20.85546875" style="53" customWidth="1"/>
    <col min="14848" max="14848" width="15.85546875" style="53" customWidth="1"/>
    <col min="14849" max="14849" width="18.7109375" style="53" customWidth="1"/>
    <col min="14850" max="14851" width="0" style="53" hidden="1" customWidth="1"/>
    <col min="14852" max="14852" width="18.7109375" style="53" customWidth="1"/>
    <col min="14853" max="15100" width="9.140625" style="53"/>
    <col min="15101" max="15101" width="64.7109375" style="53" customWidth="1"/>
    <col min="15102" max="15102" width="9.42578125" style="53" customWidth="1"/>
    <col min="15103" max="15103" width="20.85546875" style="53" customWidth="1"/>
    <col min="15104" max="15104" width="15.85546875" style="53" customWidth="1"/>
    <col min="15105" max="15105" width="18.7109375" style="53" customWidth="1"/>
    <col min="15106" max="15107" width="0" style="53" hidden="1" customWidth="1"/>
    <col min="15108" max="15108" width="18.7109375" style="53" customWidth="1"/>
    <col min="15109" max="15356" width="9.140625" style="53"/>
    <col min="15357" max="15357" width="64.7109375" style="53" customWidth="1"/>
    <col min="15358" max="15358" width="9.42578125" style="53" customWidth="1"/>
    <col min="15359" max="15359" width="20.85546875" style="53" customWidth="1"/>
    <col min="15360" max="15360" width="15.85546875" style="53" customWidth="1"/>
    <col min="15361" max="15361" width="18.7109375" style="53" customWidth="1"/>
    <col min="15362" max="15363" width="0" style="53" hidden="1" customWidth="1"/>
    <col min="15364" max="15364" width="18.7109375" style="53" customWidth="1"/>
    <col min="15365" max="15612" width="9.140625" style="53"/>
    <col min="15613" max="15613" width="64.7109375" style="53" customWidth="1"/>
    <col min="15614" max="15614" width="9.42578125" style="53" customWidth="1"/>
    <col min="15615" max="15615" width="20.85546875" style="53" customWidth="1"/>
    <col min="15616" max="15616" width="15.85546875" style="53" customWidth="1"/>
    <col min="15617" max="15617" width="18.7109375" style="53" customWidth="1"/>
    <col min="15618" max="15619" width="0" style="53" hidden="1" customWidth="1"/>
    <col min="15620" max="15620" width="18.7109375" style="53" customWidth="1"/>
    <col min="15621" max="15868" width="9.140625" style="53"/>
    <col min="15869" max="15869" width="64.7109375" style="53" customWidth="1"/>
    <col min="15870" max="15870" width="9.42578125" style="53" customWidth="1"/>
    <col min="15871" max="15871" width="20.85546875" style="53" customWidth="1"/>
    <col min="15872" max="15872" width="15.85546875" style="53" customWidth="1"/>
    <col min="15873" max="15873" width="18.7109375" style="53" customWidth="1"/>
    <col min="15874" max="15875" width="0" style="53" hidden="1" customWidth="1"/>
    <col min="15876" max="15876" width="18.7109375" style="53" customWidth="1"/>
    <col min="15877" max="16124" width="9.140625" style="53"/>
    <col min="16125" max="16125" width="64.7109375" style="53" customWidth="1"/>
    <col min="16126" max="16126" width="9.42578125" style="53" customWidth="1"/>
    <col min="16127" max="16127" width="20.85546875" style="53" customWidth="1"/>
    <col min="16128" max="16128" width="15.85546875" style="53" customWidth="1"/>
    <col min="16129" max="16129" width="18.7109375" style="53" customWidth="1"/>
    <col min="16130" max="16131" width="0" style="53" hidden="1" customWidth="1"/>
    <col min="16132" max="16132" width="18.7109375" style="53" customWidth="1"/>
    <col min="16133" max="16384" width="9.140625" style="53"/>
  </cols>
  <sheetData>
    <row r="1" spans="1:14" x14ac:dyDescent="0.25">
      <c r="A1" s="351"/>
      <c r="B1" s="283"/>
      <c r="C1" s="282"/>
      <c r="D1" s="282"/>
      <c r="E1" s="282"/>
      <c r="F1" s="282"/>
    </row>
    <row r="2" spans="1:14" ht="18.75" x14ac:dyDescent="0.3">
      <c r="A2" s="376" t="s">
        <v>339</v>
      </c>
      <c r="B2" s="377"/>
      <c r="C2" s="377"/>
      <c r="D2" s="377"/>
      <c r="E2" s="377"/>
      <c r="F2" s="377"/>
      <c r="G2" s="369"/>
      <c r="H2" s="369"/>
      <c r="I2" s="369"/>
      <c r="J2" s="369"/>
      <c r="K2" s="369"/>
      <c r="L2" s="369"/>
      <c r="M2" s="369"/>
      <c r="N2" s="369"/>
    </row>
    <row r="3" spans="1:14" ht="19.5" x14ac:dyDescent="0.35">
      <c r="A3" s="378" t="s">
        <v>275</v>
      </c>
      <c r="B3" s="377"/>
      <c r="C3" s="377"/>
      <c r="D3" s="377"/>
      <c r="E3" s="377"/>
      <c r="F3" s="377"/>
      <c r="G3" s="369"/>
      <c r="H3" s="369"/>
      <c r="I3" s="369"/>
      <c r="J3" s="369"/>
      <c r="K3" s="369"/>
      <c r="L3" s="369"/>
      <c r="M3" s="369"/>
      <c r="N3" s="369"/>
    </row>
    <row r="4" spans="1:14" ht="19.5" x14ac:dyDescent="0.35">
      <c r="A4" s="266"/>
      <c r="B4" s="265"/>
      <c r="C4" s="265"/>
      <c r="D4" s="265"/>
      <c r="E4" s="265"/>
      <c r="F4" s="265"/>
    </row>
    <row r="5" spans="1:14" ht="19.5" x14ac:dyDescent="0.35">
      <c r="A5" s="266"/>
      <c r="B5" s="265"/>
      <c r="C5" s="265"/>
      <c r="D5" s="265"/>
      <c r="E5" s="265"/>
      <c r="F5" s="265"/>
    </row>
    <row r="6" spans="1:14" ht="19.5" x14ac:dyDescent="0.35">
      <c r="A6" s="266"/>
      <c r="B6" s="265"/>
      <c r="C6" s="265"/>
      <c r="D6" s="265"/>
      <c r="E6" s="265"/>
      <c r="F6" s="265"/>
    </row>
    <row r="7" spans="1:14" x14ac:dyDescent="0.25">
      <c r="A7" s="352" t="s">
        <v>355</v>
      </c>
      <c r="B7" s="265"/>
      <c r="C7" s="265"/>
      <c r="D7" s="265"/>
      <c r="E7" s="265"/>
      <c r="F7" s="265"/>
      <c r="N7" s="53" t="s">
        <v>356</v>
      </c>
    </row>
    <row r="8" spans="1:14" x14ac:dyDescent="0.25">
      <c r="A8" s="410" t="s">
        <v>2</v>
      </c>
      <c r="B8" s="410" t="s">
        <v>33</v>
      </c>
      <c r="C8" s="408" t="s">
        <v>34</v>
      </c>
      <c r="D8" s="409"/>
      <c r="E8" s="409"/>
      <c r="F8" s="409"/>
      <c r="G8" s="408" t="s">
        <v>248</v>
      </c>
      <c r="H8" s="409"/>
      <c r="I8" s="409"/>
      <c r="J8" s="409"/>
      <c r="K8" s="408" t="s">
        <v>4</v>
      </c>
      <c r="L8" s="409"/>
      <c r="M8" s="409"/>
      <c r="N8" s="409"/>
    </row>
    <row r="9" spans="1:14" ht="45" x14ac:dyDescent="0.25">
      <c r="A9" s="411"/>
      <c r="B9" s="411"/>
      <c r="C9" s="297" t="s">
        <v>32</v>
      </c>
      <c r="D9" s="297" t="s">
        <v>276</v>
      </c>
      <c r="E9" s="297" t="s">
        <v>277</v>
      </c>
      <c r="F9" s="298" t="s">
        <v>258</v>
      </c>
      <c r="G9" s="297" t="s">
        <v>32</v>
      </c>
      <c r="H9" s="297" t="s">
        <v>276</v>
      </c>
      <c r="I9" s="297" t="s">
        <v>277</v>
      </c>
      <c r="J9" s="298" t="s">
        <v>258</v>
      </c>
      <c r="K9" s="297" t="s">
        <v>32</v>
      </c>
      <c r="L9" s="297" t="s">
        <v>276</v>
      </c>
      <c r="M9" s="297" t="s">
        <v>277</v>
      </c>
      <c r="N9" s="298" t="s">
        <v>258</v>
      </c>
    </row>
    <row r="10" spans="1:14" x14ac:dyDescent="0.25">
      <c r="A10" s="138" t="s">
        <v>278</v>
      </c>
      <c r="B10" s="57" t="s">
        <v>279</v>
      </c>
      <c r="C10" s="284">
        <v>0</v>
      </c>
      <c r="D10" s="137"/>
      <c r="E10" s="137"/>
      <c r="F10" s="284">
        <v>0</v>
      </c>
      <c r="G10" s="284">
        <v>0</v>
      </c>
      <c r="H10" s="137"/>
      <c r="I10" s="137"/>
      <c r="J10" s="284">
        <v>0</v>
      </c>
      <c r="K10" s="284">
        <v>0</v>
      </c>
      <c r="L10" s="137"/>
      <c r="M10" s="137"/>
      <c r="N10" s="284">
        <v>0</v>
      </c>
    </row>
    <row r="11" spans="1:14" x14ac:dyDescent="0.25">
      <c r="A11" s="138" t="s">
        <v>280</v>
      </c>
      <c r="B11" s="57" t="s">
        <v>117</v>
      </c>
      <c r="C11" s="284">
        <f>SUM(C12:C26)</f>
        <v>131524550</v>
      </c>
      <c r="D11" s="137"/>
      <c r="E11" s="137"/>
      <c r="F11" s="284">
        <f>SUM(F12:F26)</f>
        <v>131524550</v>
      </c>
      <c r="G11" s="284">
        <f>SUM(G12:G28)</f>
        <v>174035394</v>
      </c>
      <c r="H11" s="137"/>
      <c r="I11" s="137"/>
      <c r="J11" s="284">
        <f>SUM(J12:J28)</f>
        <v>174035394</v>
      </c>
      <c r="K11" s="284">
        <f>SUM(K12:K28)</f>
        <v>18944274</v>
      </c>
      <c r="L11" s="137"/>
      <c r="M11" s="137"/>
      <c r="N11" s="284">
        <f>SUM(K11:M11)</f>
        <v>18944274</v>
      </c>
    </row>
    <row r="12" spans="1:14" x14ac:dyDescent="0.25">
      <c r="A12" s="76" t="s">
        <v>281</v>
      </c>
      <c r="B12" s="285"/>
      <c r="C12" s="286">
        <v>787400</v>
      </c>
      <c r="D12" s="287"/>
      <c r="E12" s="287"/>
      <c r="F12" s="286">
        <v>787400</v>
      </c>
      <c r="G12" s="286">
        <v>787400</v>
      </c>
      <c r="H12" s="287"/>
      <c r="I12" s="287"/>
      <c r="J12" s="286">
        <v>787400</v>
      </c>
      <c r="K12" s="286"/>
      <c r="L12" s="287"/>
      <c r="M12" s="287"/>
      <c r="N12" s="284">
        <f t="shared" ref="N12:N50" si="0">SUM(K12:M12)</f>
        <v>0</v>
      </c>
    </row>
    <row r="13" spans="1:14" x14ac:dyDescent="0.25">
      <c r="A13" s="76" t="s">
        <v>282</v>
      </c>
      <c r="B13" s="285"/>
      <c r="C13" s="286">
        <v>2363000</v>
      </c>
      <c r="D13" s="287"/>
      <c r="E13" s="287"/>
      <c r="F13" s="286">
        <v>2363000</v>
      </c>
      <c r="G13" s="286">
        <v>2363000</v>
      </c>
      <c r="H13" s="287"/>
      <c r="I13" s="287"/>
      <c r="J13" s="286">
        <v>2363000</v>
      </c>
      <c r="K13" s="286"/>
      <c r="L13" s="287"/>
      <c r="M13" s="287"/>
      <c r="N13" s="284">
        <f t="shared" si="0"/>
        <v>0</v>
      </c>
    </row>
    <row r="14" spans="1:14" x14ac:dyDescent="0.25">
      <c r="A14" s="76" t="s">
        <v>283</v>
      </c>
      <c r="B14" s="285"/>
      <c r="C14" s="286">
        <v>23630000</v>
      </c>
      <c r="D14" s="287"/>
      <c r="E14" s="287"/>
      <c r="F14" s="286">
        <v>23630000</v>
      </c>
      <c r="G14" s="286">
        <v>23630000</v>
      </c>
      <c r="H14" s="287"/>
      <c r="I14" s="287"/>
      <c r="J14" s="286">
        <v>23630000</v>
      </c>
      <c r="K14" s="286">
        <v>64000</v>
      </c>
      <c r="L14" s="287"/>
      <c r="M14" s="287"/>
      <c r="N14" s="284">
        <f t="shared" si="0"/>
        <v>64000</v>
      </c>
    </row>
    <row r="15" spans="1:14" x14ac:dyDescent="0.25">
      <c r="A15" s="76" t="s">
        <v>284</v>
      </c>
      <c r="B15" s="285"/>
      <c r="C15" s="286">
        <v>5159055</v>
      </c>
      <c r="D15" s="287"/>
      <c r="E15" s="287"/>
      <c r="F15" s="286">
        <v>5159055</v>
      </c>
      <c r="G15" s="286">
        <v>5159055</v>
      </c>
      <c r="H15" s="287"/>
      <c r="I15" s="287"/>
      <c r="J15" s="286">
        <v>5159055</v>
      </c>
      <c r="K15" s="286">
        <v>5159500</v>
      </c>
      <c r="L15" s="287"/>
      <c r="M15" s="287"/>
      <c r="N15" s="284">
        <f t="shared" si="0"/>
        <v>5159500</v>
      </c>
    </row>
    <row r="16" spans="1:14" x14ac:dyDescent="0.25">
      <c r="A16" s="76" t="s">
        <v>285</v>
      </c>
      <c r="B16" s="285"/>
      <c r="C16" s="286">
        <v>4887402</v>
      </c>
      <c r="D16" s="287"/>
      <c r="E16" s="287"/>
      <c r="F16" s="286">
        <v>4887402</v>
      </c>
      <c r="G16" s="286">
        <v>4887402</v>
      </c>
      <c r="H16" s="287"/>
      <c r="I16" s="287"/>
      <c r="J16" s="286">
        <v>4887402</v>
      </c>
      <c r="K16" s="286">
        <v>4887500</v>
      </c>
      <c r="L16" s="287"/>
      <c r="M16" s="287"/>
      <c r="N16" s="284">
        <f t="shared" si="0"/>
        <v>4887500</v>
      </c>
    </row>
    <row r="17" spans="1:14" x14ac:dyDescent="0.25">
      <c r="A17" s="76" t="s">
        <v>286</v>
      </c>
      <c r="B17" s="285"/>
      <c r="C17" s="286">
        <v>1574803</v>
      </c>
      <c r="D17" s="287"/>
      <c r="E17" s="287"/>
      <c r="F17" s="286">
        <v>1574803</v>
      </c>
      <c r="G17" s="286">
        <v>1574803</v>
      </c>
      <c r="H17" s="287"/>
      <c r="I17" s="287"/>
      <c r="J17" s="286">
        <v>1574803</v>
      </c>
      <c r="K17" s="286"/>
      <c r="L17" s="287"/>
      <c r="M17" s="287"/>
      <c r="N17" s="284">
        <f t="shared" si="0"/>
        <v>0</v>
      </c>
    </row>
    <row r="18" spans="1:14" x14ac:dyDescent="0.25">
      <c r="A18" s="76" t="s">
        <v>287</v>
      </c>
      <c r="B18" s="285"/>
      <c r="C18" s="286">
        <v>1574803</v>
      </c>
      <c r="D18" s="287"/>
      <c r="E18" s="287"/>
      <c r="F18" s="286">
        <v>1574803</v>
      </c>
      <c r="G18" s="286">
        <v>1574803</v>
      </c>
      <c r="H18" s="287"/>
      <c r="I18" s="287"/>
      <c r="J18" s="286">
        <v>1574803</v>
      </c>
      <c r="K18" s="286"/>
      <c r="L18" s="287"/>
      <c r="M18" s="287"/>
      <c r="N18" s="284">
        <f t="shared" si="0"/>
        <v>0</v>
      </c>
    </row>
    <row r="19" spans="1:14" x14ac:dyDescent="0.25">
      <c r="A19" s="76" t="s">
        <v>288</v>
      </c>
      <c r="B19" s="285"/>
      <c r="C19" s="286">
        <v>14173300</v>
      </c>
      <c r="D19" s="287"/>
      <c r="E19" s="287"/>
      <c r="F19" s="286">
        <v>14173300</v>
      </c>
      <c r="G19" s="286">
        <v>14173300</v>
      </c>
      <c r="H19" s="287"/>
      <c r="I19" s="287"/>
      <c r="J19" s="286">
        <v>14173300</v>
      </c>
      <c r="K19" s="286"/>
      <c r="L19" s="287"/>
      <c r="M19" s="287"/>
      <c r="N19" s="284">
        <f t="shared" si="0"/>
        <v>0</v>
      </c>
    </row>
    <row r="20" spans="1:14" x14ac:dyDescent="0.25">
      <c r="A20" s="76" t="s">
        <v>289</v>
      </c>
      <c r="B20" s="285"/>
      <c r="C20" s="286">
        <v>25000000</v>
      </c>
      <c r="D20" s="287"/>
      <c r="E20" s="287"/>
      <c r="F20" s="286">
        <v>25000000</v>
      </c>
      <c r="G20" s="286">
        <v>48072444</v>
      </c>
      <c r="H20" s="287"/>
      <c r="I20" s="287"/>
      <c r="J20" s="286">
        <v>48072444</v>
      </c>
      <c r="K20" s="286"/>
      <c r="L20" s="287"/>
      <c r="M20" s="287"/>
      <c r="N20" s="284">
        <f t="shared" si="0"/>
        <v>0</v>
      </c>
    </row>
    <row r="21" spans="1:14" x14ac:dyDescent="0.25">
      <c r="A21" s="76" t="s">
        <v>290</v>
      </c>
      <c r="B21" s="285"/>
      <c r="C21" s="286">
        <v>10374787</v>
      </c>
      <c r="D21" s="287"/>
      <c r="E21" s="287"/>
      <c r="F21" s="286">
        <v>10374787</v>
      </c>
      <c r="G21" s="286">
        <v>10374787</v>
      </c>
      <c r="H21" s="287"/>
      <c r="I21" s="287"/>
      <c r="J21" s="286">
        <v>10374787</v>
      </c>
      <c r="K21" s="286">
        <v>568487</v>
      </c>
      <c r="L21" s="287"/>
      <c r="M21" s="287"/>
      <c r="N21" s="284">
        <f t="shared" si="0"/>
        <v>568487</v>
      </c>
    </row>
    <row r="22" spans="1:14" x14ac:dyDescent="0.25">
      <c r="A22" s="76" t="s">
        <v>291</v>
      </c>
      <c r="B22" s="285"/>
      <c r="C22" s="286">
        <v>35500000</v>
      </c>
      <c r="D22" s="287"/>
      <c r="E22" s="287"/>
      <c r="F22" s="286">
        <v>35500000</v>
      </c>
      <c r="G22" s="286">
        <v>35500000</v>
      </c>
      <c r="H22" s="287"/>
      <c r="I22" s="287"/>
      <c r="J22" s="286">
        <v>35500000</v>
      </c>
      <c r="K22" s="286"/>
      <c r="L22" s="287"/>
      <c r="M22" s="287"/>
      <c r="N22" s="284">
        <f t="shared" si="0"/>
        <v>0</v>
      </c>
    </row>
    <row r="23" spans="1:14" x14ac:dyDescent="0.25">
      <c r="A23" s="76" t="s">
        <v>292</v>
      </c>
      <c r="B23" s="285"/>
      <c r="C23" s="286">
        <v>2400000</v>
      </c>
      <c r="D23" s="287"/>
      <c r="E23" s="287"/>
      <c r="F23" s="286">
        <v>2400000</v>
      </c>
      <c r="G23" s="286">
        <v>2400000</v>
      </c>
      <c r="H23" s="287"/>
      <c r="I23" s="287"/>
      <c r="J23" s="286">
        <v>2400000</v>
      </c>
      <c r="K23" s="286">
        <v>1764000</v>
      </c>
      <c r="L23" s="287"/>
      <c r="M23" s="287"/>
      <c r="N23" s="284">
        <f t="shared" si="0"/>
        <v>1764000</v>
      </c>
    </row>
    <row r="24" spans="1:14" x14ac:dyDescent="0.25">
      <c r="A24" s="76" t="s">
        <v>293</v>
      </c>
      <c r="B24" s="285"/>
      <c r="C24" s="286">
        <v>1500000</v>
      </c>
      <c r="D24" s="287"/>
      <c r="E24" s="287"/>
      <c r="F24" s="286">
        <v>1500000</v>
      </c>
      <c r="G24" s="286">
        <v>1500000</v>
      </c>
      <c r="H24" s="287"/>
      <c r="I24" s="287"/>
      <c r="J24" s="286">
        <v>1500000</v>
      </c>
      <c r="K24" s="286"/>
      <c r="L24" s="287"/>
      <c r="M24" s="287"/>
      <c r="N24" s="284">
        <f t="shared" si="0"/>
        <v>0</v>
      </c>
    </row>
    <row r="25" spans="1:14" x14ac:dyDescent="0.25">
      <c r="A25" s="76" t="s">
        <v>294</v>
      </c>
      <c r="B25" s="285"/>
      <c r="C25" s="286">
        <v>1600000</v>
      </c>
      <c r="D25" s="287"/>
      <c r="E25" s="287"/>
      <c r="F25" s="286">
        <v>1600000</v>
      </c>
      <c r="G25" s="286">
        <v>1600000</v>
      </c>
      <c r="H25" s="287"/>
      <c r="I25" s="287"/>
      <c r="J25" s="286">
        <v>1600000</v>
      </c>
      <c r="K25" s="286"/>
      <c r="L25" s="287"/>
      <c r="M25" s="287"/>
      <c r="N25" s="284">
        <f t="shared" si="0"/>
        <v>0</v>
      </c>
    </row>
    <row r="26" spans="1:14" x14ac:dyDescent="0.25">
      <c r="A26" s="76" t="s">
        <v>295</v>
      </c>
      <c r="B26" s="285"/>
      <c r="C26" s="286">
        <v>1000000</v>
      </c>
      <c r="D26" s="287"/>
      <c r="E26" s="287"/>
      <c r="F26" s="286">
        <v>1000000</v>
      </c>
      <c r="G26" s="286">
        <v>1000000</v>
      </c>
      <c r="H26" s="287"/>
      <c r="I26" s="287"/>
      <c r="J26" s="286">
        <v>1000000</v>
      </c>
      <c r="K26" s="286"/>
      <c r="L26" s="287"/>
      <c r="M26" s="287"/>
      <c r="N26" s="284">
        <f t="shared" si="0"/>
        <v>0</v>
      </c>
    </row>
    <row r="27" spans="1:14" x14ac:dyDescent="0.25">
      <c r="A27" s="76" t="s">
        <v>311</v>
      </c>
      <c r="B27" s="285"/>
      <c r="C27" s="286"/>
      <c r="D27" s="287"/>
      <c r="E27" s="287"/>
      <c r="F27" s="286"/>
      <c r="G27" s="286">
        <v>4084069</v>
      </c>
      <c r="H27" s="287"/>
      <c r="I27" s="287"/>
      <c r="J27" s="286">
        <v>4084069</v>
      </c>
      <c r="K27" s="286"/>
      <c r="L27" s="287"/>
      <c r="M27" s="287"/>
      <c r="N27" s="284">
        <f t="shared" si="0"/>
        <v>0</v>
      </c>
    </row>
    <row r="28" spans="1:14" ht="25.5" x14ac:dyDescent="0.25">
      <c r="A28" s="76" t="s">
        <v>312</v>
      </c>
      <c r="B28" s="285"/>
      <c r="C28" s="286"/>
      <c r="D28" s="287"/>
      <c r="E28" s="287"/>
      <c r="F28" s="286"/>
      <c r="G28" s="286">
        <v>15354331</v>
      </c>
      <c r="H28" s="287"/>
      <c r="I28" s="287"/>
      <c r="J28" s="286">
        <v>15354331</v>
      </c>
      <c r="K28" s="286">
        <v>6500787</v>
      </c>
      <c r="L28" s="287"/>
      <c r="M28" s="287"/>
      <c r="N28" s="284">
        <f t="shared" si="0"/>
        <v>6500787</v>
      </c>
    </row>
    <row r="29" spans="1:14" x14ac:dyDescent="0.25">
      <c r="A29" s="70" t="s">
        <v>118</v>
      </c>
      <c r="B29" s="57" t="s">
        <v>119</v>
      </c>
      <c r="C29" s="284">
        <f>SUM(C30:C31)</f>
        <v>4000000</v>
      </c>
      <c r="D29" s="137"/>
      <c r="E29" s="137"/>
      <c r="F29" s="284">
        <f>SUM(F30:F31)</f>
        <v>4000000</v>
      </c>
      <c r="G29" s="284">
        <f>SUM(G30:G31)</f>
        <v>4000000</v>
      </c>
      <c r="H29" s="137"/>
      <c r="I29" s="137"/>
      <c r="J29" s="284">
        <f>SUM(J30:J31)</f>
        <v>4000000</v>
      </c>
      <c r="K29" s="284">
        <f>SUM(K30:K31)</f>
        <v>74500</v>
      </c>
      <c r="L29" s="137"/>
      <c r="M29" s="137">
        <f>SUM(M30:M31)</f>
        <v>74500</v>
      </c>
      <c r="N29" s="284">
        <f t="shared" si="0"/>
        <v>149000</v>
      </c>
    </row>
    <row r="30" spans="1:14" x14ac:dyDescent="0.25">
      <c r="A30" s="76" t="s">
        <v>296</v>
      </c>
      <c r="B30" s="285"/>
      <c r="C30" s="286">
        <v>1000000</v>
      </c>
      <c r="D30" s="287"/>
      <c r="E30" s="287"/>
      <c r="F30" s="286">
        <v>1000000</v>
      </c>
      <c r="G30" s="286">
        <v>1000000</v>
      </c>
      <c r="H30" s="287"/>
      <c r="I30" s="287"/>
      <c r="J30" s="286">
        <v>1000000</v>
      </c>
      <c r="K30" s="286"/>
      <c r="L30" s="287"/>
      <c r="M30" s="287"/>
      <c r="N30" s="284">
        <f t="shared" si="0"/>
        <v>0</v>
      </c>
    </row>
    <row r="31" spans="1:14" x14ac:dyDescent="0.25">
      <c r="A31" s="76" t="s">
        <v>297</v>
      </c>
      <c r="B31" s="285"/>
      <c r="C31" s="286">
        <v>3000000</v>
      </c>
      <c r="D31" s="287"/>
      <c r="E31" s="287"/>
      <c r="F31" s="286">
        <v>3000000</v>
      </c>
      <c r="G31" s="286">
        <v>3000000</v>
      </c>
      <c r="H31" s="287"/>
      <c r="I31" s="287"/>
      <c r="J31" s="286">
        <v>3000000</v>
      </c>
      <c r="K31" s="286">
        <v>74500</v>
      </c>
      <c r="L31" s="287"/>
      <c r="M31" s="287">
        <v>74500</v>
      </c>
      <c r="N31" s="284">
        <f t="shared" si="0"/>
        <v>149000</v>
      </c>
    </row>
    <row r="32" spans="1:14" x14ac:dyDescent="0.25">
      <c r="A32" s="138" t="s">
        <v>120</v>
      </c>
      <c r="B32" s="57" t="s">
        <v>121</v>
      </c>
      <c r="C32" s="284">
        <f>SUM(C33:C37)</f>
        <v>83800000</v>
      </c>
      <c r="D32" s="137"/>
      <c r="E32" s="137"/>
      <c r="F32" s="284">
        <f>SUM(F33:F37)</f>
        <v>83800000</v>
      </c>
      <c r="G32" s="284">
        <f>SUM(G33:G37)</f>
        <v>83800000</v>
      </c>
      <c r="H32" s="137"/>
      <c r="I32" s="137"/>
      <c r="J32" s="284">
        <f>SUM(J33:J37)</f>
        <v>83800000</v>
      </c>
      <c r="K32" s="284">
        <f>SUM(K33:K37)</f>
        <v>3404385</v>
      </c>
      <c r="L32" s="137"/>
      <c r="M32" s="137"/>
      <c r="N32" s="284">
        <f t="shared" si="0"/>
        <v>3404385</v>
      </c>
    </row>
    <row r="33" spans="1:14" x14ac:dyDescent="0.25">
      <c r="A33" s="76" t="s">
        <v>298</v>
      </c>
      <c r="B33" s="285"/>
      <c r="C33" s="286">
        <v>1000000</v>
      </c>
      <c r="D33" s="287"/>
      <c r="E33" s="287"/>
      <c r="F33" s="286">
        <v>1000000</v>
      </c>
      <c r="G33" s="286">
        <v>1000000</v>
      </c>
      <c r="H33" s="287"/>
      <c r="I33" s="287"/>
      <c r="J33" s="286">
        <v>1000000</v>
      </c>
      <c r="K33" s="286">
        <v>930707</v>
      </c>
      <c r="L33" s="287"/>
      <c r="M33" s="287"/>
      <c r="N33" s="284">
        <f t="shared" si="0"/>
        <v>930707</v>
      </c>
    </row>
    <row r="34" spans="1:14" x14ac:dyDescent="0.25">
      <c r="A34" s="76" t="s">
        <v>299</v>
      </c>
      <c r="B34" s="285"/>
      <c r="C34" s="286">
        <v>2500000</v>
      </c>
      <c r="D34" s="287"/>
      <c r="E34" s="287"/>
      <c r="F34" s="286">
        <v>2500000</v>
      </c>
      <c r="G34" s="286">
        <v>2500000</v>
      </c>
      <c r="H34" s="287"/>
      <c r="I34" s="287"/>
      <c r="J34" s="286">
        <v>2500000</v>
      </c>
      <c r="K34" s="286">
        <v>571842</v>
      </c>
      <c r="L34" s="287"/>
      <c r="M34" s="287"/>
      <c r="N34" s="284">
        <f t="shared" si="0"/>
        <v>571842</v>
      </c>
    </row>
    <row r="35" spans="1:14" x14ac:dyDescent="0.25">
      <c r="A35" s="76" t="s">
        <v>300</v>
      </c>
      <c r="B35" s="285"/>
      <c r="C35" s="286">
        <v>75000000</v>
      </c>
      <c r="D35" s="287"/>
      <c r="E35" s="287"/>
      <c r="F35" s="286">
        <v>75000000</v>
      </c>
      <c r="G35" s="286">
        <v>75000000</v>
      </c>
      <c r="H35" s="287"/>
      <c r="I35" s="287"/>
      <c r="J35" s="286">
        <v>75000000</v>
      </c>
      <c r="K35" s="286"/>
      <c r="L35" s="287"/>
      <c r="M35" s="287"/>
      <c r="N35" s="284">
        <f t="shared" si="0"/>
        <v>0</v>
      </c>
    </row>
    <row r="36" spans="1:14" x14ac:dyDescent="0.25">
      <c r="A36" s="76" t="s">
        <v>301</v>
      </c>
      <c r="B36" s="285"/>
      <c r="C36" s="286">
        <v>5000000</v>
      </c>
      <c r="D36" s="287"/>
      <c r="E36" s="287"/>
      <c r="F36" s="286">
        <v>5000000</v>
      </c>
      <c r="G36" s="286">
        <v>5000000</v>
      </c>
      <c r="H36" s="287"/>
      <c r="I36" s="287"/>
      <c r="J36" s="286">
        <v>5000000</v>
      </c>
      <c r="K36" s="286">
        <v>1584305</v>
      </c>
      <c r="L36" s="287"/>
      <c r="M36" s="287"/>
      <c r="N36" s="284">
        <f t="shared" si="0"/>
        <v>1584305</v>
      </c>
    </row>
    <row r="37" spans="1:14" x14ac:dyDescent="0.25">
      <c r="A37" s="76" t="s">
        <v>302</v>
      </c>
      <c r="B37" s="285"/>
      <c r="C37" s="286">
        <v>300000</v>
      </c>
      <c r="D37" s="287"/>
      <c r="E37" s="287"/>
      <c r="F37" s="286">
        <v>300000</v>
      </c>
      <c r="G37" s="286">
        <v>300000</v>
      </c>
      <c r="H37" s="287"/>
      <c r="I37" s="287"/>
      <c r="J37" s="286">
        <v>300000</v>
      </c>
      <c r="K37" s="286">
        <v>317531</v>
      </c>
      <c r="L37" s="287"/>
      <c r="M37" s="287"/>
      <c r="N37" s="284">
        <f t="shared" si="0"/>
        <v>317531</v>
      </c>
    </row>
    <row r="38" spans="1:14" x14ac:dyDescent="0.25">
      <c r="A38" s="70" t="s">
        <v>122</v>
      </c>
      <c r="B38" s="57" t="s">
        <v>123</v>
      </c>
      <c r="C38" s="284">
        <v>59777192</v>
      </c>
      <c r="D38" s="137"/>
      <c r="E38" s="137"/>
      <c r="F38" s="284">
        <v>59777192</v>
      </c>
      <c r="G38" s="284">
        <v>71255120</v>
      </c>
      <c r="H38" s="137"/>
      <c r="I38" s="137"/>
      <c r="J38" s="284">
        <v>71255120</v>
      </c>
      <c r="K38" s="284">
        <v>6016721</v>
      </c>
      <c r="L38" s="137"/>
      <c r="M38" s="137">
        <v>20115</v>
      </c>
      <c r="N38" s="284">
        <f t="shared" si="0"/>
        <v>6036836</v>
      </c>
    </row>
    <row r="39" spans="1:14" s="1" customFormat="1" ht="15.75" x14ac:dyDescent="0.25">
      <c r="A39" s="288" t="s">
        <v>124</v>
      </c>
      <c r="B39" s="289" t="s">
        <v>125</v>
      </c>
      <c r="C39" s="290">
        <f>SUM(C10+C11+C29+C32+C38)</f>
        <v>279101742</v>
      </c>
      <c r="D39" s="119"/>
      <c r="E39" s="119"/>
      <c r="F39" s="290">
        <f>SUM(F10+F11+F29+F32+F38)</f>
        <v>279101742</v>
      </c>
      <c r="G39" s="290">
        <f>SUM(G10+G11+G29+G32+G38)</f>
        <v>333090514</v>
      </c>
      <c r="H39" s="119"/>
      <c r="I39" s="119"/>
      <c r="J39" s="290">
        <f>SUM(J11+J29+J32+J38)</f>
        <v>333090514</v>
      </c>
      <c r="K39" s="290">
        <f>SUM(K11+K29+K32+K38)</f>
        <v>28439880</v>
      </c>
      <c r="L39" s="119"/>
      <c r="M39" s="300"/>
      <c r="N39" s="284">
        <f t="shared" si="0"/>
        <v>28439880</v>
      </c>
    </row>
    <row r="40" spans="1:14" x14ac:dyDescent="0.25">
      <c r="A40" s="138" t="s">
        <v>126</v>
      </c>
      <c r="B40" s="57" t="s">
        <v>127</v>
      </c>
      <c r="C40" s="284">
        <f>SUM(C41:C48)</f>
        <v>62140000</v>
      </c>
      <c r="D40" s="137"/>
      <c r="E40" s="137"/>
      <c r="F40" s="284">
        <f>SUM(F41:F48)</f>
        <v>62140000</v>
      </c>
      <c r="G40" s="284">
        <f>SUM(G41:G48)</f>
        <v>62140000</v>
      </c>
      <c r="H40" s="137"/>
      <c r="I40" s="137"/>
      <c r="J40" s="284">
        <f>SUM(J41:J48)</f>
        <v>62140000</v>
      </c>
      <c r="K40" s="284"/>
      <c r="L40" s="137"/>
      <c r="M40" s="137"/>
      <c r="N40" s="284">
        <f t="shared" si="0"/>
        <v>0</v>
      </c>
    </row>
    <row r="41" spans="1:14" ht="15.75" x14ac:dyDescent="0.25">
      <c r="A41" s="291" t="s">
        <v>303</v>
      </c>
      <c r="B41" s="57"/>
      <c r="C41" s="286">
        <v>3940000</v>
      </c>
      <c r="D41" s="287"/>
      <c r="E41" s="287"/>
      <c r="F41" s="286">
        <v>3940000</v>
      </c>
      <c r="G41" s="286">
        <v>3940000</v>
      </c>
      <c r="H41" s="287"/>
      <c r="I41" s="287"/>
      <c r="J41" s="286">
        <v>3940000</v>
      </c>
      <c r="K41" s="286"/>
      <c r="L41" s="287"/>
      <c r="M41" s="287"/>
      <c r="N41" s="284">
        <f t="shared" si="0"/>
        <v>0</v>
      </c>
    </row>
    <row r="42" spans="1:14" ht="15.75" x14ac:dyDescent="0.25">
      <c r="A42" s="291" t="s">
        <v>304</v>
      </c>
      <c r="B42" s="57"/>
      <c r="C42" s="286">
        <v>10000000</v>
      </c>
      <c r="D42" s="287"/>
      <c r="E42" s="287"/>
      <c r="F42" s="286">
        <v>10000000</v>
      </c>
      <c r="G42" s="286">
        <v>10000000</v>
      </c>
      <c r="H42" s="287"/>
      <c r="I42" s="287"/>
      <c r="J42" s="286">
        <v>10000000</v>
      </c>
      <c r="K42" s="286"/>
      <c r="L42" s="287"/>
      <c r="M42" s="287"/>
      <c r="N42" s="284">
        <f t="shared" si="0"/>
        <v>0</v>
      </c>
    </row>
    <row r="43" spans="1:14" ht="15.75" x14ac:dyDescent="0.25">
      <c r="A43" s="291" t="s">
        <v>305</v>
      </c>
      <c r="B43" s="57"/>
      <c r="C43" s="286">
        <v>15000000</v>
      </c>
      <c r="D43" s="287"/>
      <c r="E43" s="287"/>
      <c r="F43" s="286">
        <v>15000000</v>
      </c>
      <c r="G43" s="286">
        <v>15000000</v>
      </c>
      <c r="H43" s="287"/>
      <c r="I43" s="287"/>
      <c r="J43" s="286">
        <v>15000000</v>
      </c>
      <c r="K43" s="286"/>
      <c r="L43" s="287"/>
      <c r="M43" s="287"/>
      <c r="N43" s="284">
        <f t="shared" si="0"/>
        <v>0</v>
      </c>
    </row>
    <row r="44" spans="1:14" ht="15.75" x14ac:dyDescent="0.25">
      <c r="A44" s="291" t="s">
        <v>306</v>
      </c>
      <c r="B44" s="57"/>
      <c r="C44" s="286">
        <v>2000000</v>
      </c>
      <c r="D44" s="287"/>
      <c r="E44" s="287"/>
      <c r="F44" s="286">
        <v>2000000</v>
      </c>
      <c r="G44" s="286">
        <v>2000000</v>
      </c>
      <c r="H44" s="287"/>
      <c r="I44" s="287"/>
      <c r="J44" s="286">
        <v>2000000</v>
      </c>
      <c r="K44" s="286"/>
      <c r="L44" s="287"/>
      <c r="M44" s="287"/>
      <c r="N44" s="284">
        <f t="shared" si="0"/>
        <v>0</v>
      </c>
    </row>
    <row r="45" spans="1:14" ht="15.75" x14ac:dyDescent="0.25">
      <c r="A45" s="291" t="s">
        <v>307</v>
      </c>
      <c r="B45" s="57"/>
      <c r="C45" s="286">
        <v>7800000</v>
      </c>
      <c r="D45" s="287"/>
      <c r="E45" s="287"/>
      <c r="F45" s="286">
        <v>7800000</v>
      </c>
      <c r="G45" s="286">
        <v>7800000</v>
      </c>
      <c r="H45" s="287"/>
      <c r="I45" s="287"/>
      <c r="J45" s="286">
        <v>7800000</v>
      </c>
      <c r="K45" s="286"/>
      <c r="L45" s="287"/>
      <c r="M45" s="287"/>
      <c r="N45" s="284">
        <f t="shared" si="0"/>
        <v>0</v>
      </c>
    </row>
    <row r="46" spans="1:14" ht="15.75" x14ac:dyDescent="0.25">
      <c r="A46" s="291" t="s">
        <v>308</v>
      </c>
      <c r="B46" s="57"/>
      <c r="C46" s="286">
        <v>2400000</v>
      </c>
      <c r="D46" s="287"/>
      <c r="E46" s="287"/>
      <c r="F46" s="286">
        <v>2400000</v>
      </c>
      <c r="G46" s="286">
        <v>2400000</v>
      </c>
      <c r="H46" s="287"/>
      <c r="I46" s="287"/>
      <c r="J46" s="286">
        <v>2400000</v>
      </c>
      <c r="K46" s="286"/>
      <c r="L46" s="287"/>
      <c r="M46" s="287"/>
      <c r="N46" s="284">
        <f t="shared" si="0"/>
        <v>0</v>
      </c>
    </row>
    <row r="47" spans="1:14" ht="15.75" x14ac:dyDescent="0.25">
      <c r="A47" s="291" t="s">
        <v>309</v>
      </c>
      <c r="B47" s="57"/>
      <c r="C47" s="286">
        <v>5000000</v>
      </c>
      <c r="D47" s="287"/>
      <c r="E47" s="287"/>
      <c r="F47" s="286">
        <v>5000000</v>
      </c>
      <c r="G47" s="286">
        <v>5000000</v>
      </c>
      <c r="H47" s="287"/>
      <c r="I47" s="287"/>
      <c r="J47" s="286">
        <v>5000000</v>
      </c>
      <c r="K47" s="286"/>
      <c r="L47" s="287"/>
      <c r="M47" s="287"/>
      <c r="N47" s="284">
        <f t="shared" si="0"/>
        <v>0</v>
      </c>
    </row>
    <row r="48" spans="1:14" x14ac:dyDescent="0.25">
      <c r="A48" s="292" t="s">
        <v>310</v>
      </c>
      <c r="B48" s="293"/>
      <c r="C48" s="294">
        <v>16000000</v>
      </c>
      <c r="D48" s="292"/>
      <c r="E48" s="292"/>
      <c r="F48" s="294">
        <v>16000000</v>
      </c>
      <c r="G48" s="294">
        <v>16000000</v>
      </c>
      <c r="H48" s="292"/>
      <c r="I48" s="292"/>
      <c r="J48" s="294">
        <v>16000000</v>
      </c>
      <c r="K48" s="294"/>
      <c r="L48" s="292"/>
      <c r="M48" s="292"/>
      <c r="N48" s="284">
        <f t="shared" si="0"/>
        <v>0</v>
      </c>
    </row>
    <row r="49" spans="1:14" x14ac:dyDescent="0.25">
      <c r="A49" s="138" t="s">
        <v>128</v>
      </c>
      <c r="B49" s="57" t="s">
        <v>129</v>
      </c>
      <c r="C49" s="284">
        <v>17000000</v>
      </c>
      <c r="D49" s="137"/>
      <c r="E49" s="137"/>
      <c r="F49" s="284">
        <v>17000000</v>
      </c>
      <c r="G49" s="284">
        <v>17000000</v>
      </c>
      <c r="H49" s="137"/>
      <c r="I49" s="137"/>
      <c r="J49" s="284">
        <v>17000000</v>
      </c>
      <c r="K49" s="284"/>
      <c r="L49" s="137"/>
      <c r="M49" s="137"/>
      <c r="N49" s="284">
        <f t="shared" si="0"/>
        <v>0</v>
      </c>
    </row>
    <row r="50" spans="1:14" s="1" customFormat="1" ht="15.75" x14ac:dyDescent="0.25">
      <c r="A50" s="288" t="s">
        <v>130</v>
      </c>
      <c r="B50" s="289" t="s">
        <v>131</v>
      </c>
      <c r="C50" s="290">
        <f>SUM(C40+C49)</f>
        <v>79140000</v>
      </c>
      <c r="D50" s="119">
        <v>0</v>
      </c>
      <c r="E50" s="119">
        <v>0</v>
      </c>
      <c r="F50" s="290">
        <f>SUM(F40+F49)</f>
        <v>79140000</v>
      </c>
      <c r="G50" s="290">
        <f>SUM(G40+G49)</f>
        <v>79140000</v>
      </c>
      <c r="H50" s="119">
        <v>0</v>
      </c>
      <c r="I50" s="119">
        <v>0</v>
      </c>
      <c r="J50" s="290">
        <f>SUM(J40+J49)</f>
        <v>79140000</v>
      </c>
      <c r="K50" s="290"/>
      <c r="L50" s="119"/>
      <c r="M50" s="119"/>
      <c r="N50" s="284">
        <f t="shared" si="0"/>
        <v>0</v>
      </c>
    </row>
    <row r="53" spans="1:14" x14ac:dyDescent="0.25">
      <c r="A53" s="56"/>
      <c r="B53" s="295"/>
      <c r="C53" s="295"/>
      <c r="D53" s="56"/>
      <c r="E53" s="56"/>
    </row>
    <row r="54" spans="1:14" x14ac:dyDescent="0.25">
      <c r="A54" s="56"/>
      <c r="B54" s="295"/>
      <c r="C54" s="295"/>
      <c r="D54" s="56"/>
      <c r="E54" s="56"/>
    </row>
    <row r="55" spans="1:14" x14ac:dyDescent="0.25">
      <c r="A55" s="56"/>
      <c r="B55" s="295"/>
      <c r="C55" s="295"/>
      <c r="D55" s="56"/>
      <c r="E55" s="56"/>
    </row>
    <row r="56" spans="1:14" x14ac:dyDescent="0.25">
      <c r="A56" s="56"/>
      <c r="B56" s="295"/>
      <c r="C56" s="295"/>
      <c r="D56" s="56"/>
      <c r="E56" s="56"/>
    </row>
    <row r="57" spans="1:14" x14ac:dyDescent="0.25">
      <c r="A57" s="56"/>
      <c r="B57" s="295"/>
      <c r="C57" s="295"/>
      <c r="D57" s="56"/>
      <c r="E57" s="56"/>
    </row>
    <row r="58" spans="1:14" x14ac:dyDescent="0.25">
      <c r="A58" s="56"/>
      <c r="B58" s="295"/>
      <c r="C58" s="295"/>
      <c r="D58" s="56"/>
      <c r="E58" s="56"/>
    </row>
  </sheetData>
  <mergeCells count="7">
    <mergeCell ref="A2:N2"/>
    <mergeCell ref="A3:N3"/>
    <mergeCell ref="K8:N8"/>
    <mergeCell ref="C8:F8"/>
    <mergeCell ref="G8:J8"/>
    <mergeCell ref="A8:A9"/>
    <mergeCell ref="B8:B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C29" sqref="C29"/>
    </sheetView>
  </sheetViews>
  <sheetFormatPr defaultRowHeight="15" x14ac:dyDescent="0.25"/>
  <cols>
    <col min="1" max="1" width="22" style="53" bestFit="1" customWidth="1"/>
    <col min="2" max="2" width="7.5703125" style="53" bestFit="1" customWidth="1"/>
    <col min="3" max="3" width="16.5703125" style="53" bestFit="1" customWidth="1"/>
    <col min="4" max="4" width="12.42578125" style="53" customWidth="1"/>
    <col min="5" max="5" width="14.28515625" style="53" customWidth="1"/>
    <col min="6" max="6" width="17.7109375" style="53" customWidth="1"/>
    <col min="7" max="7" width="13.42578125" style="53" customWidth="1"/>
    <col min="8" max="8" width="11.5703125" style="53" customWidth="1"/>
    <col min="9" max="9" width="12.5703125" style="53" customWidth="1"/>
    <col min="10" max="10" width="16" style="53" customWidth="1"/>
    <col min="11" max="252" width="9.140625" style="53"/>
    <col min="253" max="253" width="36.42578125" style="53" customWidth="1"/>
    <col min="254" max="254" width="10.140625" style="53" customWidth="1"/>
    <col min="255" max="255" width="18.85546875" style="53" customWidth="1"/>
    <col min="256" max="256" width="17.28515625" style="53" customWidth="1"/>
    <col min="257" max="257" width="17.5703125" style="53" customWidth="1"/>
    <col min="258" max="259" width="0" style="53" hidden="1" customWidth="1"/>
    <col min="260" max="260" width="17.7109375" style="53" customWidth="1"/>
    <col min="261" max="508" width="9.140625" style="53"/>
    <col min="509" max="509" width="36.42578125" style="53" customWidth="1"/>
    <col min="510" max="510" width="10.140625" style="53" customWidth="1"/>
    <col min="511" max="511" width="18.85546875" style="53" customWidth="1"/>
    <col min="512" max="512" width="17.28515625" style="53" customWidth="1"/>
    <col min="513" max="513" width="17.5703125" style="53" customWidth="1"/>
    <col min="514" max="515" width="0" style="53" hidden="1" customWidth="1"/>
    <col min="516" max="516" width="17.7109375" style="53" customWidth="1"/>
    <col min="517" max="764" width="9.140625" style="53"/>
    <col min="765" max="765" width="36.42578125" style="53" customWidth="1"/>
    <col min="766" max="766" width="10.140625" style="53" customWidth="1"/>
    <col min="767" max="767" width="18.85546875" style="53" customWidth="1"/>
    <col min="768" max="768" width="17.28515625" style="53" customWidth="1"/>
    <col min="769" max="769" width="17.5703125" style="53" customWidth="1"/>
    <col min="770" max="771" width="0" style="53" hidden="1" customWidth="1"/>
    <col min="772" max="772" width="17.7109375" style="53" customWidth="1"/>
    <col min="773" max="1020" width="9.140625" style="53"/>
    <col min="1021" max="1021" width="36.42578125" style="53" customWidth="1"/>
    <col min="1022" max="1022" width="10.140625" style="53" customWidth="1"/>
    <col min="1023" max="1023" width="18.85546875" style="53" customWidth="1"/>
    <col min="1024" max="1024" width="17.28515625" style="53" customWidth="1"/>
    <col min="1025" max="1025" width="17.5703125" style="53" customWidth="1"/>
    <col min="1026" max="1027" width="0" style="53" hidden="1" customWidth="1"/>
    <col min="1028" max="1028" width="17.7109375" style="53" customWidth="1"/>
    <col min="1029" max="1276" width="9.140625" style="53"/>
    <col min="1277" max="1277" width="36.42578125" style="53" customWidth="1"/>
    <col min="1278" max="1278" width="10.140625" style="53" customWidth="1"/>
    <col min="1279" max="1279" width="18.85546875" style="53" customWidth="1"/>
    <col min="1280" max="1280" width="17.28515625" style="53" customWidth="1"/>
    <col min="1281" max="1281" width="17.5703125" style="53" customWidth="1"/>
    <col min="1282" max="1283" width="0" style="53" hidden="1" customWidth="1"/>
    <col min="1284" max="1284" width="17.7109375" style="53" customWidth="1"/>
    <col min="1285" max="1532" width="9.140625" style="53"/>
    <col min="1533" max="1533" width="36.42578125" style="53" customWidth="1"/>
    <col min="1534" max="1534" width="10.140625" style="53" customWidth="1"/>
    <col min="1535" max="1535" width="18.85546875" style="53" customWidth="1"/>
    <col min="1536" max="1536" width="17.28515625" style="53" customWidth="1"/>
    <col min="1537" max="1537" width="17.5703125" style="53" customWidth="1"/>
    <col min="1538" max="1539" width="0" style="53" hidden="1" customWidth="1"/>
    <col min="1540" max="1540" width="17.7109375" style="53" customWidth="1"/>
    <col min="1541" max="1788" width="9.140625" style="53"/>
    <col min="1789" max="1789" width="36.42578125" style="53" customWidth="1"/>
    <col min="1790" max="1790" width="10.140625" style="53" customWidth="1"/>
    <col min="1791" max="1791" width="18.85546875" style="53" customWidth="1"/>
    <col min="1792" max="1792" width="17.28515625" style="53" customWidth="1"/>
    <col min="1793" max="1793" width="17.5703125" style="53" customWidth="1"/>
    <col min="1794" max="1795" width="0" style="53" hidden="1" customWidth="1"/>
    <col min="1796" max="1796" width="17.7109375" style="53" customWidth="1"/>
    <col min="1797" max="2044" width="9.140625" style="53"/>
    <col min="2045" max="2045" width="36.42578125" style="53" customWidth="1"/>
    <col min="2046" max="2046" width="10.140625" style="53" customWidth="1"/>
    <col min="2047" max="2047" width="18.85546875" style="53" customWidth="1"/>
    <col min="2048" max="2048" width="17.28515625" style="53" customWidth="1"/>
    <col min="2049" max="2049" width="17.5703125" style="53" customWidth="1"/>
    <col min="2050" max="2051" width="0" style="53" hidden="1" customWidth="1"/>
    <col min="2052" max="2052" width="17.7109375" style="53" customWidth="1"/>
    <col min="2053" max="2300" width="9.140625" style="53"/>
    <col min="2301" max="2301" width="36.42578125" style="53" customWidth="1"/>
    <col min="2302" max="2302" width="10.140625" style="53" customWidth="1"/>
    <col min="2303" max="2303" width="18.85546875" style="53" customWidth="1"/>
    <col min="2304" max="2304" width="17.28515625" style="53" customWidth="1"/>
    <col min="2305" max="2305" width="17.5703125" style="53" customWidth="1"/>
    <col min="2306" max="2307" width="0" style="53" hidden="1" customWidth="1"/>
    <col min="2308" max="2308" width="17.7109375" style="53" customWidth="1"/>
    <col min="2309" max="2556" width="9.140625" style="53"/>
    <col min="2557" max="2557" width="36.42578125" style="53" customWidth="1"/>
    <col min="2558" max="2558" width="10.140625" style="53" customWidth="1"/>
    <col min="2559" max="2559" width="18.85546875" style="53" customWidth="1"/>
    <col min="2560" max="2560" width="17.28515625" style="53" customWidth="1"/>
    <col min="2561" max="2561" width="17.5703125" style="53" customWidth="1"/>
    <col min="2562" max="2563" width="0" style="53" hidden="1" customWidth="1"/>
    <col min="2564" max="2564" width="17.7109375" style="53" customWidth="1"/>
    <col min="2565" max="2812" width="9.140625" style="53"/>
    <col min="2813" max="2813" width="36.42578125" style="53" customWidth="1"/>
    <col min="2814" max="2814" width="10.140625" style="53" customWidth="1"/>
    <col min="2815" max="2815" width="18.85546875" style="53" customWidth="1"/>
    <col min="2816" max="2816" width="17.28515625" style="53" customWidth="1"/>
    <col min="2817" max="2817" width="17.5703125" style="53" customWidth="1"/>
    <col min="2818" max="2819" width="0" style="53" hidden="1" customWidth="1"/>
    <col min="2820" max="2820" width="17.7109375" style="53" customWidth="1"/>
    <col min="2821" max="3068" width="9.140625" style="53"/>
    <col min="3069" max="3069" width="36.42578125" style="53" customWidth="1"/>
    <col min="3070" max="3070" width="10.140625" style="53" customWidth="1"/>
    <col min="3071" max="3071" width="18.85546875" style="53" customWidth="1"/>
    <col min="3072" max="3072" width="17.28515625" style="53" customWidth="1"/>
    <col min="3073" max="3073" width="17.5703125" style="53" customWidth="1"/>
    <col min="3074" max="3075" width="0" style="53" hidden="1" customWidth="1"/>
    <col min="3076" max="3076" width="17.7109375" style="53" customWidth="1"/>
    <col min="3077" max="3324" width="9.140625" style="53"/>
    <col min="3325" max="3325" width="36.42578125" style="53" customWidth="1"/>
    <col min="3326" max="3326" width="10.140625" style="53" customWidth="1"/>
    <col min="3327" max="3327" width="18.85546875" style="53" customWidth="1"/>
    <col min="3328" max="3328" width="17.28515625" style="53" customWidth="1"/>
    <col min="3329" max="3329" width="17.5703125" style="53" customWidth="1"/>
    <col min="3330" max="3331" width="0" style="53" hidden="1" customWidth="1"/>
    <col min="3332" max="3332" width="17.7109375" style="53" customWidth="1"/>
    <col min="3333" max="3580" width="9.140625" style="53"/>
    <col min="3581" max="3581" width="36.42578125" style="53" customWidth="1"/>
    <col min="3582" max="3582" width="10.140625" style="53" customWidth="1"/>
    <col min="3583" max="3583" width="18.85546875" style="53" customWidth="1"/>
    <col min="3584" max="3584" width="17.28515625" style="53" customWidth="1"/>
    <col min="3585" max="3585" width="17.5703125" style="53" customWidth="1"/>
    <col min="3586" max="3587" width="0" style="53" hidden="1" customWidth="1"/>
    <col min="3588" max="3588" width="17.7109375" style="53" customWidth="1"/>
    <col min="3589" max="3836" width="9.140625" style="53"/>
    <col min="3837" max="3837" width="36.42578125" style="53" customWidth="1"/>
    <col min="3838" max="3838" width="10.140625" style="53" customWidth="1"/>
    <col min="3839" max="3839" width="18.85546875" style="53" customWidth="1"/>
    <col min="3840" max="3840" width="17.28515625" style="53" customWidth="1"/>
    <col min="3841" max="3841" width="17.5703125" style="53" customWidth="1"/>
    <col min="3842" max="3843" width="0" style="53" hidden="1" customWidth="1"/>
    <col min="3844" max="3844" width="17.7109375" style="53" customWidth="1"/>
    <col min="3845" max="4092" width="9.140625" style="53"/>
    <col min="4093" max="4093" width="36.42578125" style="53" customWidth="1"/>
    <col min="4094" max="4094" width="10.140625" style="53" customWidth="1"/>
    <col min="4095" max="4095" width="18.85546875" style="53" customWidth="1"/>
    <col min="4096" max="4096" width="17.28515625" style="53" customWidth="1"/>
    <col min="4097" max="4097" width="17.5703125" style="53" customWidth="1"/>
    <col min="4098" max="4099" width="0" style="53" hidden="1" customWidth="1"/>
    <col min="4100" max="4100" width="17.7109375" style="53" customWidth="1"/>
    <col min="4101" max="4348" width="9.140625" style="53"/>
    <col min="4349" max="4349" width="36.42578125" style="53" customWidth="1"/>
    <col min="4350" max="4350" width="10.140625" style="53" customWidth="1"/>
    <col min="4351" max="4351" width="18.85546875" style="53" customWidth="1"/>
    <col min="4352" max="4352" width="17.28515625" style="53" customWidth="1"/>
    <col min="4353" max="4353" width="17.5703125" style="53" customWidth="1"/>
    <col min="4354" max="4355" width="0" style="53" hidden="1" customWidth="1"/>
    <col min="4356" max="4356" width="17.7109375" style="53" customWidth="1"/>
    <col min="4357" max="4604" width="9.140625" style="53"/>
    <col min="4605" max="4605" width="36.42578125" style="53" customWidth="1"/>
    <col min="4606" max="4606" width="10.140625" style="53" customWidth="1"/>
    <col min="4607" max="4607" width="18.85546875" style="53" customWidth="1"/>
    <col min="4608" max="4608" width="17.28515625" style="53" customWidth="1"/>
    <col min="4609" max="4609" width="17.5703125" style="53" customWidth="1"/>
    <col min="4610" max="4611" width="0" style="53" hidden="1" customWidth="1"/>
    <col min="4612" max="4612" width="17.7109375" style="53" customWidth="1"/>
    <col min="4613" max="4860" width="9.140625" style="53"/>
    <col min="4861" max="4861" width="36.42578125" style="53" customWidth="1"/>
    <col min="4862" max="4862" width="10.140625" style="53" customWidth="1"/>
    <col min="4863" max="4863" width="18.85546875" style="53" customWidth="1"/>
    <col min="4864" max="4864" width="17.28515625" style="53" customWidth="1"/>
    <col min="4865" max="4865" width="17.5703125" style="53" customWidth="1"/>
    <col min="4866" max="4867" width="0" style="53" hidden="1" customWidth="1"/>
    <col min="4868" max="4868" width="17.7109375" style="53" customWidth="1"/>
    <col min="4869" max="5116" width="9.140625" style="53"/>
    <col min="5117" max="5117" width="36.42578125" style="53" customWidth="1"/>
    <col min="5118" max="5118" width="10.140625" style="53" customWidth="1"/>
    <col min="5119" max="5119" width="18.85546875" style="53" customWidth="1"/>
    <col min="5120" max="5120" width="17.28515625" style="53" customWidth="1"/>
    <col min="5121" max="5121" width="17.5703125" style="53" customWidth="1"/>
    <col min="5122" max="5123" width="0" style="53" hidden="1" customWidth="1"/>
    <col min="5124" max="5124" width="17.7109375" style="53" customWidth="1"/>
    <col min="5125" max="5372" width="9.140625" style="53"/>
    <col min="5373" max="5373" width="36.42578125" style="53" customWidth="1"/>
    <col min="5374" max="5374" width="10.140625" style="53" customWidth="1"/>
    <col min="5375" max="5375" width="18.85546875" style="53" customWidth="1"/>
    <col min="5376" max="5376" width="17.28515625" style="53" customWidth="1"/>
    <col min="5377" max="5377" width="17.5703125" style="53" customWidth="1"/>
    <col min="5378" max="5379" width="0" style="53" hidden="1" customWidth="1"/>
    <col min="5380" max="5380" width="17.7109375" style="53" customWidth="1"/>
    <col min="5381" max="5628" width="9.140625" style="53"/>
    <col min="5629" max="5629" width="36.42578125" style="53" customWidth="1"/>
    <col min="5630" max="5630" width="10.140625" style="53" customWidth="1"/>
    <col min="5631" max="5631" width="18.85546875" style="53" customWidth="1"/>
    <col min="5632" max="5632" width="17.28515625" style="53" customWidth="1"/>
    <col min="5633" max="5633" width="17.5703125" style="53" customWidth="1"/>
    <col min="5634" max="5635" width="0" style="53" hidden="1" customWidth="1"/>
    <col min="5636" max="5636" width="17.7109375" style="53" customWidth="1"/>
    <col min="5637" max="5884" width="9.140625" style="53"/>
    <col min="5885" max="5885" width="36.42578125" style="53" customWidth="1"/>
    <col min="5886" max="5886" width="10.140625" style="53" customWidth="1"/>
    <col min="5887" max="5887" width="18.85546875" style="53" customWidth="1"/>
    <col min="5888" max="5888" width="17.28515625" style="53" customWidth="1"/>
    <col min="5889" max="5889" width="17.5703125" style="53" customWidth="1"/>
    <col min="5890" max="5891" width="0" style="53" hidden="1" customWidth="1"/>
    <col min="5892" max="5892" width="17.7109375" style="53" customWidth="1"/>
    <col min="5893" max="6140" width="9.140625" style="53"/>
    <col min="6141" max="6141" width="36.42578125" style="53" customWidth="1"/>
    <col min="6142" max="6142" width="10.140625" style="53" customWidth="1"/>
    <col min="6143" max="6143" width="18.85546875" style="53" customWidth="1"/>
    <col min="6144" max="6144" width="17.28515625" style="53" customWidth="1"/>
    <col min="6145" max="6145" width="17.5703125" style="53" customWidth="1"/>
    <col min="6146" max="6147" width="0" style="53" hidden="1" customWidth="1"/>
    <col min="6148" max="6148" width="17.7109375" style="53" customWidth="1"/>
    <col min="6149" max="6396" width="9.140625" style="53"/>
    <col min="6397" max="6397" width="36.42578125" style="53" customWidth="1"/>
    <col min="6398" max="6398" width="10.140625" style="53" customWidth="1"/>
    <col min="6399" max="6399" width="18.85546875" style="53" customWidth="1"/>
    <col min="6400" max="6400" width="17.28515625" style="53" customWidth="1"/>
    <col min="6401" max="6401" width="17.5703125" style="53" customWidth="1"/>
    <col min="6402" max="6403" width="0" style="53" hidden="1" customWidth="1"/>
    <col min="6404" max="6404" width="17.7109375" style="53" customWidth="1"/>
    <col min="6405" max="6652" width="9.140625" style="53"/>
    <col min="6653" max="6653" width="36.42578125" style="53" customWidth="1"/>
    <col min="6654" max="6654" width="10.140625" style="53" customWidth="1"/>
    <col min="6655" max="6655" width="18.85546875" style="53" customWidth="1"/>
    <col min="6656" max="6656" width="17.28515625" style="53" customWidth="1"/>
    <col min="6657" max="6657" width="17.5703125" style="53" customWidth="1"/>
    <col min="6658" max="6659" width="0" style="53" hidden="1" customWidth="1"/>
    <col min="6660" max="6660" width="17.7109375" style="53" customWidth="1"/>
    <col min="6661" max="6908" width="9.140625" style="53"/>
    <col min="6909" max="6909" width="36.42578125" style="53" customWidth="1"/>
    <col min="6910" max="6910" width="10.140625" style="53" customWidth="1"/>
    <col min="6911" max="6911" width="18.85546875" style="53" customWidth="1"/>
    <col min="6912" max="6912" width="17.28515625" style="53" customWidth="1"/>
    <col min="6913" max="6913" width="17.5703125" style="53" customWidth="1"/>
    <col min="6914" max="6915" width="0" style="53" hidden="1" customWidth="1"/>
    <col min="6916" max="6916" width="17.7109375" style="53" customWidth="1"/>
    <col min="6917" max="7164" width="9.140625" style="53"/>
    <col min="7165" max="7165" width="36.42578125" style="53" customWidth="1"/>
    <col min="7166" max="7166" width="10.140625" style="53" customWidth="1"/>
    <col min="7167" max="7167" width="18.85546875" style="53" customWidth="1"/>
    <col min="7168" max="7168" width="17.28515625" style="53" customWidth="1"/>
    <col min="7169" max="7169" width="17.5703125" style="53" customWidth="1"/>
    <col min="7170" max="7171" width="0" style="53" hidden="1" customWidth="1"/>
    <col min="7172" max="7172" width="17.7109375" style="53" customWidth="1"/>
    <col min="7173" max="7420" width="9.140625" style="53"/>
    <col min="7421" max="7421" width="36.42578125" style="53" customWidth="1"/>
    <col min="7422" max="7422" width="10.140625" style="53" customWidth="1"/>
    <col min="7423" max="7423" width="18.85546875" style="53" customWidth="1"/>
    <col min="7424" max="7424" width="17.28515625" style="53" customWidth="1"/>
    <col min="7425" max="7425" width="17.5703125" style="53" customWidth="1"/>
    <col min="7426" max="7427" width="0" style="53" hidden="1" customWidth="1"/>
    <col min="7428" max="7428" width="17.7109375" style="53" customWidth="1"/>
    <col min="7429" max="7676" width="9.140625" style="53"/>
    <col min="7677" max="7677" width="36.42578125" style="53" customWidth="1"/>
    <col min="7678" max="7678" width="10.140625" style="53" customWidth="1"/>
    <col min="7679" max="7679" width="18.85546875" style="53" customWidth="1"/>
    <col min="7680" max="7680" width="17.28515625" style="53" customWidth="1"/>
    <col min="7681" max="7681" width="17.5703125" style="53" customWidth="1"/>
    <col min="7682" max="7683" width="0" style="53" hidden="1" customWidth="1"/>
    <col min="7684" max="7684" width="17.7109375" style="53" customWidth="1"/>
    <col min="7685" max="7932" width="9.140625" style="53"/>
    <col min="7933" max="7933" width="36.42578125" style="53" customWidth="1"/>
    <col min="7934" max="7934" width="10.140625" style="53" customWidth="1"/>
    <col min="7935" max="7935" width="18.85546875" style="53" customWidth="1"/>
    <col min="7936" max="7936" width="17.28515625" style="53" customWidth="1"/>
    <col min="7937" max="7937" width="17.5703125" style="53" customWidth="1"/>
    <col min="7938" max="7939" width="0" style="53" hidden="1" customWidth="1"/>
    <col min="7940" max="7940" width="17.7109375" style="53" customWidth="1"/>
    <col min="7941" max="8188" width="9.140625" style="53"/>
    <col min="8189" max="8189" width="36.42578125" style="53" customWidth="1"/>
    <col min="8190" max="8190" width="10.140625" style="53" customWidth="1"/>
    <col min="8191" max="8191" width="18.85546875" style="53" customWidth="1"/>
    <col min="8192" max="8192" width="17.28515625" style="53" customWidth="1"/>
    <col min="8193" max="8193" width="17.5703125" style="53" customWidth="1"/>
    <col min="8194" max="8195" width="0" style="53" hidden="1" customWidth="1"/>
    <col min="8196" max="8196" width="17.7109375" style="53" customWidth="1"/>
    <col min="8197" max="8444" width="9.140625" style="53"/>
    <col min="8445" max="8445" width="36.42578125" style="53" customWidth="1"/>
    <col min="8446" max="8446" width="10.140625" style="53" customWidth="1"/>
    <col min="8447" max="8447" width="18.85546875" style="53" customWidth="1"/>
    <col min="8448" max="8448" width="17.28515625" style="53" customWidth="1"/>
    <col min="8449" max="8449" width="17.5703125" style="53" customWidth="1"/>
    <col min="8450" max="8451" width="0" style="53" hidden="1" customWidth="1"/>
    <col min="8452" max="8452" width="17.7109375" style="53" customWidth="1"/>
    <col min="8453" max="8700" width="9.140625" style="53"/>
    <col min="8701" max="8701" width="36.42578125" style="53" customWidth="1"/>
    <col min="8702" max="8702" width="10.140625" style="53" customWidth="1"/>
    <col min="8703" max="8703" width="18.85546875" style="53" customWidth="1"/>
    <col min="8704" max="8704" width="17.28515625" style="53" customWidth="1"/>
    <col min="8705" max="8705" width="17.5703125" style="53" customWidth="1"/>
    <col min="8706" max="8707" width="0" style="53" hidden="1" customWidth="1"/>
    <col min="8708" max="8708" width="17.7109375" style="53" customWidth="1"/>
    <col min="8709" max="8956" width="9.140625" style="53"/>
    <col min="8957" max="8957" width="36.42578125" style="53" customWidth="1"/>
    <col min="8958" max="8958" width="10.140625" style="53" customWidth="1"/>
    <col min="8959" max="8959" width="18.85546875" style="53" customWidth="1"/>
    <col min="8960" max="8960" width="17.28515625" style="53" customWidth="1"/>
    <col min="8961" max="8961" width="17.5703125" style="53" customWidth="1"/>
    <col min="8962" max="8963" width="0" style="53" hidden="1" customWidth="1"/>
    <col min="8964" max="8964" width="17.7109375" style="53" customWidth="1"/>
    <col min="8965" max="9212" width="9.140625" style="53"/>
    <col min="9213" max="9213" width="36.42578125" style="53" customWidth="1"/>
    <col min="9214" max="9214" width="10.140625" style="53" customWidth="1"/>
    <col min="9215" max="9215" width="18.85546875" style="53" customWidth="1"/>
    <col min="9216" max="9216" width="17.28515625" style="53" customWidth="1"/>
    <col min="9217" max="9217" width="17.5703125" style="53" customWidth="1"/>
    <col min="9218" max="9219" width="0" style="53" hidden="1" customWidth="1"/>
    <col min="9220" max="9220" width="17.7109375" style="53" customWidth="1"/>
    <col min="9221" max="9468" width="9.140625" style="53"/>
    <col min="9469" max="9469" width="36.42578125" style="53" customWidth="1"/>
    <col min="9470" max="9470" width="10.140625" style="53" customWidth="1"/>
    <col min="9471" max="9471" width="18.85546875" style="53" customWidth="1"/>
    <col min="9472" max="9472" width="17.28515625" style="53" customWidth="1"/>
    <col min="9473" max="9473" width="17.5703125" style="53" customWidth="1"/>
    <col min="9474" max="9475" width="0" style="53" hidden="1" customWidth="1"/>
    <col min="9476" max="9476" width="17.7109375" style="53" customWidth="1"/>
    <col min="9477" max="9724" width="9.140625" style="53"/>
    <col min="9725" max="9725" width="36.42578125" style="53" customWidth="1"/>
    <col min="9726" max="9726" width="10.140625" style="53" customWidth="1"/>
    <col min="9727" max="9727" width="18.85546875" style="53" customWidth="1"/>
    <col min="9728" max="9728" width="17.28515625" style="53" customWidth="1"/>
    <col min="9729" max="9729" width="17.5703125" style="53" customWidth="1"/>
    <col min="9730" max="9731" width="0" style="53" hidden="1" customWidth="1"/>
    <col min="9732" max="9732" width="17.7109375" style="53" customWidth="1"/>
    <col min="9733" max="9980" width="9.140625" style="53"/>
    <col min="9981" max="9981" width="36.42578125" style="53" customWidth="1"/>
    <col min="9982" max="9982" width="10.140625" style="53" customWidth="1"/>
    <col min="9983" max="9983" width="18.85546875" style="53" customWidth="1"/>
    <col min="9984" max="9984" width="17.28515625" style="53" customWidth="1"/>
    <col min="9985" max="9985" width="17.5703125" style="53" customWidth="1"/>
    <col min="9986" max="9987" width="0" style="53" hidden="1" customWidth="1"/>
    <col min="9988" max="9988" width="17.7109375" style="53" customWidth="1"/>
    <col min="9989" max="10236" width="9.140625" style="53"/>
    <col min="10237" max="10237" width="36.42578125" style="53" customWidth="1"/>
    <col min="10238" max="10238" width="10.140625" style="53" customWidth="1"/>
    <col min="10239" max="10239" width="18.85546875" style="53" customWidth="1"/>
    <col min="10240" max="10240" width="17.28515625" style="53" customWidth="1"/>
    <col min="10241" max="10241" width="17.5703125" style="53" customWidth="1"/>
    <col min="10242" max="10243" width="0" style="53" hidden="1" customWidth="1"/>
    <col min="10244" max="10244" width="17.7109375" style="53" customWidth="1"/>
    <col min="10245" max="10492" width="9.140625" style="53"/>
    <col min="10493" max="10493" width="36.42578125" style="53" customWidth="1"/>
    <col min="10494" max="10494" width="10.140625" style="53" customWidth="1"/>
    <col min="10495" max="10495" width="18.85546875" style="53" customWidth="1"/>
    <col min="10496" max="10496" width="17.28515625" style="53" customWidth="1"/>
    <col min="10497" max="10497" width="17.5703125" style="53" customWidth="1"/>
    <col min="10498" max="10499" width="0" style="53" hidden="1" customWidth="1"/>
    <col min="10500" max="10500" width="17.7109375" style="53" customWidth="1"/>
    <col min="10501" max="10748" width="9.140625" style="53"/>
    <col min="10749" max="10749" width="36.42578125" style="53" customWidth="1"/>
    <col min="10750" max="10750" width="10.140625" style="53" customWidth="1"/>
    <col min="10751" max="10751" width="18.85546875" style="53" customWidth="1"/>
    <col min="10752" max="10752" width="17.28515625" style="53" customWidth="1"/>
    <col min="10753" max="10753" width="17.5703125" style="53" customWidth="1"/>
    <col min="10754" max="10755" width="0" style="53" hidden="1" customWidth="1"/>
    <col min="10756" max="10756" width="17.7109375" style="53" customWidth="1"/>
    <col min="10757" max="11004" width="9.140625" style="53"/>
    <col min="11005" max="11005" width="36.42578125" style="53" customWidth="1"/>
    <col min="11006" max="11006" width="10.140625" style="53" customWidth="1"/>
    <col min="11007" max="11007" width="18.85546875" style="53" customWidth="1"/>
    <col min="11008" max="11008" width="17.28515625" style="53" customWidth="1"/>
    <col min="11009" max="11009" width="17.5703125" style="53" customWidth="1"/>
    <col min="11010" max="11011" width="0" style="53" hidden="1" customWidth="1"/>
    <col min="11012" max="11012" width="17.7109375" style="53" customWidth="1"/>
    <col min="11013" max="11260" width="9.140625" style="53"/>
    <col min="11261" max="11261" width="36.42578125" style="53" customWidth="1"/>
    <col min="11262" max="11262" width="10.140625" style="53" customWidth="1"/>
    <col min="11263" max="11263" width="18.85546875" style="53" customWidth="1"/>
    <col min="11264" max="11264" width="17.28515625" style="53" customWidth="1"/>
    <col min="11265" max="11265" width="17.5703125" style="53" customWidth="1"/>
    <col min="11266" max="11267" width="0" style="53" hidden="1" customWidth="1"/>
    <col min="11268" max="11268" width="17.7109375" style="53" customWidth="1"/>
    <col min="11269" max="11516" width="9.140625" style="53"/>
    <col min="11517" max="11517" width="36.42578125" style="53" customWidth="1"/>
    <col min="11518" max="11518" width="10.140625" style="53" customWidth="1"/>
    <col min="11519" max="11519" width="18.85546875" style="53" customWidth="1"/>
    <col min="11520" max="11520" width="17.28515625" style="53" customWidth="1"/>
    <col min="11521" max="11521" width="17.5703125" style="53" customWidth="1"/>
    <col min="11522" max="11523" width="0" style="53" hidden="1" customWidth="1"/>
    <col min="11524" max="11524" width="17.7109375" style="53" customWidth="1"/>
    <col min="11525" max="11772" width="9.140625" style="53"/>
    <col min="11773" max="11773" width="36.42578125" style="53" customWidth="1"/>
    <col min="11774" max="11774" width="10.140625" style="53" customWidth="1"/>
    <col min="11775" max="11775" width="18.85546875" style="53" customWidth="1"/>
    <col min="11776" max="11776" width="17.28515625" style="53" customWidth="1"/>
    <col min="11777" max="11777" width="17.5703125" style="53" customWidth="1"/>
    <col min="11778" max="11779" width="0" style="53" hidden="1" customWidth="1"/>
    <col min="11780" max="11780" width="17.7109375" style="53" customWidth="1"/>
    <col min="11781" max="12028" width="9.140625" style="53"/>
    <col min="12029" max="12029" width="36.42578125" style="53" customWidth="1"/>
    <col min="12030" max="12030" width="10.140625" style="53" customWidth="1"/>
    <col min="12031" max="12031" width="18.85546875" style="53" customWidth="1"/>
    <col min="12032" max="12032" width="17.28515625" style="53" customWidth="1"/>
    <col min="12033" max="12033" width="17.5703125" style="53" customWidth="1"/>
    <col min="12034" max="12035" width="0" style="53" hidden="1" customWidth="1"/>
    <col min="12036" max="12036" width="17.7109375" style="53" customWidth="1"/>
    <col min="12037" max="12284" width="9.140625" style="53"/>
    <col min="12285" max="12285" width="36.42578125" style="53" customWidth="1"/>
    <col min="12286" max="12286" width="10.140625" style="53" customWidth="1"/>
    <col min="12287" max="12287" width="18.85546875" style="53" customWidth="1"/>
    <col min="12288" max="12288" width="17.28515625" style="53" customWidth="1"/>
    <col min="12289" max="12289" width="17.5703125" style="53" customWidth="1"/>
    <col min="12290" max="12291" width="0" style="53" hidden="1" customWidth="1"/>
    <col min="12292" max="12292" width="17.7109375" style="53" customWidth="1"/>
    <col min="12293" max="12540" width="9.140625" style="53"/>
    <col min="12541" max="12541" width="36.42578125" style="53" customWidth="1"/>
    <col min="12542" max="12542" width="10.140625" style="53" customWidth="1"/>
    <col min="12543" max="12543" width="18.85546875" style="53" customWidth="1"/>
    <col min="12544" max="12544" width="17.28515625" style="53" customWidth="1"/>
    <col min="12545" max="12545" width="17.5703125" style="53" customWidth="1"/>
    <col min="12546" max="12547" width="0" style="53" hidden="1" customWidth="1"/>
    <col min="12548" max="12548" width="17.7109375" style="53" customWidth="1"/>
    <col min="12549" max="12796" width="9.140625" style="53"/>
    <col min="12797" max="12797" width="36.42578125" style="53" customWidth="1"/>
    <col min="12798" max="12798" width="10.140625" style="53" customWidth="1"/>
    <col min="12799" max="12799" width="18.85546875" style="53" customWidth="1"/>
    <col min="12800" max="12800" width="17.28515625" style="53" customWidth="1"/>
    <col min="12801" max="12801" width="17.5703125" style="53" customWidth="1"/>
    <col min="12802" max="12803" width="0" style="53" hidden="1" customWidth="1"/>
    <col min="12804" max="12804" width="17.7109375" style="53" customWidth="1"/>
    <col min="12805" max="13052" width="9.140625" style="53"/>
    <col min="13053" max="13053" width="36.42578125" style="53" customWidth="1"/>
    <col min="13054" max="13054" width="10.140625" style="53" customWidth="1"/>
    <col min="13055" max="13055" width="18.85546875" style="53" customWidth="1"/>
    <col min="13056" max="13056" width="17.28515625" style="53" customWidth="1"/>
    <col min="13057" max="13057" width="17.5703125" style="53" customWidth="1"/>
    <col min="13058" max="13059" width="0" style="53" hidden="1" customWidth="1"/>
    <col min="13060" max="13060" width="17.7109375" style="53" customWidth="1"/>
    <col min="13061" max="13308" width="9.140625" style="53"/>
    <col min="13309" max="13309" width="36.42578125" style="53" customWidth="1"/>
    <col min="13310" max="13310" width="10.140625" style="53" customWidth="1"/>
    <col min="13311" max="13311" width="18.85546875" style="53" customWidth="1"/>
    <col min="13312" max="13312" width="17.28515625" style="53" customWidth="1"/>
    <col min="13313" max="13313" width="17.5703125" style="53" customWidth="1"/>
    <col min="13314" max="13315" width="0" style="53" hidden="1" customWidth="1"/>
    <col min="13316" max="13316" width="17.7109375" style="53" customWidth="1"/>
    <col min="13317" max="13564" width="9.140625" style="53"/>
    <col min="13565" max="13565" width="36.42578125" style="53" customWidth="1"/>
    <col min="13566" max="13566" width="10.140625" style="53" customWidth="1"/>
    <col min="13567" max="13567" width="18.85546875" style="53" customWidth="1"/>
    <col min="13568" max="13568" width="17.28515625" style="53" customWidth="1"/>
    <col min="13569" max="13569" width="17.5703125" style="53" customWidth="1"/>
    <col min="13570" max="13571" width="0" style="53" hidden="1" customWidth="1"/>
    <col min="13572" max="13572" width="17.7109375" style="53" customWidth="1"/>
    <col min="13573" max="13820" width="9.140625" style="53"/>
    <col min="13821" max="13821" width="36.42578125" style="53" customWidth="1"/>
    <col min="13822" max="13822" width="10.140625" style="53" customWidth="1"/>
    <col min="13823" max="13823" width="18.85546875" style="53" customWidth="1"/>
    <col min="13824" max="13824" width="17.28515625" style="53" customWidth="1"/>
    <col min="13825" max="13825" width="17.5703125" style="53" customWidth="1"/>
    <col min="13826" max="13827" width="0" style="53" hidden="1" customWidth="1"/>
    <col min="13828" max="13828" width="17.7109375" style="53" customWidth="1"/>
    <col min="13829" max="14076" width="9.140625" style="53"/>
    <col min="14077" max="14077" width="36.42578125" style="53" customWidth="1"/>
    <col min="14078" max="14078" width="10.140625" style="53" customWidth="1"/>
    <col min="14079" max="14079" width="18.85546875" style="53" customWidth="1"/>
    <col min="14080" max="14080" width="17.28515625" style="53" customWidth="1"/>
    <col min="14081" max="14081" width="17.5703125" style="53" customWidth="1"/>
    <col min="14082" max="14083" width="0" style="53" hidden="1" customWidth="1"/>
    <col min="14084" max="14084" width="17.7109375" style="53" customWidth="1"/>
    <col min="14085" max="14332" width="9.140625" style="53"/>
    <col min="14333" max="14333" width="36.42578125" style="53" customWidth="1"/>
    <col min="14334" max="14334" width="10.140625" style="53" customWidth="1"/>
    <col min="14335" max="14335" width="18.85546875" style="53" customWidth="1"/>
    <col min="14336" max="14336" width="17.28515625" style="53" customWidth="1"/>
    <col min="14337" max="14337" width="17.5703125" style="53" customWidth="1"/>
    <col min="14338" max="14339" width="0" style="53" hidden="1" customWidth="1"/>
    <col min="14340" max="14340" width="17.7109375" style="53" customWidth="1"/>
    <col min="14341" max="14588" width="9.140625" style="53"/>
    <col min="14589" max="14589" width="36.42578125" style="53" customWidth="1"/>
    <col min="14590" max="14590" width="10.140625" style="53" customWidth="1"/>
    <col min="14591" max="14591" width="18.85546875" style="53" customWidth="1"/>
    <col min="14592" max="14592" width="17.28515625" style="53" customWidth="1"/>
    <col min="14593" max="14593" width="17.5703125" style="53" customWidth="1"/>
    <col min="14594" max="14595" width="0" style="53" hidden="1" customWidth="1"/>
    <col min="14596" max="14596" width="17.7109375" style="53" customWidth="1"/>
    <col min="14597" max="14844" width="9.140625" style="53"/>
    <col min="14845" max="14845" width="36.42578125" style="53" customWidth="1"/>
    <col min="14846" max="14846" width="10.140625" style="53" customWidth="1"/>
    <col min="14847" max="14847" width="18.85546875" style="53" customWidth="1"/>
    <col min="14848" max="14848" width="17.28515625" style="53" customWidth="1"/>
    <col min="14849" max="14849" width="17.5703125" style="53" customWidth="1"/>
    <col min="14850" max="14851" width="0" style="53" hidden="1" customWidth="1"/>
    <col min="14852" max="14852" width="17.7109375" style="53" customWidth="1"/>
    <col min="14853" max="15100" width="9.140625" style="53"/>
    <col min="15101" max="15101" width="36.42578125" style="53" customWidth="1"/>
    <col min="15102" max="15102" width="10.140625" style="53" customWidth="1"/>
    <col min="15103" max="15103" width="18.85546875" style="53" customWidth="1"/>
    <col min="15104" max="15104" width="17.28515625" style="53" customWidth="1"/>
    <col min="15105" max="15105" width="17.5703125" style="53" customWidth="1"/>
    <col min="15106" max="15107" width="0" style="53" hidden="1" customWidth="1"/>
    <col min="15108" max="15108" width="17.7109375" style="53" customWidth="1"/>
    <col min="15109" max="15356" width="9.140625" style="53"/>
    <col min="15357" max="15357" width="36.42578125" style="53" customWidth="1"/>
    <col min="15358" max="15358" width="10.140625" style="53" customWidth="1"/>
    <col min="15359" max="15359" width="18.85546875" style="53" customWidth="1"/>
    <col min="15360" max="15360" width="17.28515625" style="53" customWidth="1"/>
    <col min="15361" max="15361" width="17.5703125" style="53" customWidth="1"/>
    <col min="15362" max="15363" width="0" style="53" hidden="1" customWidth="1"/>
    <col min="15364" max="15364" width="17.7109375" style="53" customWidth="1"/>
    <col min="15365" max="15612" width="9.140625" style="53"/>
    <col min="15613" max="15613" width="36.42578125" style="53" customWidth="1"/>
    <col min="15614" max="15614" width="10.140625" style="53" customWidth="1"/>
    <col min="15615" max="15615" width="18.85546875" style="53" customWidth="1"/>
    <col min="15616" max="15616" width="17.28515625" style="53" customWidth="1"/>
    <col min="15617" max="15617" width="17.5703125" style="53" customWidth="1"/>
    <col min="15618" max="15619" width="0" style="53" hidden="1" customWidth="1"/>
    <col min="15620" max="15620" width="17.7109375" style="53" customWidth="1"/>
    <col min="15621" max="15868" width="9.140625" style="53"/>
    <col min="15869" max="15869" width="36.42578125" style="53" customWidth="1"/>
    <col min="15870" max="15870" width="10.140625" style="53" customWidth="1"/>
    <col min="15871" max="15871" width="18.85546875" style="53" customWidth="1"/>
    <col min="15872" max="15872" width="17.28515625" style="53" customWidth="1"/>
    <col min="15873" max="15873" width="17.5703125" style="53" customWidth="1"/>
    <col min="15874" max="15875" width="0" style="53" hidden="1" customWidth="1"/>
    <col min="15876" max="15876" width="17.7109375" style="53" customWidth="1"/>
    <col min="15877" max="16124" width="9.140625" style="53"/>
    <col min="16125" max="16125" width="36.42578125" style="53" customWidth="1"/>
    <col min="16126" max="16126" width="10.140625" style="53" customWidth="1"/>
    <col min="16127" max="16127" width="18.85546875" style="53" customWidth="1"/>
    <col min="16128" max="16128" width="17.28515625" style="53" customWidth="1"/>
    <col min="16129" max="16129" width="17.5703125" style="53" customWidth="1"/>
    <col min="16130" max="16131" width="0" style="53" hidden="1" customWidth="1"/>
    <col min="16132" max="16132" width="17.7109375" style="53" customWidth="1"/>
    <col min="16133" max="16384" width="9.140625" style="53"/>
  </cols>
  <sheetData>
    <row r="1" spans="1:10" x14ac:dyDescent="0.25">
      <c r="A1" s="375"/>
      <c r="B1" s="375"/>
      <c r="C1" s="375"/>
      <c r="D1" s="375"/>
      <c r="E1" s="375"/>
      <c r="F1" s="375"/>
      <c r="G1" s="369"/>
      <c r="H1" s="369"/>
      <c r="I1" s="369"/>
      <c r="J1" s="369"/>
    </row>
    <row r="2" spans="1:10" x14ac:dyDescent="0.25">
      <c r="A2" s="299"/>
      <c r="B2" s="299"/>
      <c r="C2" s="299"/>
      <c r="D2" s="299"/>
      <c r="E2" s="299"/>
      <c r="F2" s="299"/>
    </row>
    <row r="3" spans="1:10" ht="18.75" x14ac:dyDescent="0.3">
      <c r="A3" s="376" t="s">
        <v>339</v>
      </c>
      <c r="B3" s="377"/>
      <c r="C3" s="377"/>
      <c r="D3" s="377"/>
      <c r="E3" s="377"/>
      <c r="F3" s="377"/>
      <c r="G3" s="369"/>
      <c r="H3" s="369"/>
      <c r="I3" s="369"/>
      <c r="J3" s="369"/>
    </row>
    <row r="4" spans="1:10" ht="19.5" x14ac:dyDescent="0.35">
      <c r="A4" s="378" t="s">
        <v>313</v>
      </c>
      <c r="B4" s="377"/>
      <c r="C4" s="377"/>
      <c r="D4" s="377"/>
      <c r="E4" s="377"/>
      <c r="F4" s="377"/>
      <c r="G4" s="369"/>
      <c r="H4" s="369"/>
      <c r="I4" s="369"/>
      <c r="J4" s="369"/>
    </row>
    <row r="5" spans="1:10" ht="19.5" x14ac:dyDescent="0.35">
      <c r="A5" s="346"/>
      <c r="B5" s="345"/>
      <c r="C5" s="345"/>
      <c r="D5" s="345"/>
      <c r="E5" s="345"/>
      <c r="F5" s="345"/>
      <c r="G5" s="344"/>
      <c r="H5" s="344"/>
      <c r="I5" s="344"/>
      <c r="J5" s="344"/>
    </row>
    <row r="6" spans="1:10" ht="19.5" x14ac:dyDescent="0.35">
      <c r="A6" s="346"/>
      <c r="B6" s="345"/>
      <c r="C6" s="345"/>
      <c r="D6" s="345"/>
      <c r="E6" s="345"/>
      <c r="F6" s="345"/>
      <c r="G6" s="344"/>
      <c r="H6" s="344"/>
      <c r="I6" s="344"/>
      <c r="J6" s="344"/>
    </row>
    <row r="9" spans="1:10" x14ac:dyDescent="0.25">
      <c r="A9" s="412" t="s">
        <v>358</v>
      </c>
      <c r="B9" s="413"/>
      <c r="C9" s="413"/>
      <c r="D9" s="413"/>
      <c r="E9" s="413"/>
      <c r="F9" s="413"/>
      <c r="J9" s="53" t="s">
        <v>357</v>
      </c>
    </row>
    <row r="10" spans="1:10" x14ac:dyDescent="0.25">
      <c r="A10" s="420" t="s">
        <v>2</v>
      </c>
      <c r="B10" s="422" t="s">
        <v>33</v>
      </c>
      <c r="C10" s="414" t="s">
        <v>369</v>
      </c>
      <c r="D10" s="415"/>
      <c r="E10" s="415"/>
      <c r="F10" s="416"/>
      <c r="G10" s="417" t="s">
        <v>248</v>
      </c>
      <c r="H10" s="418"/>
      <c r="I10" s="418"/>
      <c r="J10" s="419"/>
    </row>
    <row r="11" spans="1:10" s="130" customFormat="1" ht="38.25" x14ac:dyDescent="0.2">
      <c r="A11" s="421"/>
      <c r="B11" s="423"/>
      <c r="C11" s="59" t="s">
        <v>314</v>
      </c>
      <c r="D11" s="59" t="s">
        <v>315</v>
      </c>
      <c r="E11" s="59" t="s">
        <v>239</v>
      </c>
      <c r="F11" s="59" t="s">
        <v>258</v>
      </c>
      <c r="G11" s="59" t="s">
        <v>314</v>
      </c>
      <c r="H11" s="59" t="s">
        <v>315</v>
      </c>
      <c r="I11" s="59" t="s">
        <v>239</v>
      </c>
      <c r="J11" s="59" t="s">
        <v>258</v>
      </c>
    </row>
    <row r="12" spans="1:10" x14ac:dyDescent="0.25">
      <c r="A12" s="138" t="s">
        <v>316</v>
      </c>
      <c r="B12" s="128" t="s">
        <v>110</v>
      </c>
      <c r="C12" s="301">
        <v>161121640</v>
      </c>
      <c r="D12" s="302">
        <v>0</v>
      </c>
      <c r="E12" s="302">
        <v>0</v>
      </c>
      <c r="F12" s="301">
        <f>SUM(C12:E12)</f>
        <v>161121640</v>
      </c>
      <c r="G12" s="303">
        <v>161429812</v>
      </c>
      <c r="H12" s="304"/>
      <c r="I12" s="304"/>
      <c r="J12" s="303">
        <f>SUM(G12:I12)</f>
        <v>161429812</v>
      </c>
    </row>
    <row r="13" spans="1:10" x14ac:dyDescent="0.25">
      <c r="A13" s="138" t="s">
        <v>317</v>
      </c>
      <c r="B13" s="128" t="s">
        <v>110</v>
      </c>
      <c r="C13" s="302"/>
      <c r="D13" s="302"/>
      <c r="E13" s="302"/>
      <c r="F13" s="301"/>
      <c r="G13" s="292"/>
      <c r="H13" s="292"/>
      <c r="I13" s="292"/>
      <c r="J13" s="292"/>
    </row>
  </sheetData>
  <mergeCells count="8">
    <mergeCell ref="A1:J1"/>
    <mergeCell ref="A3:J3"/>
    <mergeCell ref="A4:J4"/>
    <mergeCell ref="A9:F9"/>
    <mergeCell ref="C10:F10"/>
    <mergeCell ref="G10:J10"/>
    <mergeCell ref="A10:A11"/>
    <mergeCell ref="B10:B1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workbookViewId="0">
      <selection activeCell="K16" sqref="K16"/>
    </sheetView>
  </sheetViews>
  <sheetFormatPr defaultRowHeight="15" x14ac:dyDescent="0.25"/>
  <cols>
    <col min="1" max="1" width="69.28515625" style="53" customWidth="1"/>
    <col min="2" max="2" width="10.7109375" style="53" customWidth="1"/>
    <col min="3" max="3" width="17.42578125" style="53" customWidth="1"/>
    <col min="4" max="4" width="18.140625" style="53" customWidth="1"/>
    <col min="5" max="5" width="15.42578125" style="53" customWidth="1"/>
    <col min="6" max="256" width="9.140625" style="53"/>
    <col min="257" max="257" width="91.28515625" style="53" customWidth="1"/>
    <col min="258" max="258" width="10.7109375" style="53" customWidth="1"/>
    <col min="259" max="259" width="17.42578125" style="53" customWidth="1"/>
    <col min="260" max="512" width="9.140625" style="53"/>
    <col min="513" max="513" width="91.28515625" style="53" customWidth="1"/>
    <col min="514" max="514" width="10.7109375" style="53" customWidth="1"/>
    <col min="515" max="515" width="17.42578125" style="53" customWidth="1"/>
    <col min="516" max="768" width="9.140625" style="53"/>
    <col min="769" max="769" width="91.28515625" style="53" customWidth="1"/>
    <col min="770" max="770" width="10.7109375" style="53" customWidth="1"/>
    <col min="771" max="771" width="17.42578125" style="53" customWidth="1"/>
    <col min="772" max="1024" width="9.140625" style="53"/>
    <col min="1025" max="1025" width="91.28515625" style="53" customWidth="1"/>
    <col min="1026" max="1026" width="10.7109375" style="53" customWidth="1"/>
    <col min="1027" max="1027" width="17.42578125" style="53" customWidth="1"/>
    <col min="1028" max="1280" width="9.140625" style="53"/>
    <col min="1281" max="1281" width="91.28515625" style="53" customWidth="1"/>
    <col min="1282" max="1282" width="10.7109375" style="53" customWidth="1"/>
    <col min="1283" max="1283" width="17.42578125" style="53" customWidth="1"/>
    <col min="1284" max="1536" width="9.140625" style="53"/>
    <col min="1537" max="1537" width="91.28515625" style="53" customWidth="1"/>
    <col min="1538" max="1538" width="10.7109375" style="53" customWidth="1"/>
    <col min="1539" max="1539" width="17.42578125" style="53" customWidth="1"/>
    <col min="1540" max="1792" width="9.140625" style="53"/>
    <col min="1793" max="1793" width="91.28515625" style="53" customWidth="1"/>
    <col min="1794" max="1794" width="10.7109375" style="53" customWidth="1"/>
    <col min="1795" max="1795" width="17.42578125" style="53" customWidth="1"/>
    <col min="1796" max="2048" width="9.140625" style="53"/>
    <col min="2049" max="2049" width="91.28515625" style="53" customWidth="1"/>
    <col min="2050" max="2050" width="10.7109375" style="53" customWidth="1"/>
    <col min="2051" max="2051" width="17.42578125" style="53" customWidth="1"/>
    <col min="2052" max="2304" width="9.140625" style="53"/>
    <col min="2305" max="2305" width="91.28515625" style="53" customWidth="1"/>
    <col min="2306" max="2306" width="10.7109375" style="53" customWidth="1"/>
    <col min="2307" max="2307" width="17.42578125" style="53" customWidth="1"/>
    <col min="2308" max="2560" width="9.140625" style="53"/>
    <col min="2561" max="2561" width="91.28515625" style="53" customWidth="1"/>
    <col min="2562" max="2562" width="10.7109375" style="53" customWidth="1"/>
    <col min="2563" max="2563" width="17.42578125" style="53" customWidth="1"/>
    <col min="2564" max="2816" width="9.140625" style="53"/>
    <col min="2817" max="2817" width="91.28515625" style="53" customWidth="1"/>
    <col min="2818" max="2818" width="10.7109375" style="53" customWidth="1"/>
    <col min="2819" max="2819" width="17.42578125" style="53" customWidth="1"/>
    <col min="2820" max="3072" width="9.140625" style="53"/>
    <col min="3073" max="3073" width="91.28515625" style="53" customWidth="1"/>
    <col min="3074" max="3074" width="10.7109375" style="53" customWidth="1"/>
    <col min="3075" max="3075" width="17.42578125" style="53" customWidth="1"/>
    <col min="3076" max="3328" width="9.140625" style="53"/>
    <col min="3329" max="3329" width="91.28515625" style="53" customWidth="1"/>
    <col min="3330" max="3330" width="10.7109375" style="53" customWidth="1"/>
    <col min="3331" max="3331" width="17.42578125" style="53" customWidth="1"/>
    <col min="3332" max="3584" width="9.140625" style="53"/>
    <col min="3585" max="3585" width="91.28515625" style="53" customWidth="1"/>
    <col min="3586" max="3586" width="10.7109375" style="53" customWidth="1"/>
    <col min="3587" max="3587" width="17.42578125" style="53" customWidth="1"/>
    <col min="3588" max="3840" width="9.140625" style="53"/>
    <col min="3841" max="3841" width="91.28515625" style="53" customWidth="1"/>
    <col min="3842" max="3842" width="10.7109375" style="53" customWidth="1"/>
    <col min="3843" max="3843" width="17.42578125" style="53" customWidth="1"/>
    <col min="3844" max="4096" width="9.140625" style="53"/>
    <col min="4097" max="4097" width="91.28515625" style="53" customWidth="1"/>
    <col min="4098" max="4098" width="10.7109375" style="53" customWidth="1"/>
    <col min="4099" max="4099" width="17.42578125" style="53" customWidth="1"/>
    <col min="4100" max="4352" width="9.140625" style="53"/>
    <col min="4353" max="4353" width="91.28515625" style="53" customWidth="1"/>
    <col min="4354" max="4354" width="10.7109375" style="53" customWidth="1"/>
    <col min="4355" max="4355" width="17.42578125" style="53" customWidth="1"/>
    <col min="4356" max="4608" width="9.140625" style="53"/>
    <col min="4609" max="4609" width="91.28515625" style="53" customWidth="1"/>
    <col min="4610" max="4610" width="10.7109375" style="53" customWidth="1"/>
    <col min="4611" max="4611" width="17.42578125" style="53" customWidth="1"/>
    <col min="4612" max="4864" width="9.140625" style="53"/>
    <col min="4865" max="4865" width="91.28515625" style="53" customWidth="1"/>
    <col min="4866" max="4866" width="10.7109375" style="53" customWidth="1"/>
    <col min="4867" max="4867" width="17.42578125" style="53" customWidth="1"/>
    <col min="4868" max="5120" width="9.140625" style="53"/>
    <col min="5121" max="5121" width="91.28515625" style="53" customWidth="1"/>
    <col min="5122" max="5122" width="10.7109375" style="53" customWidth="1"/>
    <col min="5123" max="5123" width="17.42578125" style="53" customWidth="1"/>
    <col min="5124" max="5376" width="9.140625" style="53"/>
    <col min="5377" max="5377" width="91.28515625" style="53" customWidth="1"/>
    <col min="5378" max="5378" width="10.7109375" style="53" customWidth="1"/>
    <col min="5379" max="5379" width="17.42578125" style="53" customWidth="1"/>
    <col min="5380" max="5632" width="9.140625" style="53"/>
    <col min="5633" max="5633" width="91.28515625" style="53" customWidth="1"/>
    <col min="5634" max="5634" width="10.7109375" style="53" customWidth="1"/>
    <col min="5635" max="5635" width="17.42578125" style="53" customWidth="1"/>
    <col min="5636" max="5888" width="9.140625" style="53"/>
    <col min="5889" max="5889" width="91.28515625" style="53" customWidth="1"/>
    <col min="5890" max="5890" width="10.7109375" style="53" customWidth="1"/>
    <col min="5891" max="5891" width="17.42578125" style="53" customWidth="1"/>
    <col min="5892" max="6144" width="9.140625" style="53"/>
    <col min="6145" max="6145" width="91.28515625" style="53" customWidth="1"/>
    <col min="6146" max="6146" width="10.7109375" style="53" customWidth="1"/>
    <col min="6147" max="6147" width="17.42578125" style="53" customWidth="1"/>
    <col min="6148" max="6400" width="9.140625" style="53"/>
    <col min="6401" max="6401" width="91.28515625" style="53" customWidth="1"/>
    <col min="6402" max="6402" width="10.7109375" style="53" customWidth="1"/>
    <col min="6403" max="6403" width="17.42578125" style="53" customWidth="1"/>
    <col min="6404" max="6656" width="9.140625" style="53"/>
    <col min="6657" max="6657" width="91.28515625" style="53" customWidth="1"/>
    <col min="6658" max="6658" width="10.7109375" style="53" customWidth="1"/>
    <col min="6659" max="6659" width="17.42578125" style="53" customWidth="1"/>
    <col min="6660" max="6912" width="9.140625" style="53"/>
    <col min="6913" max="6913" width="91.28515625" style="53" customWidth="1"/>
    <col min="6914" max="6914" width="10.7109375" style="53" customWidth="1"/>
    <col min="6915" max="6915" width="17.42578125" style="53" customWidth="1"/>
    <col min="6916" max="7168" width="9.140625" style="53"/>
    <col min="7169" max="7169" width="91.28515625" style="53" customWidth="1"/>
    <col min="7170" max="7170" width="10.7109375" style="53" customWidth="1"/>
    <col min="7171" max="7171" width="17.42578125" style="53" customWidth="1"/>
    <col min="7172" max="7424" width="9.140625" style="53"/>
    <col min="7425" max="7425" width="91.28515625" style="53" customWidth="1"/>
    <col min="7426" max="7426" width="10.7109375" style="53" customWidth="1"/>
    <col min="7427" max="7427" width="17.42578125" style="53" customWidth="1"/>
    <col min="7428" max="7680" width="9.140625" style="53"/>
    <col min="7681" max="7681" width="91.28515625" style="53" customWidth="1"/>
    <col min="7682" max="7682" width="10.7109375" style="53" customWidth="1"/>
    <col min="7683" max="7683" width="17.42578125" style="53" customWidth="1"/>
    <col min="7684" max="7936" width="9.140625" style="53"/>
    <col min="7937" max="7937" width="91.28515625" style="53" customWidth="1"/>
    <col min="7938" max="7938" width="10.7109375" style="53" customWidth="1"/>
    <col min="7939" max="7939" width="17.42578125" style="53" customWidth="1"/>
    <col min="7940" max="8192" width="9.140625" style="53"/>
    <col min="8193" max="8193" width="91.28515625" style="53" customWidth="1"/>
    <col min="8194" max="8194" width="10.7109375" style="53" customWidth="1"/>
    <col min="8195" max="8195" width="17.42578125" style="53" customWidth="1"/>
    <col min="8196" max="8448" width="9.140625" style="53"/>
    <col min="8449" max="8449" width="91.28515625" style="53" customWidth="1"/>
    <col min="8450" max="8450" width="10.7109375" style="53" customWidth="1"/>
    <col min="8451" max="8451" width="17.42578125" style="53" customWidth="1"/>
    <col min="8452" max="8704" width="9.140625" style="53"/>
    <col min="8705" max="8705" width="91.28515625" style="53" customWidth="1"/>
    <col min="8706" max="8706" width="10.7109375" style="53" customWidth="1"/>
    <col min="8707" max="8707" width="17.42578125" style="53" customWidth="1"/>
    <col min="8708" max="8960" width="9.140625" style="53"/>
    <col min="8961" max="8961" width="91.28515625" style="53" customWidth="1"/>
    <col min="8962" max="8962" width="10.7109375" style="53" customWidth="1"/>
    <col min="8963" max="8963" width="17.42578125" style="53" customWidth="1"/>
    <col min="8964" max="9216" width="9.140625" style="53"/>
    <col min="9217" max="9217" width="91.28515625" style="53" customWidth="1"/>
    <col min="9218" max="9218" width="10.7109375" style="53" customWidth="1"/>
    <col min="9219" max="9219" width="17.42578125" style="53" customWidth="1"/>
    <col min="9220" max="9472" width="9.140625" style="53"/>
    <col min="9473" max="9473" width="91.28515625" style="53" customWidth="1"/>
    <col min="9474" max="9474" width="10.7109375" style="53" customWidth="1"/>
    <col min="9475" max="9475" width="17.42578125" style="53" customWidth="1"/>
    <col min="9476" max="9728" width="9.140625" style="53"/>
    <col min="9729" max="9729" width="91.28515625" style="53" customWidth="1"/>
    <col min="9730" max="9730" width="10.7109375" style="53" customWidth="1"/>
    <col min="9731" max="9731" width="17.42578125" style="53" customWidth="1"/>
    <col min="9732" max="9984" width="9.140625" style="53"/>
    <col min="9985" max="9985" width="91.28515625" style="53" customWidth="1"/>
    <col min="9986" max="9986" width="10.7109375" style="53" customWidth="1"/>
    <col min="9987" max="9987" width="17.42578125" style="53" customWidth="1"/>
    <col min="9988" max="10240" width="9.140625" style="53"/>
    <col min="10241" max="10241" width="91.28515625" style="53" customWidth="1"/>
    <col min="10242" max="10242" width="10.7109375" style="53" customWidth="1"/>
    <col min="10243" max="10243" width="17.42578125" style="53" customWidth="1"/>
    <col min="10244" max="10496" width="9.140625" style="53"/>
    <col min="10497" max="10497" width="91.28515625" style="53" customWidth="1"/>
    <col min="10498" max="10498" width="10.7109375" style="53" customWidth="1"/>
    <col min="10499" max="10499" width="17.42578125" style="53" customWidth="1"/>
    <col min="10500" max="10752" width="9.140625" style="53"/>
    <col min="10753" max="10753" width="91.28515625" style="53" customWidth="1"/>
    <col min="10754" max="10754" width="10.7109375" style="53" customWidth="1"/>
    <col min="10755" max="10755" width="17.42578125" style="53" customWidth="1"/>
    <col min="10756" max="11008" width="9.140625" style="53"/>
    <col min="11009" max="11009" width="91.28515625" style="53" customWidth="1"/>
    <col min="11010" max="11010" width="10.7109375" style="53" customWidth="1"/>
    <col min="11011" max="11011" width="17.42578125" style="53" customWidth="1"/>
    <col min="11012" max="11264" width="9.140625" style="53"/>
    <col min="11265" max="11265" width="91.28515625" style="53" customWidth="1"/>
    <col min="11266" max="11266" width="10.7109375" style="53" customWidth="1"/>
    <col min="11267" max="11267" width="17.42578125" style="53" customWidth="1"/>
    <col min="11268" max="11520" width="9.140625" style="53"/>
    <col min="11521" max="11521" width="91.28515625" style="53" customWidth="1"/>
    <col min="11522" max="11522" width="10.7109375" style="53" customWidth="1"/>
    <col min="11523" max="11523" width="17.42578125" style="53" customWidth="1"/>
    <col min="11524" max="11776" width="9.140625" style="53"/>
    <col min="11777" max="11777" width="91.28515625" style="53" customWidth="1"/>
    <col min="11778" max="11778" width="10.7109375" style="53" customWidth="1"/>
    <col min="11779" max="11779" width="17.42578125" style="53" customWidth="1"/>
    <col min="11780" max="12032" width="9.140625" style="53"/>
    <col min="12033" max="12033" width="91.28515625" style="53" customWidth="1"/>
    <col min="12034" max="12034" width="10.7109375" style="53" customWidth="1"/>
    <col min="12035" max="12035" width="17.42578125" style="53" customWidth="1"/>
    <col min="12036" max="12288" width="9.140625" style="53"/>
    <col min="12289" max="12289" width="91.28515625" style="53" customWidth="1"/>
    <col min="12290" max="12290" width="10.7109375" style="53" customWidth="1"/>
    <col min="12291" max="12291" width="17.42578125" style="53" customWidth="1"/>
    <col min="12292" max="12544" width="9.140625" style="53"/>
    <col min="12545" max="12545" width="91.28515625" style="53" customWidth="1"/>
    <col min="12546" max="12546" width="10.7109375" style="53" customWidth="1"/>
    <col min="12547" max="12547" width="17.42578125" style="53" customWidth="1"/>
    <col min="12548" max="12800" width="9.140625" style="53"/>
    <col min="12801" max="12801" width="91.28515625" style="53" customWidth="1"/>
    <col min="12802" max="12802" width="10.7109375" style="53" customWidth="1"/>
    <col min="12803" max="12803" width="17.42578125" style="53" customWidth="1"/>
    <col min="12804" max="13056" width="9.140625" style="53"/>
    <col min="13057" max="13057" width="91.28515625" style="53" customWidth="1"/>
    <col min="13058" max="13058" width="10.7109375" style="53" customWidth="1"/>
    <col min="13059" max="13059" width="17.42578125" style="53" customWidth="1"/>
    <col min="13060" max="13312" width="9.140625" style="53"/>
    <col min="13313" max="13313" width="91.28515625" style="53" customWidth="1"/>
    <col min="13314" max="13314" width="10.7109375" style="53" customWidth="1"/>
    <col min="13315" max="13315" width="17.42578125" style="53" customWidth="1"/>
    <col min="13316" max="13568" width="9.140625" style="53"/>
    <col min="13569" max="13569" width="91.28515625" style="53" customWidth="1"/>
    <col min="13570" max="13570" width="10.7109375" style="53" customWidth="1"/>
    <col min="13571" max="13571" width="17.42578125" style="53" customWidth="1"/>
    <col min="13572" max="13824" width="9.140625" style="53"/>
    <col min="13825" max="13825" width="91.28515625" style="53" customWidth="1"/>
    <col min="13826" max="13826" width="10.7109375" style="53" customWidth="1"/>
    <col min="13827" max="13827" width="17.42578125" style="53" customWidth="1"/>
    <col min="13828" max="14080" width="9.140625" style="53"/>
    <col min="14081" max="14081" width="91.28515625" style="53" customWidth="1"/>
    <col min="14082" max="14082" width="10.7109375" style="53" customWidth="1"/>
    <col min="14083" max="14083" width="17.42578125" style="53" customWidth="1"/>
    <col min="14084" max="14336" width="9.140625" style="53"/>
    <col min="14337" max="14337" width="91.28515625" style="53" customWidth="1"/>
    <col min="14338" max="14338" width="10.7109375" style="53" customWidth="1"/>
    <col min="14339" max="14339" width="17.42578125" style="53" customWidth="1"/>
    <col min="14340" max="14592" width="9.140625" style="53"/>
    <col min="14593" max="14593" width="91.28515625" style="53" customWidth="1"/>
    <col min="14594" max="14594" width="10.7109375" style="53" customWidth="1"/>
    <col min="14595" max="14595" width="17.42578125" style="53" customWidth="1"/>
    <col min="14596" max="14848" width="9.140625" style="53"/>
    <col min="14849" max="14849" width="91.28515625" style="53" customWidth="1"/>
    <col min="14850" max="14850" width="10.7109375" style="53" customWidth="1"/>
    <col min="14851" max="14851" width="17.42578125" style="53" customWidth="1"/>
    <col min="14852" max="15104" width="9.140625" style="53"/>
    <col min="15105" max="15105" width="91.28515625" style="53" customWidth="1"/>
    <col min="15106" max="15106" width="10.7109375" style="53" customWidth="1"/>
    <col min="15107" max="15107" width="17.42578125" style="53" customWidth="1"/>
    <col min="15108" max="15360" width="9.140625" style="53"/>
    <col min="15361" max="15361" width="91.28515625" style="53" customWidth="1"/>
    <col min="15362" max="15362" width="10.7109375" style="53" customWidth="1"/>
    <col min="15363" max="15363" width="17.42578125" style="53" customWidth="1"/>
    <col min="15364" max="15616" width="9.140625" style="53"/>
    <col min="15617" max="15617" width="91.28515625" style="53" customWidth="1"/>
    <col min="15618" max="15618" width="10.7109375" style="53" customWidth="1"/>
    <col min="15619" max="15619" width="17.42578125" style="53" customWidth="1"/>
    <col min="15620" max="15872" width="9.140625" style="53"/>
    <col min="15873" max="15873" width="91.28515625" style="53" customWidth="1"/>
    <col min="15874" max="15874" width="10.7109375" style="53" customWidth="1"/>
    <col min="15875" max="15875" width="17.42578125" style="53" customWidth="1"/>
    <col min="15876" max="16128" width="9.140625" style="53"/>
    <col min="16129" max="16129" width="91.28515625" style="53" customWidth="1"/>
    <col min="16130" max="16130" width="10.7109375" style="53" customWidth="1"/>
    <col min="16131" max="16131" width="17.42578125" style="53" customWidth="1"/>
    <col min="16132" max="16384" width="9.140625" style="53"/>
  </cols>
  <sheetData>
    <row r="1" spans="1:5" x14ac:dyDescent="0.25">
      <c r="A1" s="424"/>
      <c r="B1" s="424"/>
      <c r="C1" s="424"/>
    </row>
    <row r="2" spans="1:5" x14ac:dyDescent="0.25">
      <c r="A2" s="350"/>
      <c r="B2" s="350"/>
      <c r="C2" s="350"/>
    </row>
    <row r="3" spans="1:5" x14ac:dyDescent="0.25">
      <c r="A3" s="350"/>
      <c r="B3" s="350"/>
      <c r="C3" s="350"/>
    </row>
    <row r="4" spans="1:5" ht="18.75" x14ac:dyDescent="0.3">
      <c r="A4" s="376" t="s">
        <v>360</v>
      </c>
      <c r="B4" s="377"/>
      <c r="C4" s="377"/>
      <c r="D4" s="379"/>
      <c r="E4" s="379"/>
    </row>
    <row r="5" spans="1:5" ht="19.5" x14ac:dyDescent="0.35">
      <c r="A5" s="378" t="s">
        <v>318</v>
      </c>
      <c r="B5" s="377"/>
      <c r="C5" s="377"/>
      <c r="D5" s="379"/>
      <c r="E5" s="379"/>
    </row>
    <row r="6" spans="1:5" ht="19.5" x14ac:dyDescent="0.35">
      <c r="A6" s="349"/>
      <c r="B6" s="347"/>
      <c r="C6" s="347"/>
    </row>
    <row r="7" spans="1:5" ht="19.5" x14ac:dyDescent="0.35">
      <c r="A7" s="349"/>
      <c r="B7" s="347"/>
      <c r="C7" s="347"/>
    </row>
    <row r="8" spans="1:5" ht="19.5" x14ac:dyDescent="0.35">
      <c r="A8" s="349"/>
      <c r="B8" s="347"/>
      <c r="C8" s="347"/>
    </row>
    <row r="9" spans="1:5" ht="19.5" x14ac:dyDescent="0.35">
      <c r="A9" s="349"/>
      <c r="B9" s="347"/>
      <c r="C9" s="347"/>
    </row>
    <row r="10" spans="1:5" ht="19.5" x14ac:dyDescent="0.35">
      <c r="A10" s="349"/>
      <c r="B10" s="347"/>
      <c r="C10" s="347"/>
    </row>
    <row r="11" spans="1:5" x14ac:dyDescent="0.25">
      <c r="A11" s="56"/>
      <c r="E11" s="53" t="s">
        <v>359</v>
      </c>
    </row>
    <row r="12" spans="1:5" ht="28.5" x14ac:dyDescent="0.25">
      <c r="A12" s="353" t="s">
        <v>319</v>
      </c>
      <c r="B12" s="58" t="s">
        <v>33</v>
      </c>
      <c r="C12" s="353" t="s">
        <v>25</v>
      </c>
      <c r="D12" s="354" t="s">
        <v>329</v>
      </c>
      <c r="E12" s="354" t="s">
        <v>4</v>
      </c>
    </row>
    <row r="13" spans="1:5" ht="25.5" customHeight="1" x14ac:dyDescent="0.25">
      <c r="A13" s="76" t="s">
        <v>327</v>
      </c>
      <c r="B13" s="69" t="s">
        <v>108</v>
      </c>
      <c r="C13" s="302">
        <v>700000</v>
      </c>
      <c r="D13" s="302">
        <v>700000</v>
      </c>
      <c r="E13" s="302">
        <v>350000</v>
      </c>
    </row>
    <row r="14" spans="1:5" ht="28.5" customHeight="1" x14ac:dyDescent="0.25">
      <c r="A14" s="76" t="s">
        <v>320</v>
      </c>
      <c r="B14" s="69" t="s">
        <v>108</v>
      </c>
      <c r="C14" s="302">
        <v>234179</v>
      </c>
      <c r="D14" s="302">
        <v>234179</v>
      </c>
      <c r="E14" s="302"/>
    </row>
    <row r="15" spans="1:5" ht="27.75" customHeight="1" x14ac:dyDescent="0.25">
      <c r="A15" s="76" t="s">
        <v>321</v>
      </c>
      <c r="B15" s="69" t="s">
        <v>108</v>
      </c>
      <c r="C15" s="302">
        <v>36939440</v>
      </c>
      <c r="D15" s="302">
        <v>41072073</v>
      </c>
      <c r="E15" s="302">
        <v>25947590</v>
      </c>
    </row>
    <row r="16" spans="1:5" ht="30" customHeight="1" x14ac:dyDescent="0.25">
      <c r="A16" s="355" t="s">
        <v>107</v>
      </c>
      <c r="B16" s="128" t="s">
        <v>108</v>
      </c>
      <c r="C16" s="301">
        <f>SUM(C13:C15)</f>
        <v>37873619</v>
      </c>
      <c r="D16" s="301">
        <f>SUM(D13:D15)</f>
        <v>42006252</v>
      </c>
      <c r="E16" s="301">
        <f>SUM(E13:E15)</f>
        <v>26297590</v>
      </c>
    </row>
    <row r="17" spans="1:5" ht="27.75" customHeight="1" x14ac:dyDescent="0.25">
      <c r="A17" s="76" t="s">
        <v>322</v>
      </c>
      <c r="B17" s="65" t="s">
        <v>110</v>
      </c>
      <c r="C17" s="302">
        <v>1890000</v>
      </c>
      <c r="D17" s="302">
        <v>1890000</v>
      </c>
      <c r="E17" s="302"/>
    </row>
    <row r="18" spans="1:5" ht="32.25" customHeight="1" x14ac:dyDescent="0.25">
      <c r="A18" s="76" t="s">
        <v>323</v>
      </c>
      <c r="B18" s="65" t="s">
        <v>110</v>
      </c>
      <c r="C18" s="302">
        <v>11484932</v>
      </c>
      <c r="D18" s="302">
        <v>11484932</v>
      </c>
      <c r="E18" s="302">
        <v>10582500</v>
      </c>
    </row>
    <row r="19" spans="1:5" ht="29.25" customHeight="1" x14ac:dyDescent="0.25">
      <c r="A19" s="65" t="s">
        <v>325</v>
      </c>
      <c r="B19" s="65" t="s">
        <v>110</v>
      </c>
      <c r="C19" s="302">
        <v>29054800</v>
      </c>
      <c r="D19" s="302">
        <v>29054800</v>
      </c>
      <c r="E19" s="302">
        <v>14652400</v>
      </c>
    </row>
    <row r="20" spans="1:5" ht="29.25" customHeight="1" x14ac:dyDescent="0.25">
      <c r="A20" s="65" t="s">
        <v>328</v>
      </c>
      <c r="B20" s="65" t="s">
        <v>110</v>
      </c>
      <c r="C20" s="302">
        <v>800000</v>
      </c>
      <c r="D20" s="302">
        <v>800000</v>
      </c>
      <c r="E20" s="302">
        <v>200000</v>
      </c>
    </row>
    <row r="21" spans="1:5" ht="27" customHeight="1" x14ac:dyDescent="0.25">
      <c r="A21" s="138" t="s">
        <v>326</v>
      </c>
      <c r="B21" s="70" t="s">
        <v>110</v>
      </c>
      <c r="C21" s="301">
        <f>SUM(C17:C20)</f>
        <v>43229732</v>
      </c>
      <c r="D21" s="301">
        <f>SUM(D17:D20)</f>
        <v>43229732</v>
      </c>
      <c r="E21" s="301">
        <f>SUM(E17:E20)</f>
        <v>25434900</v>
      </c>
    </row>
    <row r="22" spans="1:5" ht="26.25" customHeight="1" x14ac:dyDescent="0.25">
      <c r="A22" s="76" t="s">
        <v>322</v>
      </c>
      <c r="B22" s="69" t="s">
        <v>133</v>
      </c>
      <c r="C22" s="302">
        <v>3000000</v>
      </c>
      <c r="D22" s="302">
        <v>3000000</v>
      </c>
      <c r="E22" s="302"/>
    </row>
    <row r="23" spans="1:5" ht="28.5" customHeight="1" x14ac:dyDescent="0.25">
      <c r="A23" s="76" t="s">
        <v>323</v>
      </c>
      <c r="B23" s="69" t="s">
        <v>133</v>
      </c>
      <c r="C23" s="302">
        <v>5000000</v>
      </c>
      <c r="D23" s="302">
        <v>5000000</v>
      </c>
      <c r="E23" s="302"/>
    </row>
    <row r="24" spans="1:5" ht="30" customHeight="1" x14ac:dyDescent="0.25">
      <c r="A24" s="76" t="s">
        <v>324</v>
      </c>
      <c r="B24" s="69" t="s">
        <v>133</v>
      </c>
      <c r="C24" s="302">
        <v>10000000</v>
      </c>
      <c r="D24" s="302">
        <v>10000000</v>
      </c>
      <c r="E24" s="302">
        <v>600000</v>
      </c>
    </row>
    <row r="25" spans="1:5" ht="32.25" customHeight="1" x14ac:dyDescent="0.25">
      <c r="A25" s="138" t="s">
        <v>132</v>
      </c>
      <c r="B25" s="128" t="s">
        <v>133</v>
      </c>
      <c r="C25" s="301">
        <f>SUM(C22:C24)</f>
        <v>18000000</v>
      </c>
      <c r="D25" s="301">
        <f>SUM(D22:D24)</f>
        <v>18000000</v>
      </c>
      <c r="E25" s="301">
        <f>SUM(E22:E24)</f>
        <v>600000</v>
      </c>
    </row>
  </sheetData>
  <mergeCells count="3">
    <mergeCell ref="A1:C1"/>
    <mergeCell ref="A4:E4"/>
    <mergeCell ref="A5:E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I17" sqref="I17"/>
    </sheetView>
  </sheetViews>
  <sheetFormatPr defaultRowHeight="15" x14ac:dyDescent="0.25"/>
  <cols>
    <col min="1" max="1" width="59.5703125" style="53" customWidth="1"/>
    <col min="2" max="2" width="9.140625" style="53"/>
    <col min="3" max="3" width="15.28515625" style="53" customWidth="1"/>
    <col min="4" max="4" width="14.5703125" style="53" customWidth="1"/>
    <col min="5" max="255" width="9.140625" style="53"/>
    <col min="256" max="256" width="82.5703125" style="53" customWidth="1"/>
    <col min="257" max="257" width="9.140625" style="53"/>
    <col min="258" max="258" width="15.28515625" style="53" customWidth="1"/>
    <col min="259" max="259" width="12.42578125" style="53" bestFit="1" customWidth="1"/>
    <col min="260" max="511" width="9.140625" style="53"/>
    <col min="512" max="512" width="82.5703125" style="53" customWidth="1"/>
    <col min="513" max="513" width="9.140625" style="53"/>
    <col min="514" max="514" width="15.28515625" style="53" customWidth="1"/>
    <col min="515" max="515" width="12.42578125" style="53" bestFit="1" customWidth="1"/>
    <col min="516" max="767" width="9.140625" style="53"/>
    <col min="768" max="768" width="82.5703125" style="53" customWidth="1"/>
    <col min="769" max="769" width="9.140625" style="53"/>
    <col min="770" max="770" width="15.28515625" style="53" customWidth="1"/>
    <col min="771" max="771" width="12.42578125" style="53" bestFit="1" customWidth="1"/>
    <col min="772" max="1023" width="9.140625" style="53"/>
    <col min="1024" max="1024" width="82.5703125" style="53" customWidth="1"/>
    <col min="1025" max="1025" width="9.140625" style="53"/>
    <col min="1026" max="1026" width="15.28515625" style="53" customWidth="1"/>
    <col min="1027" max="1027" width="12.42578125" style="53" bestFit="1" customWidth="1"/>
    <col min="1028" max="1279" width="9.140625" style="53"/>
    <col min="1280" max="1280" width="82.5703125" style="53" customWidth="1"/>
    <col min="1281" max="1281" width="9.140625" style="53"/>
    <col min="1282" max="1282" width="15.28515625" style="53" customWidth="1"/>
    <col min="1283" max="1283" width="12.42578125" style="53" bestFit="1" customWidth="1"/>
    <col min="1284" max="1535" width="9.140625" style="53"/>
    <col min="1536" max="1536" width="82.5703125" style="53" customWidth="1"/>
    <col min="1537" max="1537" width="9.140625" style="53"/>
    <col min="1538" max="1538" width="15.28515625" style="53" customWidth="1"/>
    <col min="1539" max="1539" width="12.42578125" style="53" bestFit="1" customWidth="1"/>
    <col min="1540" max="1791" width="9.140625" style="53"/>
    <col min="1792" max="1792" width="82.5703125" style="53" customWidth="1"/>
    <col min="1793" max="1793" width="9.140625" style="53"/>
    <col min="1794" max="1794" width="15.28515625" style="53" customWidth="1"/>
    <col min="1795" max="1795" width="12.42578125" style="53" bestFit="1" customWidth="1"/>
    <col min="1796" max="2047" width="9.140625" style="53"/>
    <col min="2048" max="2048" width="82.5703125" style="53" customWidth="1"/>
    <col min="2049" max="2049" width="9.140625" style="53"/>
    <col min="2050" max="2050" width="15.28515625" style="53" customWidth="1"/>
    <col min="2051" max="2051" width="12.42578125" style="53" bestFit="1" customWidth="1"/>
    <col min="2052" max="2303" width="9.140625" style="53"/>
    <col min="2304" max="2304" width="82.5703125" style="53" customWidth="1"/>
    <col min="2305" max="2305" width="9.140625" style="53"/>
    <col min="2306" max="2306" width="15.28515625" style="53" customWidth="1"/>
    <col min="2307" max="2307" width="12.42578125" style="53" bestFit="1" customWidth="1"/>
    <col min="2308" max="2559" width="9.140625" style="53"/>
    <col min="2560" max="2560" width="82.5703125" style="53" customWidth="1"/>
    <col min="2561" max="2561" width="9.140625" style="53"/>
    <col min="2562" max="2562" width="15.28515625" style="53" customWidth="1"/>
    <col min="2563" max="2563" width="12.42578125" style="53" bestFit="1" customWidth="1"/>
    <col min="2564" max="2815" width="9.140625" style="53"/>
    <col min="2816" max="2816" width="82.5703125" style="53" customWidth="1"/>
    <col min="2817" max="2817" width="9.140625" style="53"/>
    <col min="2818" max="2818" width="15.28515625" style="53" customWidth="1"/>
    <col min="2819" max="2819" width="12.42578125" style="53" bestFit="1" customWidth="1"/>
    <col min="2820" max="3071" width="9.140625" style="53"/>
    <col min="3072" max="3072" width="82.5703125" style="53" customWidth="1"/>
    <col min="3073" max="3073" width="9.140625" style="53"/>
    <col min="3074" max="3074" width="15.28515625" style="53" customWidth="1"/>
    <col min="3075" max="3075" width="12.42578125" style="53" bestFit="1" customWidth="1"/>
    <col min="3076" max="3327" width="9.140625" style="53"/>
    <col min="3328" max="3328" width="82.5703125" style="53" customWidth="1"/>
    <col min="3329" max="3329" width="9.140625" style="53"/>
    <col min="3330" max="3330" width="15.28515625" style="53" customWidth="1"/>
    <col min="3331" max="3331" width="12.42578125" style="53" bestFit="1" customWidth="1"/>
    <col min="3332" max="3583" width="9.140625" style="53"/>
    <col min="3584" max="3584" width="82.5703125" style="53" customWidth="1"/>
    <col min="3585" max="3585" width="9.140625" style="53"/>
    <col min="3586" max="3586" width="15.28515625" style="53" customWidth="1"/>
    <col min="3587" max="3587" width="12.42578125" style="53" bestFit="1" customWidth="1"/>
    <col min="3588" max="3839" width="9.140625" style="53"/>
    <col min="3840" max="3840" width="82.5703125" style="53" customWidth="1"/>
    <col min="3841" max="3841" width="9.140625" style="53"/>
    <col min="3842" max="3842" width="15.28515625" style="53" customWidth="1"/>
    <col min="3843" max="3843" width="12.42578125" style="53" bestFit="1" customWidth="1"/>
    <col min="3844" max="4095" width="9.140625" style="53"/>
    <col min="4096" max="4096" width="82.5703125" style="53" customWidth="1"/>
    <col min="4097" max="4097" width="9.140625" style="53"/>
    <col min="4098" max="4098" width="15.28515625" style="53" customWidth="1"/>
    <col min="4099" max="4099" width="12.42578125" style="53" bestFit="1" customWidth="1"/>
    <col min="4100" max="4351" width="9.140625" style="53"/>
    <col min="4352" max="4352" width="82.5703125" style="53" customWidth="1"/>
    <col min="4353" max="4353" width="9.140625" style="53"/>
    <col min="4354" max="4354" width="15.28515625" style="53" customWidth="1"/>
    <col min="4355" max="4355" width="12.42578125" style="53" bestFit="1" customWidth="1"/>
    <col min="4356" max="4607" width="9.140625" style="53"/>
    <col min="4608" max="4608" width="82.5703125" style="53" customWidth="1"/>
    <col min="4609" max="4609" width="9.140625" style="53"/>
    <col min="4610" max="4610" width="15.28515625" style="53" customWidth="1"/>
    <col min="4611" max="4611" width="12.42578125" style="53" bestFit="1" customWidth="1"/>
    <col min="4612" max="4863" width="9.140625" style="53"/>
    <col min="4864" max="4864" width="82.5703125" style="53" customWidth="1"/>
    <col min="4865" max="4865" width="9.140625" style="53"/>
    <col min="4866" max="4866" width="15.28515625" style="53" customWidth="1"/>
    <col min="4867" max="4867" width="12.42578125" style="53" bestFit="1" customWidth="1"/>
    <col min="4868" max="5119" width="9.140625" style="53"/>
    <col min="5120" max="5120" width="82.5703125" style="53" customWidth="1"/>
    <col min="5121" max="5121" width="9.140625" style="53"/>
    <col min="5122" max="5122" width="15.28515625" style="53" customWidth="1"/>
    <col min="5123" max="5123" width="12.42578125" style="53" bestFit="1" customWidth="1"/>
    <col min="5124" max="5375" width="9.140625" style="53"/>
    <col min="5376" max="5376" width="82.5703125" style="53" customWidth="1"/>
    <col min="5377" max="5377" width="9.140625" style="53"/>
    <col min="5378" max="5378" width="15.28515625" style="53" customWidth="1"/>
    <col min="5379" max="5379" width="12.42578125" style="53" bestFit="1" customWidth="1"/>
    <col min="5380" max="5631" width="9.140625" style="53"/>
    <col min="5632" max="5632" width="82.5703125" style="53" customWidth="1"/>
    <col min="5633" max="5633" width="9.140625" style="53"/>
    <col min="5634" max="5634" width="15.28515625" style="53" customWidth="1"/>
    <col min="5635" max="5635" width="12.42578125" style="53" bestFit="1" customWidth="1"/>
    <col min="5636" max="5887" width="9.140625" style="53"/>
    <col min="5888" max="5888" width="82.5703125" style="53" customWidth="1"/>
    <col min="5889" max="5889" width="9.140625" style="53"/>
    <col min="5890" max="5890" width="15.28515625" style="53" customWidth="1"/>
    <col min="5891" max="5891" width="12.42578125" style="53" bestFit="1" customWidth="1"/>
    <col min="5892" max="6143" width="9.140625" style="53"/>
    <col min="6144" max="6144" width="82.5703125" style="53" customWidth="1"/>
    <col min="6145" max="6145" width="9.140625" style="53"/>
    <col min="6146" max="6146" width="15.28515625" style="53" customWidth="1"/>
    <col min="6147" max="6147" width="12.42578125" style="53" bestFit="1" customWidth="1"/>
    <col min="6148" max="6399" width="9.140625" style="53"/>
    <col min="6400" max="6400" width="82.5703125" style="53" customWidth="1"/>
    <col min="6401" max="6401" width="9.140625" style="53"/>
    <col min="6402" max="6402" width="15.28515625" style="53" customWidth="1"/>
    <col min="6403" max="6403" width="12.42578125" style="53" bestFit="1" customWidth="1"/>
    <col min="6404" max="6655" width="9.140625" style="53"/>
    <col min="6656" max="6656" width="82.5703125" style="53" customWidth="1"/>
    <col min="6657" max="6657" width="9.140625" style="53"/>
    <col min="6658" max="6658" width="15.28515625" style="53" customWidth="1"/>
    <col min="6659" max="6659" width="12.42578125" style="53" bestFit="1" customWidth="1"/>
    <col min="6660" max="6911" width="9.140625" style="53"/>
    <col min="6912" max="6912" width="82.5703125" style="53" customWidth="1"/>
    <col min="6913" max="6913" width="9.140625" style="53"/>
    <col min="6914" max="6914" width="15.28515625" style="53" customWidth="1"/>
    <col min="6915" max="6915" width="12.42578125" style="53" bestFit="1" customWidth="1"/>
    <col min="6916" max="7167" width="9.140625" style="53"/>
    <col min="7168" max="7168" width="82.5703125" style="53" customWidth="1"/>
    <col min="7169" max="7169" width="9.140625" style="53"/>
    <col min="7170" max="7170" width="15.28515625" style="53" customWidth="1"/>
    <col min="7171" max="7171" width="12.42578125" style="53" bestFit="1" customWidth="1"/>
    <col min="7172" max="7423" width="9.140625" style="53"/>
    <col min="7424" max="7424" width="82.5703125" style="53" customWidth="1"/>
    <col min="7425" max="7425" width="9.140625" style="53"/>
    <col min="7426" max="7426" width="15.28515625" style="53" customWidth="1"/>
    <col min="7427" max="7427" width="12.42578125" style="53" bestFit="1" customWidth="1"/>
    <col min="7428" max="7679" width="9.140625" style="53"/>
    <col min="7680" max="7680" width="82.5703125" style="53" customWidth="1"/>
    <col min="7681" max="7681" width="9.140625" style="53"/>
    <col min="7682" max="7682" width="15.28515625" style="53" customWidth="1"/>
    <col min="7683" max="7683" width="12.42578125" style="53" bestFit="1" customWidth="1"/>
    <col min="7684" max="7935" width="9.140625" style="53"/>
    <col min="7936" max="7936" width="82.5703125" style="53" customWidth="1"/>
    <col min="7937" max="7937" width="9.140625" style="53"/>
    <col min="7938" max="7938" width="15.28515625" style="53" customWidth="1"/>
    <col min="7939" max="7939" width="12.42578125" style="53" bestFit="1" customWidth="1"/>
    <col min="7940" max="8191" width="9.140625" style="53"/>
    <col min="8192" max="8192" width="82.5703125" style="53" customWidth="1"/>
    <col min="8193" max="8193" width="9.140625" style="53"/>
    <col min="8194" max="8194" width="15.28515625" style="53" customWidth="1"/>
    <col min="8195" max="8195" width="12.42578125" style="53" bestFit="1" customWidth="1"/>
    <col min="8196" max="8447" width="9.140625" style="53"/>
    <col min="8448" max="8448" width="82.5703125" style="53" customWidth="1"/>
    <col min="8449" max="8449" width="9.140625" style="53"/>
    <col min="8450" max="8450" width="15.28515625" style="53" customWidth="1"/>
    <col min="8451" max="8451" width="12.42578125" style="53" bestFit="1" customWidth="1"/>
    <col min="8452" max="8703" width="9.140625" style="53"/>
    <col min="8704" max="8704" width="82.5703125" style="53" customWidth="1"/>
    <col min="8705" max="8705" width="9.140625" style="53"/>
    <col min="8706" max="8706" width="15.28515625" style="53" customWidth="1"/>
    <col min="8707" max="8707" width="12.42578125" style="53" bestFit="1" customWidth="1"/>
    <col min="8708" max="8959" width="9.140625" style="53"/>
    <col min="8960" max="8960" width="82.5703125" style="53" customWidth="1"/>
    <col min="8961" max="8961" width="9.140625" style="53"/>
    <col min="8962" max="8962" width="15.28515625" style="53" customWidth="1"/>
    <col min="8963" max="8963" width="12.42578125" style="53" bestFit="1" customWidth="1"/>
    <col min="8964" max="9215" width="9.140625" style="53"/>
    <col min="9216" max="9216" width="82.5703125" style="53" customWidth="1"/>
    <col min="9217" max="9217" width="9.140625" style="53"/>
    <col min="9218" max="9218" width="15.28515625" style="53" customWidth="1"/>
    <col min="9219" max="9219" width="12.42578125" style="53" bestFit="1" customWidth="1"/>
    <col min="9220" max="9471" width="9.140625" style="53"/>
    <col min="9472" max="9472" width="82.5703125" style="53" customWidth="1"/>
    <col min="9473" max="9473" width="9.140625" style="53"/>
    <col min="9474" max="9474" width="15.28515625" style="53" customWidth="1"/>
    <col min="9475" max="9475" width="12.42578125" style="53" bestFit="1" customWidth="1"/>
    <col min="9476" max="9727" width="9.140625" style="53"/>
    <col min="9728" max="9728" width="82.5703125" style="53" customWidth="1"/>
    <col min="9729" max="9729" width="9.140625" style="53"/>
    <col min="9730" max="9730" width="15.28515625" style="53" customWidth="1"/>
    <col min="9731" max="9731" width="12.42578125" style="53" bestFit="1" customWidth="1"/>
    <col min="9732" max="9983" width="9.140625" style="53"/>
    <col min="9984" max="9984" width="82.5703125" style="53" customWidth="1"/>
    <col min="9985" max="9985" width="9.140625" style="53"/>
    <col min="9986" max="9986" width="15.28515625" style="53" customWidth="1"/>
    <col min="9987" max="9987" width="12.42578125" style="53" bestFit="1" customWidth="1"/>
    <col min="9988" max="10239" width="9.140625" style="53"/>
    <col min="10240" max="10240" width="82.5703125" style="53" customWidth="1"/>
    <col min="10241" max="10241" width="9.140625" style="53"/>
    <col min="10242" max="10242" width="15.28515625" style="53" customWidth="1"/>
    <col min="10243" max="10243" width="12.42578125" style="53" bestFit="1" customWidth="1"/>
    <col min="10244" max="10495" width="9.140625" style="53"/>
    <col min="10496" max="10496" width="82.5703125" style="53" customWidth="1"/>
    <col min="10497" max="10497" width="9.140625" style="53"/>
    <col min="10498" max="10498" width="15.28515625" style="53" customWidth="1"/>
    <col min="10499" max="10499" width="12.42578125" style="53" bestFit="1" customWidth="1"/>
    <col min="10500" max="10751" width="9.140625" style="53"/>
    <col min="10752" max="10752" width="82.5703125" style="53" customWidth="1"/>
    <col min="10753" max="10753" width="9.140625" style="53"/>
    <col min="10754" max="10754" width="15.28515625" style="53" customWidth="1"/>
    <col min="10755" max="10755" width="12.42578125" style="53" bestFit="1" customWidth="1"/>
    <col min="10756" max="11007" width="9.140625" style="53"/>
    <col min="11008" max="11008" width="82.5703125" style="53" customWidth="1"/>
    <col min="11009" max="11009" width="9.140625" style="53"/>
    <col min="11010" max="11010" width="15.28515625" style="53" customWidth="1"/>
    <col min="11011" max="11011" width="12.42578125" style="53" bestFit="1" customWidth="1"/>
    <col min="11012" max="11263" width="9.140625" style="53"/>
    <col min="11264" max="11264" width="82.5703125" style="53" customWidth="1"/>
    <col min="11265" max="11265" width="9.140625" style="53"/>
    <col min="11266" max="11266" width="15.28515625" style="53" customWidth="1"/>
    <col min="11267" max="11267" width="12.42578125" style="53" bestFit="1" customWidth="1"/>
    <col min="11268" max="11519" width="9.140625" style="53"/>
    <col min="11520" max="11520" width="82.5703125" style="53" customWidth="1"/>
    <col min="11521" max="11521" width="9.140625" style="53"/>
    <col min="11522" max="11522" width="15.28515625" style="53" customWidth="1"/>
    <col min="11523" max="11523" width="12.42578125" style="53" bestFit="1" customWidth="1"/>
    <col min="11524" max="11775" width="9.140625" style="53"/>
    <col min="11776" max="11776" width="82.5703125" style="53" customWidth="1"/>
    <col min="11777" max="11777" width="9.140625" style="53"/>
    <col min="11778" max="11778" width="15.28515625" style="53" customWidth="1"/>
    <col min="11779" max="11779" width="12.42578125" style="53" bestFit="1" customWidth="1"/>
    <col min="11780" max="12031" width="9.140625" style="53"/>
    <col min="12032" max="12032" width="82.5703125" style="53" customWidth="1"/>
    <col min="12033" max="12033" width="9.140625" style="53"/>
    <col min="12034" max="12034" width="15.28515625" style="53" customWidth="1"/>
    <col min="12035" max="12035" width="12.42578125" style="53" bestFit="1" customWidth="1"/>
    <col min="12036" max="12287" width="9.140625" style="53"/>
    <col min="12288" max="12288" width="82.5703125" style="53" customWidth="1"/>
    <col min="12289" max="12289" width="9.140625" style="53"/>
    <col min="12290" max="12290" width="15.28515625" style="53" customWidth="1"/>
    <col min="12291" max="12291" width="12.42578125" style="53" bestFit="1" customWidth="1"/>
    <col min="12292" max="12543" width="9.140625" style="53"/>
    <col min="12544" max="12544" width="82.5703125" style="53" customWidth="1"/>
    <col min="12545" max="12545" width="9.140625" style="53"/>
    <col min="12546" max="12546" width="15.28515625" style="53" customWidth="1"/>
    <col min="12547" max="12547" width="12.42578125" style="53" bestFit="1" customWidth="1"/>
    <col min="12548" max="12799" width="9.140625" style="53"/>
    <col min="12800" max="12800" width="82.5703125" style="53" customWidth="1"/>
    <col min="12801" max="12801" width="9.140625" style="53"/>
    <col min="12802" max="12802" width="15.28515625" style="53" customWidth="1"/>
    <col min="12803" max="12803" width="12.42578125" style="53" bestFit="1" customWidth="1"/>
    <col min="12804" max="13055" width="9.140625" style="53"/>
    <col min="13056" max="13056" width="82.5703125" style="53" customWidth="1"/>
    <col min="13057" max="13057" width="9.140625" style="53"/>
    <col min="13058" max="13058" width="15.28515625" style="53" customWidth="1"/>
    <col min="13059" max="13059" width="12.42578125" style="53" bestFit="1" customWidth="1"/>
    <col min="13060" max="13311" width="9.140625" style="53"/>
    <col min="13312" max="13312" width="82.5703125" style="53" customWidth="1"/>
    <col min="13313" max="13313" width="9.140625" style="53"/>
    <col min="13314" max="13314" width="15.28515625" style="53" customWidth="1"/>
    <col min="13315" max="13315" width="12.42578125" style="53" bestFit="1" customWidth="1"/>
    <col min="13316" max="13567" width="9.140625" style="53"/>
    <col min="13568" max="13568" width="82.5703125" style="53" customWidth="1"/>
    <col min="13569" max="13569" width="9.140625" style="53"/>
    <col min="13570" max="13570" width="15.28515625" style="53" customWidth="1"/>
    <col min="13571" max="13571" width="12.42578125" style="53" bestFit="1" customWidth="1"/>
    <col min="13572" max="13823" width="9.140625" style="53"/>
    <col min="13824" max="13824" width="82.5703125" style="53" customWidth="1"/>
    <col min="13825" max="13825" width="9.140625" style="53"/>
    <col min="13826" max="13826" width="15.28515625" style="53" customWidth="1"/>
    <col min="13827" max="13827" width="12.42578125" style="53" bestFit="1" customWidth="1"/>
    <col min="13828" max="14079" width="9.140625" style="53"/>
    <col min="14080" max="14080" width="82.5703125" style="53" customWidth="1"/>
    <col min="14081" max="14081" width="9.140625" style="53"/>
    <col min="14082" max="14082" width="15.28515625" style="53" customWidth="1"/>
    <col min="14083" max="14083" width="12.42578125" style="53" bestFit="1" customWidth="1"/>
    <col min="14084" max="14335" width="9.140625" style="53"/>
    <col min="14336" max="14336" width="82.5703125" style="53" customWidth="1"/>
    <col min="14337" max="14337" width="9.140625" style="53"/>
    <col min="14338" max="14338" width="15.28515625" style="53" customWidth="1"/>
    <col min="14339" max="14339" width="12.42578125" style="53" bestFit="1" customWidth="1"/>
    <col min="14340" max="14591" width="9.140625" style="53"/>
    <col min="14592" max="14592" width="82.5703125" style="53" customWidth="1"/>
    <col min="14593" max="14593" width="9.140625" style="53"/>
    <col min="14594" max="14594" width="15.28515625" style="53" customWidth="1"/>
    <col min="14595" max="14595" width="12.42578125" style="53" bestFit="1" customWidth="1"/>
    <col min="14596" max="14847" width="9.140625" style="53"/>
    <col min="14848" max="14848" width="82.5703125" style="53" customWidth="1"/>
    <col min="14849" max="14849" width="9.140625" style="53"/>
    <col min="14850" max="14850" width="15.28515625" style="53" customWidth="1"/>
    <col min="14851" max="14851" width="12.42578125" style="53" bestFit="1" customWidth="1"/>
    <col min="14852" max="15103" width="9.140625" style="53"/>
    <col min="15104" max="15104" width="82.5703125" style="53" customWidth="1"/>
    <col min="15105" max="15105" width="9.140625" style="53"/>
    <col min="15106" max="15106" width="15.28515625" style="53" customWidth="1"/>
    <col min="15107" max="15107" width="12.42578125" style="53" bestFit="1" customWidth="1"/>
    <col min="15108" max="15359" width="9.140625" style="53"/>
    <col min="15360" max="15360" width="82.5703125" style="53" customWidth="1"/>
    <col min="15361" max="15361" width="9.140625" style="53"/>
    <col min="15362" max="15362" width="15.28515625" style="53" customWidth="1"/>
    <col min="15363" max="15363" width="12.42578125" style="53" bestFit="1" customWidth="1"/>
    <col min="15364" max="15615" width="9.140625" style="53"/>
    <col min="15616" max="15616" width="82.5703125" style="53" customWidth="1"/>
    <col min="15617" max="15617" width="9.140625" style="53"/>
    <col min="15618" max="15618" width="15.28515625" style="53" customWidth="1"/>
    <col min="15619" max="15619" width="12.42578125" style="53" bestFit="1" customWidth="1"/>
    <col min="15620" max="15871" width="9.140625" style="53"/>
    <col min="15872" max="15872" width="82.5703125" style="53" customWidth="1"/>
    <col min="15873" max="15873" width="9.140625" style="53"/>
    <col min="15874" max="15874" width="15.28515625" style="53" customWidth="1"/>
    <col min="15875" max="15875" width="12.42578125" style="53" bestFit="1" customWidth="1"/>
    <col min="15876" max="16127" width="9.140625" style="53"/>
    <col min="16128" max="16128" width="82.5703125" style="53" customWidth="1"/>
    <col min="16129" max="16129" width="9.140625" style="53"/>
    <col min="16130" max="16130" width="15.28515625" style="53" customWidth="1"/>
    <col min="16131" max="16131" width="12.42578125" style="53" bestFit="1" customWidth="1"/>
    <col min="16132" max="16384" width="9.140625" style="53"/>
  </cols>
  <sheetData>
    <row r="1" spans="1:4" ht="27" customHeight="1" x14ac:dyDescent="0.25">
      <c r="A1" s="424"/>
      <c r="B1" s="424"/>
      <c r="C1" s="424"/>
    </row>
    <row r="2" spans="1:4" ht="27" customHeight="1" x14ac:dyDescent="0.25">
      <c r="A2" s="350"/>
      <c r="B2" s="350"/>
      <c r="C2" s="350"/>
    </row>
    <row r="3" spans="1:4" ht="19.5" customHeight="1" x14ac:dyDescent="0.3">
      <c r="A3" s="376" t="s">
        <v>339</v>
      </c>
      <c r="B3" s="377"/>
      <c r="C3" s="377"/>
      <c r="D3" s="379"/>
    </row>
    <row r="4" spans="1:4" ht="21" customHeight="1" x14ac:dyDescent="0.35">
      <c r="A4" s="378" t="s">
        <v>330</v>
      </c>
      <c r="B4" s="377"/>
      <c r="C4" s="377"/>
      <c r="D4" s="379"/>
    </row>
    <row r="5" spans="1:4" ht="27.75" customHeight="1" x14ac:dyDescent="0.35">
      <c r="A5" s="349"/>
      <c r="B5" s="347"/>
      <c r="C5" s="347"/>
    </row>
    <row r="6" spans="1:4" ht="27.75" customHeight="1" x14ac:dyDescent="0.35">
      <c r="A6" s="349"/>
      <c r="B6" s="347"/>
      <c r="C6" s="347"/>
    </row>
    <row r="7" spans="1:4" ht="27.75" customHeight="1" x14ac:dyDescent="0.25"/>
    <row r="8" spans="1:4" ht="21" customHeight="1" x14ac:dyDescent="0.25">
      <c r="A8" s="56"/>
      <c r="D8" s="53" t="s">
        <v>361</v>
      </c>
    </row>
    <row r="9" spans="1:4" ht="25.5" x14ac:dyDescent="0.25">
      <c r="A9" s="356" t="s">
        <v>319</v>
      </c>
      <c r="B9" s="58" t="s">
        <v>33</v>
      </c>
      <c r="C9" s="357" t="s">
        <v>25</v>
      </c>
      <c r="D9" s="357" t="s">
        <v>4</v>
      </c>
    </row>
    <row r="10" spans="1:4" ht="23.25" customHeight="1" x14ac:dyDescent="0.25">
      <c r="A10" s="76" t="s">
        <v>331</v>
      </c>
      <c r="B10" s="69" t="s">
        <v>171</v>
      </c>
      <c r="C10" s="287">
        <v>6346000</v>
      </c>
      <c r="D10" s="287">
        <v>4296200</v>
      </c>
    </row>
    <row r="11" spans="1:4" ht="27" customHeight="1" x14ac:dyDescent="0.25">
      <c r="A11" s="76" t="s">
        <v>332</v>
      </c>
      <c r="B11" s="69" t="s">
        <v>171</v>
      </c>
      <c r="C11" s="287">
        <v>4688917</v>
      </c>
      <c r="D11" s="287">
        <v>3403375</v>
      </c>
    </row>
    <row r="12" spans="1:4" ht="30" customHeight="1" x14ac:dyDescent="0.25">
      <c r="A12" s="76" t="s">
        <v>333</v>
      </c>
      <c r="B12" s="69" t="s">
        <v>171</v>
      </c>
      <c r="C12" s="287">
        <v>1278166</v>
      </c>
      <c r="D12" s="287"/>
    </row>
    <row r="13" spans="1:4" ht="32.25" customHeight="1" x14ac:dyDescent="0.25">
      <c r="A13" s="70" t="s">
        <v>334</v>
      </c>
      <c r="B13" s="128" t="s">
        <v>171</v>
      </c>
      <c r="C13" s="137">
        <f>SUM(C10:C12)</f>
        <v>12313083</v>
      </c>
      <c r="D13" s="137">
        <f>SUM(D10:D12)</f>
        <v>7699575</v>
      </c>
    </row>
  </sheetData>
  <mergeCells count="3">
    <mergeCell ref="A1:C1"/>
    <mergeCell ref="A3:D3"/>
    <mergeCell ref="A4:D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7"/>
  <sheetViews>
    <sheetView workbookViewId="0">
      <selection activeCell="I9" sqref="I9"/>
    </sheetView>
  </sheetViews>
  <sheetFormatPr defaultRowHeight="15" x14ac:dyDescent="0.25"/>
  <cols>
    <col min="1" max="1" width="47.28515625" style="53" customWidth="1"/>
    <col min="2" max="2" width="9.140625" style="53"/>
    <col min="3" max="4" width="16.5703125" style="53" bestFit="1" customWidth="1"/>
    <col min="5" max="5" width="14.5703125" style="248" bestFit="1" customWidth="1"/>
    <col min="6" max="6" width="14.5703125" style="53" bestFit="1" customWidth="1"/>
    <col min="7" max="16384" width="9.140625" style="53"/>
  </cols>
  <sheetData>
    <row r="1" spans="1:6" ht="16.5" customHeight="1" x14ac:dyDescent="0.25">
      <c r="A1" s="424"/>
      <c r="B1" s="424"/>
      <c r="C1" s="424"/>
    </row>
    <row r="2" spans="1:6" ht="16.5" customHeight="1" x14ac:dyDescent="0.25">
      <c r="A2" s="350"/>
      <c r="B2" s="350"/>
      <c r="C2" s="350"/>
    </row>
    <row r="3" spans="1:6" ht="18" customHeight="1" x14ac:dyDescent="0.3">
      <c r="A3" s="376" t="s">
        <v>147</v>
      </c>
      <c r="B3" s="377"/>
      <c r="C3" s="377"/>
      <c r="D3" s="371"/>
      <c r="E3" s="371"/>
    </row>
    <row r="4" spans="1:6" ht="18" customHeight="1" x14ac:dyDescent="0.35">
      <c r="A4" s="378" t="s">
        <v>362</v>
      </c>
      <c r="B4" s="377"/>
      <c r="C4" s="377"/>
      <c r="D4" s="371"/>
      <c r="E4" s="371"/>
    </row>
    <row r="5" spans="1:6" ht="18" customHeight="1" x14ac:dyDescent="0.35">
      <c r="A5" s="349"/>
      <c r="B5" s="347"/>
      <c r="C5" s="347"/>
    </row>
    <row r="6" spans="1:6" ht="18" customHeight="1" x14ac:dyDescent="0.35">
      <c r="A6" s="349"/>
      <c r="B6" s="347"/>
      <c r="C6" s="347"/>
    </row>
    <row r="7" spans="1:6" ht="18" customHeight="1" x14ac:dyDescent="0.25"/>
    <row r="8" spans="1:6" ht="18" customHeight="1" x14ac:dyDescent="0.25"/>
    <row r="9" spans="1:6" ht="18" customHeight="1" x14ac:dyDescent="0.35">
      <c r="A9" s="349"/>
      <c r="B9" s="347"/>
      <c r="C9" s="347"/>
    </row>
    <row r="10" spans="1:6" ht="18" customHeight="1" x14ac:dyDescent="0.35">
      <c r="A10" s="349"/>
      <c r="B10" s="347"/>
      <c r="C10" s="347"/>
      <c r="E10" s="248" t="s">
        <v>368</v>
      </c>
    </row>
    <row r="11" spans="1:6" ht="36.75" customHeight="1" x14ac:dyDescent="0.25">
      <c r="A11" s="356" t="s">
        <v>319</v>
      </c>
      <c r="B11" s="58" t="s">
        <v>33</v>
      </c>
      <c r="C11" s="357" t="s">
        <v>25</v>
      </c>
      <c r="D11" s="359" t="s">
        <v>366</v>
      </c>
      <c r="E11" s="360" t="s">
        <v>241</v>
      </c>
    </row>
    <row r="12" spans="1:6" ht="32.25" customHeight="1" x14ac:dyDescent="0.25">
      <c r="A12" s="65" t="s">
        <v>174</v>
      </c>
      <c r="B12" s="65" t="s">
        <v>177</v>
      </c>
      <c r="C12" s="287">
        <v>2930000</v>
      </c>
      <c r="D12" s="287">
        <v>1450598</v>
      </c>
      <c r="E12" s="361">
        <v>49.51</v>
      </c>
    </row>
    <row r="13" spans="1:6" ht="27" customHeight="1" x14ac:dyDescent="0.25">
      <c r="A13" s="70" t="s">
        <v>176</v>
      </c>
      <c r="B13" s="128" t="s">
        <v>177</v>
      </c>
      <c r="C13" s="137">
        <f>SUM(C12:C12)</f>
        <v>2930000</v>
      </c>
      <c r="D13" s="137">
        <f>SUM(D12)</f>
        <v>1450598</v>
      </c>
      <c r="E13" s="362">
        <f>SUM(E12)</f>
        <v>49.51</v>
      </c>
    </row>
    <row r="14" spans="1:6" ht="27" customHeight="1" x14ac:dyDescent="0.25">
      <c r="A14" s="65" t="s">
        <v>178</v>
      </c>
      <c r="B14" s="69" t="s">
        <v>179</v>
      </c>
      <c r="C14" s="287">
        <v>171150000</v>
      </c>
      <c r="D14" s="287">
        <v>196856726</v>
      </c>
      <c r="E14" s="361">
        <v>115.02</v>
      </c>
    </row>
    <row r="15" spans="1:6" ht="25.5" x14ac:dyDescent="0.25">
      <c r="A15" s="358" t="s">
        <v>363</v>
      </c>
      <c r="B15" s="358" t="s">
        <v>179</v>
      </c>
      <c r="C15" s="302">
        <v>171150000</v>
      </c>
      <c r="D15" s="302">
        <f>SUM(D14)</f>
        <v>196856726</v>
      </c>
      <c r="E15" s="363">
        <f>SUM(E14)</f>
        <v>115.02</v>
      </c>
    </row>
    <row r="16" spans="1:6" ht="32.25" customHeight="1" x14ac:dyDescent="0.25">
      <c r="A16" s="70" t="s">
        <v>180</v>
      </c>
      <c r="B16" s="128" t="s">
        <v>181</v>
      </c>
      <c r="C16" s="137">
        <f>SUM(C15)</f>
        <v>171150000</v>
      </c>
      <c r="D16" s="137">
        <f>SUM(D15)</f>
        <v>196856726</v>
      </c>
      <c r="E16" s="362">
        <f>SUM(E15)</f>
        <v>115.02</v>
      </c>
      <c r="F16" s="71"/>
    </row>
    <row r="17" spans="1:5" s="366" customFormat="1" ht="23.25" customHeight="1" x14ac:dyDescent="0.2">
      <c r="A17" s="364" t="s">
        <v>367</v>
      </c>
      <c r="B17" s="364" t="s">
        <v>222</v>
      </c>
      <c r="C17" s="364"/>
      <c r="D17" s="367">
        <v>176406</v>
      </c>
      <c r="E17" s="365"/>
    </row>
  </sheetData>
  <mergeCells count="3">
    <mergeCell ref="A1:C1"/>
    <mergeCell ref="A4:E4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L13" sqref="L13"/>
    </sheetView>
  </sheetViews>
  <sheetFormatPr defaultRowHeight="15" x14ac:dyDescent="0.25"/>
  <cols>
    <col min="1" max="1" width="61.28515625" style="1" customWidth="1"/>
    <col min="2" max="2" width="15.42578125" style="1" bestFit="1" customWidth="1"/>
    <col min="3" max="3" width="14.140625" style="1" customWidth="1"/>
    <col min="4" max="4" width="15" style="1" customWidth="1"/>
    <col min="5" max="5" width="16.28515625" style="1" bestFit="1" customWidth="1"/>
    <col min="6" max="16384" width="9.140625" style="1"/>
  </cols>
  <sheetData>
    <row r="1" spans="1:7" ht="18.75" x14ac:dyDescent="0.3">
      <c r="A1" s="368" t="s">
        <v>336</v>
      </c>
      <c r="B1" s="368"/>
      <c r="C1" s="371"/>
      <c r="D1" s="371"/>
      <c r="E1" s="369"/>
    </row>
    <row r="2" spans="1:7" ht="28.5" customHeight="1" x14ac:dyDescent="0.25">
      <c r="A2" s="372" t="s">
        <v>0</v>
      </c>
      <c r="B2" s="372"/>
      <c r="C2" s="373"/>
      <c r="D2" s="373"/>
      <c r="E2" s="369"/>
    </row>
    <row r="3" spans="1:7" x14ac:dyDescent="0.25">
      <c r="B3" s="3"/>
    </row>
    <row r="4" spans="1:7" ht="15.75" thickBot="1" x14ac:dyDescent="0.3">
      <c r="A4" s="1" t="s">
        <v>341</v>
      </c>
      <c r="B4" s="5"/>
      <c r="D4" s="1" t="s">
        <v>337</v>
      </c>
    </row>
    <row r="5" spans="1:7" ht="36" customHeight="1" thickBot="1" x14ac:dyDescent="0.3">
      <c r="A5" s="36"/>
      <c r="B5" s="6" t="s">
        <v>25</v>
      </c>
      <c r="C5" s="41" t="s">
        <v>29</v>
      </c>
      <c r="D5" s="310" t="s">
        <v>4</v>
      </c>
      <c r="E5" s="41" t="s">
        <v>347</v>
      </c>
      <c r="F5" s="8"/>
      <c r="G5" s="8"/>
    </row>
    <row r="6" spans="1:7" ht="15.75" thickBot="1" x14ac:dyDescent="0.3">
      <c r="A6" s="194" t="s">
        <v>5</v>
      </c>
      <c r="B6" s="32">
        <v>43526540</v>
      </c>
      <c r="C6" s="195">
        <v>46729801</v>
      </c>
      <c r="D6" s="311">
        <v>19838909</v>
      </c>
      <c r="E6" s="316">
        <f>SUM(D6/C6)*100</f>
        <v>42.454512057519786</v>
      </c>
      <c r="F6" s="8"/>
      <c r="G6" s="8"/>
    </row>
    <row r="7" spans="1:7" ht="15.75" thickBot="1" x14ac:dyDescent="0.3">
      <c r="A7" s="196" t="s">
        <v>6</v>
      </c>
      <c r="B7" s="33">
        <v>5801880</v>
      </c>
      <c r="C7" s="197">
        <v>6076681</v>
      </c>
      <c r="D7" s="312">
        <v>2726320</v>
      </c>
      <c r="E7" s="316">
        <f t="shared" ref="E7:E26" si="0">SUM(D7/C7)*100</f>
        <v>44.86528089922772</v>
      </c>
      <c r="F7" s="8"/>
      <c r="G7" s="8"/>
    </row>
    <row r="8" spans="1:7" ht="15.75" thickBot="1" x14ac:dyDescent="0.3">
      <c r="A8" s="196" t="s">
        <v>7</v>
      </c>
      <c r="B8" s="33">
        <v>5000000</v>
      </c>
      <c r="C8" s="197">
        <v>5350263</v>
      </c>
      <c r="D8" s="312">
        <v>2402982</v>
      </c>
      <c r="E8" s="316">
        <f t="shared" si="0"/>
        <v>44.913343512272199</v>
      </c>
      <c r="F8" s="8"/>
      <c r="G8" s="8"/>
    </row>
    <row r="9" spans="1:7" ht="15.75" thickBot="1" x14ac:dyDescent="0.3">
      <c r="A9" s="196" t="s">
        <v>9</v>
      </c>
      <c r="B9" s="198">
        <v>0</v>
      </c>
      <c r="C9" s="197"/>
      <c r="D9" s="312"/>
      <c r="E9" s="316"/>
      <c r="F9" s="8"/>
      <c r="G9" s="8"/>
    </row>
    <row r="10" spans="1:7" ht="15.75" thickBot="1" x14ac:dyDescent="0.3">
      <c r="A10" s="196" t="s">
        <v>10</v>
      </c>
      <c r="B10" s="198">
        <v>0</v>
      </c>
      <c r="C10" s="197"/>
      <c r="D10" s="312"/>
      <c r="E10" s="316"/>
      <c r="F10" s="8"/>
      <c r="G10" s="8"/>
    </row>
    <row r="11" spans="1:7" ht="15.75" thickBot="1" x14ac:dyDescent="0.3">
      <c r="A11" s="196" t="s">
        <v>11</v>
      </c>
      <c r="B11" s="198">
        <v>0</v>
      </c>
      <c r="C11" s="197"/>
      <c r="D11" s="312"/>
      <c r="E11" s="316"/>
      <c r="F11" s="8"/>
      <c r="G11" s="8"/>
    </row>
    <row r="12" spans="1:7" ht="15.75" thickBot="1" x14ac:dyDescent="0.3">
      <c r="A12" s="196" t="s">
        <v>12</v>
      </c>
      <c r="B12" s="198">
        <v>0</v>
      </c>
      <c r="C12" s="197"/>
      <c r="D12" s="312"/>
      <c r="E12" s="316"/>
      <c r="F12" s="8"/>
      <c r="G12" s="8"/>
    </row>
    <row r="13" spans="1:7" ht="15.75" thickBot="1" x14ac:dyDescent="0.3">
      <c r="A13" s="199" t="s">
        <v>13</v>
      </c>
      <c r="B13" s="200">
        <v>0</v>
      </c>
      <c r="C13" s="201"/>
      <c r="D13" s="313"/>
      <c r="E13" s="316"/>
      <c r="F13" s="8"/>
      <c r="G13" s="8"/>
    </row>
    <row r="14" spans="1:7" ht="15.75" thickBot="1" x14ac:dyDescent="0.3">
      <c r="A14" s="37" t="s">
        <v>14</v>
      </c>
      <c r="B14" s="30">
        <f>SUM(B6:B13)</f>
        <v>54328420</v>
      </c>
      <c r="C14" s="190">
        <f>SUM(C6:C13)</f>
        <v>58156745</v>
      </c>
      <c r="D14" s="314">
        <f>SUM(D6:D13)</f>
        <v>24968211</v>
      </c>
      <c r="E14" s="316">
        <f t="shared" si="0"/>
        <v>42.932614265120925</v>
      </c>
      <c r="F14" s="8"/>
      <c r="G14" s="8"/>
    </row>
    <row r="15" spans="1:7" ht="15.75" thickBot="1" x14ac:dyDescent="0.3">
      <c r="A15" s="38" t="s">
        <v>15</v>
      </c>
      <c r="B15" s="202">
        <v>0</v>
      </c>
      <c r="C15" s="190"/>
      <c r="D15" s="314"/>
      <c r="E15" s="316"/>
      <c r="F15" s="8"/>
      <c r="G15" s="8"/>
    </row>
    <row r="16" spans="1:7" ht="15.75" thickBot="1" x14ac:dyDescent="0.3">
      <c r="A16" s="37" t="s">
        <v>16</v>
      </c>
      <c r="B16" s="30">
        <f>SUM(B14:B15)</f>
        <v>54328420</v>
      </c>
      <c r="C16" s="190">
        <f>SUM(C14:C15)</f>
        <v>58156745</v>
      </c>
      <c r="D16" s="314">
        <f>SUM(D14:D15)</f>
        <v>24968211</v>
      </c>
      <c r="E16" s="316">
        <f t="shared" si="0"/>
        <v>42.932614265120925</v>
      </c>
      <c r="F16" s="8"/>
      <c r="G16" s="8"/>
    </row>
    <row r="17" spans="1:7" ht="15.75" thickBot="1" x14ac:dyDescent="0.3">
      <c r="A17" s="203" t="s">
        <v>17</v>
      </c>
      <c r="B17" s="204">
        <v>0</v>
      </c>
      <c r="C17" s="191">
        <v>3828325</v>
      </c>
      <c r="D17" s="315">
        <v>3828325</v>
      </c>
      <c r="E17" s="316">
        <f t="shared" si="0"/>
        <v>100</v>
      </c>
      <c r="F17" s="8"/>
      <c r="G17" s="8"/>
    </row>
    <row r="18" spans="1:7" ht="15.75" thickBot="1" x14ac:dyDescent="0.3">
      <c r="A18" s="196" t="s">
        <v>26</v>
      </c>
      <c r="B18" s="198">
        <v>0</v>
      </c>
      <c r="C18" s="197"/>
      <c r="D18" s="312"/>
      <c r="E18" s="316"/>
      <c r="F18" s="8"/>
      <c r="G18" s="8"/>
    </row>
    <row r="19" spans="1:7" ht="15.75" thickBot="1" x14ac:dyDescent="0.3">
      <c r="A19" s="196" t="s">
        <v>18</v>
      </c>
      <c r="B19" s="198">
        <v>0</v>
      </c>
      <c r="C19" s="197"/>
      <c r="D19" s="312"/>
      <c r="E19" s="316"/>
      <c r="F19" s="8"/>
      <c r="G19" s="8"/>
    </row>
    <row r="20" spans="1:7" ht="15.75" thickBot="1" x14ac:dyDescent="0.3">
      <c r="A20" s="196" t="s">
        <v>19</v>
      </c>
      <c r="B20" s="198">
        <v>0</v>
      </c>
      <c r="C20" s="197"/>
      <c r="D20" s="312">
        <v>1071</v>
      </c>
      <c r="E20" s="316">
        <v>0</v>
      </c>
      <c r="F20" s="8"/>
      <c r="G20" s="8"/>
    </row>
    <row r="21" spans="1:7" ht="15.75" thickBot="1" x14ac:dyDescent="0.3">
      <c r="A21" s="196" t="s">
        <v>20</v>
      </c>
      <c r="B21" s="198">
        <v>0</v>
      </c>
      <c r="C21" s="197"/>
      <c r="D21" s="312"/>
      <c r="E21" s="316"/>
      <c r="F21" s="8"/>
      <c r="G21" s="8"/>
    </row>
    <row r="22" spans="1:7" ht="15.75" thickBot="1" x14ac:dyDescent="0.3">
      <c r="A22" s="196" t="s">
        <v>27</v>
      </c>
      <c r="B22" s="198">
        <v>0</v>
      </c>
      <c r="C22" s="197"/>
      <c r="D22" s="312"/>
      <c r="E22" s="316"/>
      <c r="F22" s="8"/>
      <c r="G22" s="8"/>
    </row>
    <row r="23" spans="1:7" ht="15.75" thickBot="1" x14ac:dyDescent="0.3">
      <c r="A23" s="199" t="s">
        <v>28</v>
      </c>
      <c r="B23" s="200">
        <v>0</v>
      </c>
      <c r="C23" s="201"/>
      <c r="D23" s="313"/>
      <c r="E23" s="316"/>
      <c r="F23" s="8"/>
      <c r="G23" s="8"/>
    </row>
    <row r="24" spans="1:7" ht="15.75" thickBot="1" x14ac:dyDescent="0.3">
      <c r="A24" s="37" t="s">
        <v>21</v>
      </c>
      <c r="B24" s="192">
        <f>SUM(B17:B23)</f>
        <v>0</v>
      </c>
      <c r="C24" s="190">
        <f>SUM(C17:C23)</f>
        <v>3828325</v>
      </c>
      <c r="D24" s="314">
        <f>SUM(D17:D23)</f>
        <v>3829396</v>
      </c>
      <c r="E24" s="316">
        <f t="shared" si="0"/>
        <v>100.02797568127053</v>
      </c>
      <c r="F24" s="8"/>
      <c r="G24" s="8"/>
    </row>
    <row r="25" spans="1:7" ht="15.75" thickBot="1" x14ac:dyDescent="0.3">
      <c r="A25" s="38" t="s">
        <v>22</v>
      </c>
      <c r="B25" s="35">
        <v>54328420</v>
      </c>
      <c r="C25" s="190">
        <v>54328420</v>
      </c>
      <c r="D25" s="314">
        <v>25740063</v>
      </c>
      <c r="E25" s="316">
        <f t="shared" si="0"/>
        <v>47.378633503422336</v>
      </c>
      <c r="F25" s="8"/>
      <c r="G25" s="8"/>
    </row>
    <row r="26" spans="1:7" ht="15.75" thickBot="1" x14ac:dyDescent="0.3">
      <c r="A26" s="16" t="s">
        <v>23</v>
      </c>
      <c r="B26" s="30">
        <f>SUM(B24:B25)</f>
        <v>54328420</v>
      </c>
      <c r="C26" s="193">
        <f>SUM(C24:C25)</f>
        <v>58156745</v>
      </c>
      <c r="D26" s="314">
        <f>SUM(D24:D25)</f>
        <v>29569459</v>
      </c>
      <c r="E26" s="316">
        <f t="shared" si="0"/>
        <v>50.844418820207359</v>
      </c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5"/>
  <sheetViews>
    <sheetView workbookViewId="0">
      <selection activeCell="I5" sqref="I5"/>
    </sheetView>
  </sheetViews>
  <sheetFormatPr defaultRowHeight="15" x14ac:dyDescent="0.25"/>
  <cols>
    <col min="1" max="1" width="60.85546875" style="1" customWidth="1"/>
    <col min="2" max="2" width="15.42578125" style="1" bestFit="1" customWidth="1"/>
    <col min="3" max="3" width="17.42578125" style="1" customWidth="1"/>
    <col min="4" max="4" width="15.140625" style="1" customWidth="1"/>
    <col min="5" max="5" width="15.42578125" style="1" bestFit="1" customWidth="1"/>
    <col min="6" max="16384" width="9.140625" style="1"/>
  </cols>
  <sheetData>
    <row r="2" spans="1:7" ht="29.25" customHeight="1" x14ac:dyDescent="0.3">
      <c r="A2" s="368" t="s">
        <v>338</v>
      </c>
      <c r="B2" s="368"/>
      <c r="C2" s="368"/>
      <c r="D2" s="368"/>
      <c r="E2" s="369"/>
    </row>
    <row r="3" spans="1:7" ht="19.5" x14ac:dyDescent="0.35">
      <c r="A3" s="370" t="s">
        <v>0</v>
      </c>
      <c r="B3" s="370"/>
      <c r="C3" s="370"/>
      <c r="D3" s="370"/>
      <c r="E3" s="369"/>
    </row>
    <row r="4" spans="1:7" x14ac:dyDescent="0.25">
      <c r="B4" s="3"/>
      <c r="D4" s="4"/>
    </row>
    <row r="5" spans="1:7" x14ac:dyDescent="0.25">
      <c r="B5" s="3"/>
      <c r="D5" s="4"/>
    </row>
    <row r="6" spans="1:7" ht="15.75" thickBot="1" x14ac:dyDescent="0.3">
      <c r="A6" s="1" t="s">
        <v>341</v>
      </c>
      <c r="D6" s="5" t="s">
        <v>30</v>
      </c>
    </row>
    <row r="7" spans="1:7" ht="36" customHeight="1" thickBot="1" x14ac:dyDescent="0.3">
      <c r="A7" s="6" t="s">
        <v>2</v>
      </c>
      <c r="B7" s="42" t="s">
        <v>25</v>
      </c>
      <c r="C7" s="43" t="s">
        <v>29</v>
      </c>
      <c r="D7" s="27" t="s">
        <v>4</v>
      </c>
      <c r="E7" s="27" t="s">
        <v>4</v>
      </c>
      <c r="F7" s="8"/>
      <c r="G7" s="8"/>
    </row>
    <row r="8" spans="1:7" x14ac:dyDescent="0.25">
      <c r="A8" s="9" t="s">
        <v>5</v>
      </c>
      <c r="B8" s="10">
        <v>46026908</v>
      </c>
      <c r="C8" s="10">
        <v>46026908</v>
      </c>
      <c r="D8" s="10">
        <v>20915653</v>
      </c>
      <c r="E8" s="10">
        <v>20915653</v>
      </c>
      <c r="F8" s="8"/>
      <c r="G8" s="8"/>
    </row>
    <row r="9" spans="1:7" x14ac:dyDescent="0.25">
      <c r="A9" s="11" t="s">
        <v>6</v>
      </c>
      <c r="B9" s="12">
        <v>6217873</v>
      </c>
      <c r="C9" s="12">
        <v>6217873</v>
      </c>
      <c r="D9" s="12">
        <v>2947256</v>
      </c>
      <c r="E9" s="12">
        <v>2947256</v>
      </c>
      <c r="F9" s="8"/>
      <c r="G9" s="8"/>
    </row>
    <row r="10" spans="1:7" x14ac:dyDescent="0.25">
      <c r="A10" s="11" t="s">
        <v>7</v>
      </c>
      <c r="B10" s="12">
        <v>7352000</v>
      </c>
      <c r="C10" s="12">
        <v>7257385</v>
      </c>
      <c r="D10" s="12">
        <v>2817198</v>
      </c>
      <c r="E10" s="12">
        <v>2817198</v>
      </c>
      <c r="F10" s="8"/>
      <c r="G10" s="8"/>
    </row>
    <row r="11" spans="1:7" x14ac:dyDescent="0.25">
      <c r="A11" s="11" t="s">
        <v>9</v>
      </c>
      <c r="B11" s="13">
        <v>0</v>
      </c>
      <c r="C11" s="12"/>
      <c r="D11" s="12"/>
      <c r="E11" s="12"/>
      <c r="F11" s="8"/>
      <c r="G11" s="8"/>
    </row>
    <row r="12" spans="1:7" x14ac:dyDescent="0.25">
      <c r="A12" s="11" t="s">
        <v>10</v>
      </c>
      <c r="B12" s="13">
        <v>0</v>
      </c>
      <c r="C12" s="12"/>
      <c r="D12" s="12"/>
      <c r="E12" s="12"/>
      <c r="F12" s="8"/>
      <c r="G12" s="8"/>
    </row>
    <row r="13" spans="1:7" x14ac:dyDescent="0.25">
      <c r="A13" s="11" t="s">
        <v>11</v>
      </c>
      <c r="B13" s="13">
        <v>0</v>
      </c>
      <c r="C13" s="12">
        <v>94615</v>
      </c>
      <c r="D13" s="12">
        <v>94615</v>
      </c>
      <c r="E13" s="12">
        <v>94615</v>
      </c>
      <c r="F13" s="8"/>
      <c r="G13" s="8"/>
    </row>
    <row r="14" spans="1:7" x14ac:dyDescent="0.25">
      <c r="A14" s="11" t="s">
        <v>12</v>
      </c>
      <c r="B14" s="13">
        <v>0</v>
      </c>
      <c r="C14" s="12"/>
      <c r="D14" s="12"/>
      <c r="E14" s="12"/>
      <c r="F14" s="8"/>
      <c r="G14" s="8"/>
    </row>
    <row r="15" spans="1:7" ht="15.75" thickBot="1" x14ac:dyDescent="0.3">
      <c r="A15" s="14" t="s">
        <v>13</v>
      </c>
      <c r="B15" s="15">
        <v>0</v>
      </c>
      <c r="C15" s="50"/>
      <c r="D15" s="51"/>
      <c r="E15" s="51"/>
      <c r="F15" s="8"/>
      <c r="G15" s="8"/>
    </row>
    <row r="16" spans="1:7" ht="15.75" thickBot="1" x14ac:dyDescent="0.3">
      <c r="A16" s="16" t="s">
        <v>14</v>
      </c>
      <c r="B16" s="17">
        <f>SUM(B8:B15)</f>
        <v>59596781</v>
      </c>
      <c r="C16" s="17">
        <f>SUM(C8:C15)</f>
        <v>59596781</v>
      </c>
      <c r="D16" s="17">
        <f>SUM(D8:D15)</f>
        <v>26774722</v>
      </c>
      <c r="E16" s="17">
        <f>SUM(E8:E15)</f>
        <v>26774722</v>
      </c>
      <c r="F16" s="8"/>
      <c r="G16" s="8"/>
    </row>
    <row r="17" spans="1:7" ht="15.75" thickBot="1" x14ac:dyDescent="0.3">
      <c r="A17" s="18" t="s">
        <v>15</v>
      </c>
      <c r="B17" s="19">
        <v>0</v>
      </c>
      <c r="C17" s="39">
        <v>0</v>
      </c>
      <c r="D17" s="47">
        <v>0</v>
      </c>
      <c r="E17" s="47">
        <v>0</v>
      </c>
      <c r="F17" s="8"/>
      <c r="G17" s="8"/>
    </row>
    <row r="18" spans="1:7" ht="15.75" thickBot="1" x14ac:dyDescent="0.3">
      <c r="A18" s="16" t="s">
        <v>16</v>
      </c>
      <c r="B18" s="17">
        <f>SUM(B16:B17)</f>
        <v>59596781</v>
      </c>
      <c r="C18" s="30">
        <f>SUM(C16:C17)</f>
        <v>59596781</v>
      </c>
      <c r="D18" s="17">
        <f>SUM(D16:D17)</f>
        <v>26774722</v>
      </c>
      <c r="E18" s="17">
        <f>SUM(E16:E17)</f>
        <v>26774722</v>
      </c>
      <c r="F18" s="8"/>
      <c r="G18" s="8"/>
    </row>
    <row r="19" spans="1:7" x14ac:dyDescent="0.25">
      <c r="A19" s="20" t="s">
        <v>17</v>
      </c>
      <c r="B19" s="21">
        <v>0</v>
      </c>
      <c r="C19" s="28"/>
      <c r="D19" s="49"/>
      <c r="E19" s="49"/>
      <c r="F19" s="8"/>
      <c r="G19" s="8"/>
    </row>
    <row r="20" spans="1:7" x14ac:dyDescent="0.25">
      <c r="A20" s="11" t="s">
        <v>26</v>
      </c>
      <c r="B20" s="13">
        <v>0</v>
      </c>
      <c r="C20" s="29"/>
      <c r="D20" s="45"/>
      <c r="E20" s="45"/>
      <c r="F20" s="8"/>
      <c r="G20" s="8"/>
    </row>
    <row r="21" spans="1:7" x14ac:dyDescent="0.25">
      <c r="A21" s="11" t="s">
        <v>18</v>
      </c>
      <c r="B21" s="13">
        <v>0</v>
      </c>
      <c r="C21" s="29"/>
      <c r="D21" s="45"/>
      <c r="E21" s="45"/>
      <c r="F21" s="8"/>
      <c r="G21" s="8"/>
    </row>
    <row r="22" spans="1:7" x14ac:dyDescent="0.25">
      <c r="A22" s="11" t="s">
        <v>19</v>
      </c>
      <c r="B22" s="13">
        <v>0</v>
      </c>
      <c r="C22" s="29"/>
      <c r="D22" s="12">
        <v>1348</v>
      </c>
      <c r="E22" s="12">
        <v>1348</v>
      </c>
      <c r="F22" s="8"/>
      <c r="G22" s="8"/>
    </row>
    <row r="23" spans="1:7" x14ac:dyDescent="0.25">
      <c r="A23" s="11" t="s">
        <v>20</v>
      </c>
      <c r="B23" s="13">
        <v>0</v>
      </c>
      <c r="C23" s="29"/>
      <c r="D23" s="45"/>
      <c r="E23" s="45"/>
      <c r="F23" s="8"/>
      <c r="G23" s="8"/>
    </row>
    <row r="24" spans="1:7" x14ac:dyDescent="0.25">
      <c r="A24" s="11" t="s">
        <v>27</v>
      </c>
      <c r="B24" s="13">
        <v>0</v>
      </c>
      <c r="C24" s="29"/>
      <c r="D24" s="45"/>
      <c r="E24" s="45"/>
      <c r="F24" s="8"/>
      <c r="G24" s="8"/>
    </row>
    <row r="25" spans="1:7" ht="15.75" thickBot="1" x14ac:dyDescent="0.3">
      <c r="A25" s="14" t="s">
        <v>28</v>
      </c>
      <c r="B25" s="15">
        <v>0</v>
      </c>
      <c r="C25" s="46"/>
      <c r="D25" s="48"/>
      <c r="E25" s="48"/>
      <c r="F25" s="8"/>
      <c r="G25" s="8"/>
    </row>
    <row r="26" spans="1:7" ht="15.75" thickBot="1" x14ac:dyDescent="0.3">
      <c r="A26" s="16" t="s">
        <v>21</v>
      </c>
      <c r="B26" s="22">
        <f>SUM(B19:B25)</f>
        <v>0</v>
      </c>
      <c r="C26" s="47"/>
      <c r="D26" s="17">
        <f>SUM(D19:D25)</f>
        <v>1348</v>
      </c>
      <c r="E26" s="17">
        <f>SUM(E19:E25)</f>
        <v>1348</v>
      </c>
      <c r="F26" s="8"/>
      <c r="G26" s="8"/>
    </row>
    <row r="27" spans="1:7" ht="15.75" thickBot="1" x14ac:dyDescent="0.3">
      <c r="A27" s="18" t="s">
        <v>22</v>
      </c>
      <c r="B27" s="23">
        <v>59596781</v>
      </c>
      <c r="C27" s="17">
        <v>59596781</v>
      </c>
      <c r="D27" s="17">
        <v>30810471</v>
      </c>
      <c r="E27" s="17">
        <v>30810471</v>
      </c>
      <c r="F27" s="8"/>
      <c r="G27" s="8"/>
    </row>
    <row r="28" spans="1:7" ht="15.75" thickBot="1" x14ac:dyDescent="0.3">
      <c r="A28" s="16" t="s">
        <v>23</v>
      </c>
      <c r="B28" s="17">
        <f>SUM(B26:B27)</f>
        <v>59596781</v>
      </c>
      <c r="C28" s="30">
        <f>SUM(C26:C27)</f>
        <v>59596781</v>
      </c>
      <c r="D28" s="23">
        <f>SUM(D26:D27)</f>
        <v>30811819</v>
      </c>
      <c r="E28" s="23">
        <f>SUM(E26:E27)</f>
        <v>30811819</v>
      </c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>
      <selection sqref="A1:XFD1048576"/>
    </sheetView>
  </sheetViews>
  <sheetFormatPr defaultRowHeight="15" x14ac:dyDescent="0.25"/>
  <cols>
    <col min="1" max="1" width="56.5703125" style="1" customWidth="1"/>
    <col min="2" max="3" width="18.42578125" style="1" customWidth="1"/>
    <col min="4" max="4" width="18.7109375" style="1" customWidth="1"/>
    <col min="5" max="5" width="16.5703125" style="24" bestFit="1" customWidth="1"/>
    <col min="6" max="6" width="12.7109375" style="24" customWidth="1"/>
    <col min="7" max="7" width="11" style="1" customWidth="1"/>
    <col min="8" max="16384" width="9.140625" style="1"/>
  </cols>
  <sheetData>
    <row r="1" spans="1:10" ht="29.25" customHeight="1" x14ac:dyDescent="0.3">
      <c r="A1" s="368" t="s">
        <v>339</v>
      </c>
      <c r="B1" s="368"/>
      <c r="C1" s="368"/>
      <c r="D1" s="368"/>
    </row>
    <row r="2" spans="1:10" ht="19.5" x14ac:dyDescent="0.35">
      <c r="A2" s="374" t="s">
        <v>0</v>
      </c>
      <c r="B2" s="374"/>
      <c r="C2" s="374"/>
      <c r="D2" s="374"/>
    </row>
    <row r="3" spans="1:10" x14ac:dyDescent="0.25">
      <c r="B3" s="3"/>
      <c r="D3" s="4"/>
    </row>
    <row r="4" spans="1:10" x14ac:dyDescent="0.25">
      <c r="B4" s="3"/>
      <c r="D4" s="4"/>
    </row>
    <row r="5" spans="1:10" x14ac:dyDescent="0.25">
      <c r="B5" s="3"/>
      <c r="D5" s="4"/>
    </row>
    <row r="6" spans="1:10" ht="15.75" thickBot="1" x14ac:dyDescent="0.3">
      <c r="A6" s="1" t="s">
        <v>342</v>
      </c>
      <c r="D6" s="5" t="s">
        <v>340</v>
      </c>
    </row>
    <row r="7" spans="1:10" ht="57" customHeight="1" thickBot="1" x14ac:dyDescent="0.3">
      <c r="A7" s="6" t="s">
        <v>2</v>
      </c>
      <c r="B7" s="7" t="s">
        <v>249</v>
      </c>
      <c r="C7" s="41" t="s">
        <v>24</v>
      </c>
      <c r="D7" s="27" t="s">
        <v>4</v>
      </c>
      <c r="E7" s="27" t="s">
        <v>347</v>
      </c>
      <c r="H7" s="8"/>
      <c r="I7" s="8"/>
    </row>
    <row r="8" spans="1:10" x14ac:dyDescent="0.25">
      <c r="A8" s="9" t="s">
        <v>5</v>
      </c>
      <c r="B8" s="10">
        <v>127517631</v>
      </c>
      <c r="C8" s="10">
        <v>132957205</v>
      </c>
      <c r="D8" s="189">
        <v>58011494</v>
      </c>
      <c r="E8" s="309">
        <f>SUM(D8/C8)*100</f>
        <v>43.631703900514459</v>
      </c>
      <c r="H8" s="8"/>
      <c r="I8" s="8"/>
    </row>
    <row r="9" spans="1:10" x14ac:dyDescent="0.25">
      <c r="A9" s="11" t="s">
        <v>6</v>
      </c>
      <c r="B9" s="189">
        <v>15857198</v>
      </c>
      <c r="C9" s="12">
        <v>16424776</v>
      </c>
      <c r="D9" s="12">
        <v>8203644</v>
      </c>
      <c r="E9" s="309">
        <f t="shared" ref="E9:E26" si="0">SUM(D9/C9)*100</f>
        <v>49.9467633531197</v>
      </c>
      <c r="H9" s="8"/>
      <c r="I9" s="8"/>
    </row>
    <row r="10" spans="1:10" x14ac:dyDescent="0.25">
      <c r="A10" s="11" t="s">
        <v>7</v>
      </c>
      <c r="B10" s="189">
        <v>210387915</v>
      </c>
      <c r="C10" s="12">
        <v>210643563</v>
      </c>
      <c r="D10" s="12">
        <v>57936951</v>
      </c>
      <c r="E10" s="309">
        <f t="shared" si="0"/>
        <v>27.504733671828369</v>
      </c>
      <c r="H10" s="8"/>
      <c r="I10" s="8"/>
      <c r="J10" s="1" t="s">
        <v>8</v>
      </c>
    </row>
    <row r="11" spans="1:10" x14ac:dyDescent="0.25">
      <c r="A11" s="11" t="s">
        <v>9</v>
      </c>
      <c r="B11" s="189">
        <v>4100000</v>
      </c>
      <c r="C11" s="12">
        <v>4100000</v>
      </c>
      <c r="D11" s="12">
        <v>2434375</v>
      </c>
      <c r="E11" s="309">
        <f t="shared" si="0"/>
        <v>59.375</v>
      </c>
      <c r="H11" s="8"/>
      <c r="I11" s="8"/>
    </row>
    <row r="12" spans="1:10" x14ac:dyDescent="0.25">
      <c r="A12" s="11" t="s">
        <v>10</v>
      </c>
      <c r="B12" s="189">
        <v>343596490</v>
      </c>
      <c r="C12" s="12">
        <v>348151355</v>
      </c>
      <c r="D12" s="12">
        <v>104559730</v>
      </c>
      <c r="E12" s="309">
        <f t="shared" si="0"/>
        <v>30.032837298593883</v>
      </c>
      <c r="H12" s="8"/>
      <c r="I12" s="8"/>
    </row>
    <row r="13" spans="1:10" x14ac:dyDescent="0.25">
      <c r="A13" s="11" t="s">
        <v>11</v>
      </c>
      <c r="B13" s="189">
        <v>279101742</v>
      </c>
      <c r="C13" s="12">
        <v>333185129</v>
      </c>
      <c r="D13" s="12">
        <v>28534495</v>
      </c>
      <c r="E13" s="309">
        <f t="shared" si="0"/>
        <v>8.5641562351961991</v>
      </c>
      <c r="H13" s="8"/>
      <c r="I13" s="8"/>
    </row>
    <row r="14" spans="1:10" x14ac:dyDescent="0.25">
      <c r="A14" s="11" t="s">
        <v>12</v>
      </c>
      <c r="B14" s="189">
        <v>79140000</v>
      </c>
      <c r="C14" s="12">
        <v>79140000</v>
      </c>
      <c r="D14" s="12">
        <v>0</v>
      </c>
      <c r="E14" s="309">
        <f t="shared" si="0"/>
        <v>0</v>
      </c>
      <c r="H14" s="8"/>
      <c r="I14" s="8"/>
    </row>
    <row r="15" spans="1:10" ht="15.75" thickBot="1" x14ac:dyDescent="0.3">
      <c r="A15" s="14" t="s">
        <v>13</v>
      </c>
      <c r="B15" s="261">
        <v>18000000</v>
      </c>
      <c r="C15" s="51">
        <v>18000000</v>
      </c>
      <c r="D15" s="51">
        <v>600000</v>
      </c>
      <c r="E15" s="309">
        <f t="shared" si="0"/>
        <v>3.3333333333333335</v>
      </c>
      <c r="H15" s="8"/>
      <c r="I15" s="8"/>
    </row>
    <row r="16" spans="1:10" ht="15.75" thickBot="1" x14ac:dyDescent="0.3">
      <c r="A16" s="16" t="s">
        <v>14</v>
      </c>
      <c r="B16" s="262">
        <f>SUM(B8:B15)</f>
        <v>1077700976</v>
      </c>
      <c r="C16" s="263">
        <f>SUM(C8:C15)</f>
        <v>1142602028</v>
      </c>
      <c r="D16" s="17">
        <f>SUM(D8:D15)</f>
        <v>260280689</v>
      </c>
      <c r="E16" s="309">
        <f t="shared" si="0"/>
        <v>22.779645285208613</v>
      </c>
      <c r="H16" s="8"/>
      <c r="I16" s="8"/>
    </row>
    <row r="17" spans="1:9" ht="15.75" thickBot="1" x14ac:dyDescent="0.3">
      <c r="A17" s="18" t="s">
        <v>15</v>
      </c>
      <c r="B17" s="12">
        <v>6444521</v>
      </c>
      <c r="C17" s="263">
        <v>6444521</v>
      </c>
      <c r="D17" s="17">
        <v>6444521</v>
      </c>
      <c r="E17" s="309">
        <f t="shared" si="0"/>
        <v>100</v>
      </c>
      <c r="H17" s="8"/>
      <c r="I17" s="8"/>
    </row>
    <row r="18" spans="1:9" ht="15.75" thickBot="1" x14ac:dyDescent="0.3">
      <c r="A18" s="16" t="s">
        <v>16</v>
      </c>
      <c r="B18" s="50">
        <f>SUM(B16:B17)</f>
        <v>1084145497</v>
      </c>
      <c r="C18" s="264">
        <f>SUM(C16:C17)</f>
        <v>1149046549</v>
      </c>
      <c r="D18" s="17">
        <f>SUM(D16:D17)</f>
        <v>266725210</v>
      </c>
      <c r="E18" s="309">
        <f t="shared" si="0"/>
        <v>23.212741923477985</v>
      </c>
      <c r="H18" s="8"/>
      <c r="I18" s="8"/>
    </row>
    <row r="19" spans="1:9" x14ac:dyDescent="0.25">
      <c r="A19" s="20" t="s">
        <v>17</v>
      </c>
      <c r="B19" s="189">
        <v>191433459</v>
      </c>
      <c r="C19" s="10">
        <v>202345739</v>
      </c>
      <c r="D19" s="189">
        <v>114940136</v>
      </c>
      <c r="E19" s="309">
        <f t="shared" si="0"/>
        <v>56.803833165965514</v>
      </c>
      <c r="H19" s="8"/>
      <c r="I19" s="8"/>
    </row>
    <row r="20" spans="1:9" x14ac:dyDescent="0.25">
      <c r="A20" s="20" t="s">
        <v>365</v>
      </c>
      <c r="B20" s="189">
        <v>0</v>
      </c>
      <c r="C20" s="189">
        <v>53988772</v>
      </c>
      <c r="D20" s="12">
        <v>44688104</v>
      </c>
      <c r="E20" s="309">
        <f t="shared" si="0"/>
        <v>82.772958792246655</v>
      </c>
      <c r="H20" s="8"/>
      <c r="I20" s="8"/>
    </row>
    <row r="21" spans="1:9" x14ac:dyDescent="0.25">
      <c r="A21" s="11" t="s">
        <v>18</v>
      </c>
      <c r="B21" s="189">
        <v>174080000</v>
      </c>
      <c r="C21" s="12">
        <v>174080000</v>
      </c>
      <c r="D21" s="12">
        <v>198483730</v>
      </c>
      <c r="E21" s="309">
        <f t="shared" si="0"/>
        <v>114.01868681066176</v>
      </c>
      <c r="H21" s="8"/>
      <c r="I21" s="8"/>
    </row>
    <row r="22" spans="1:9" x14ac:dyDescent="0.25">
      <c r="A22" s="11" t="s">
        <v>19</v>
      </c>
      <c r="B22" s="189">
        <v>94840046</v>
      </c>
      <c r="C22" s="12">
        <v>99760162</v>
      </c>
      <c r="D22" s="12">
        <v>48604975</v>
      </c>
      <c r="E22" s="309">
        <f t="shared" si="0"/>
        <v>48.721828458939356</v>
      </c>
      <c r="H22" s="8"/>
      <c r="I22" s="8"/>
    </row>
    <row r="23" spans="1:9" ht="15.75" thickBot="1" x14ac:dyDescent="0.3">
      <c r="A23" s="11" t="s">
        <v>20</v>
      </c>
      <c r="B23" s="261">
        <v>181889764</v>
      </c>
      <c r="C23" s="51">
        <v>181889764</v>
      </c>
      <c r="D23" s="51">
        <v>85228340</v>
      </c>
      <c r="E23" s="309">
        <f t="shared" si="0"/>
        <v>46.857139250562774</v>
      </c>
      <c r="H23" s="8"/>
      <c r="I23" s="8"/>
    </row>
    <row r="24" spans="1:9" ht="15.75" thickBot="1" x14ac:dyDescent="0.3">
      <c r="A24" s="16" t="s">
        <v>21</v>
      </c>
      <c r="B24" s="262">
        <f>SUM(B19:B23)</f>
        <v>642243269</v>
      </c>
      <c r="C24" s="17">
        <f>SUM(C19:C23)</f>
        <v>712064437</v>
      </c>
      <c r="D24" s="17">
        <f>SUM(D19:D23)</f>
        <v>491945285</v>
      </c>
      <c r="E24" s="309">
        <f t="shared" si="0"/>
        <v>69.087186417091075</v>
      </c>
      <c r="H24" s="8"/>
      <c r="I24" s="8"/>
    </row>
    <row r="25" spans="1:9" ht="15.75" thickBot="1" x14ac:dyDescent="0.3">
      <c r="A25" s="18" t="s">
        <v>22</v>
      </c>
      <c r="B25" s="262">
        <v>441902228</v>
      </c>
      <c r="C25" s="17">
        <v>436982112</v>
      </c>
      <c r="D25" s="17">
        <v>436982112</v>
      </c>
      <c r="E25" s="309">
        <f t="shared" si="0"/>
        <v>100</v>
      </c>
      <c r="H25" s="8"/>
      <c r="I25" s="8"/>
    </row>
    <row r="26" spans="1:9" ht="15.75" thickBot="1" x14ac:dyDescent="0.3">
      <c r="A26" s="16" t="s">
        <v>23</v>
      </c>
      <c r="B26" s="17">
        <f>SUM(B24:B25)</f>
        <v>1084145497</v>
      </c>
      <c r="C26" s="17">
        <f>SUM(C24:C25)</f>
        <v>1149046549</v>
      </c>
      <c r="D26" s="17">
        <f>SUM(D24:D25)</f>
        <v>928927397</v>
      </c>
      <c r="E26" s="309">
        <f t="shared" si="0"/>
        <v>80.843321605067544</v>
      </c>
      <c r="H26" s="8"/>
      <c r="I26" s="8"/>
    </row>
    <row r="27" spans="1:9" x14ac:dyDescent="0.25">
      <c r="A27" s="8"/>
      <c r="B27" s="8"/>
      <c r="C27" s="8"/>
      <c r="D27" s="8"/>
      <c r="E27" s="25"/>
      <c r="F27" s="25"/>
      <c r="G27" s="8"/>
      <c r="H27" s="8"/>
      <c r="I27" s="8"/>
    </row>
    <row r="28" spans="1:9" x14ac:dyDescent="0.25">
      <c r="A28" s="8"/>
      <c r="B28" s="8"/>
      <c r="C28" s="8"/>
      <c r="D28" s="8"/>
      <c r="E28" s="25"/>
      <c r="F28" s="25"/>
      <c r="G28" s="8"/>
      <c r="H28" s="8"/>
      <c r="I28" s="8"/>
    </row>
    <row r="29" spans="1:9" x14ac:dyDescent="0.25">
      <c r="A29" s="8"/>
      <c r="B29" s="8"/>
      <c r="C29" s="8"/>
      <c r="D29" s="8"/>
      <c r="E29" s="25"/>
      <c r="F29" s="25"/>
      <c r="G29" s="8"/>
      <c r="H29" s="8"/>
      <c r="I29" s="8"/>
    </row>
    <row r="30" spans="1:9" x14ac:dyDescent="0.25">
      <c r="A30" s="8"/>
      <c r="B30" s="8"/>
      <c r="C30" s="8"/>
      <c r="D30" s="8"/>
      <c r="E30" s="25"/>
      <c r="F30" s="25"/>
      <c r="G30" s="8"/>
      <c r="H30" s="8"/>
      <c r="I30" s="8"/>
    </row>
    <row r="31" spans="1:9" x14ac:dyDescent="0.25">
      <c r="A31" s="8"/>
      <c r="B31" s="8"/>
      <c r="C31" s="8"/>
      <c r="D31" s="8"/>
      <c r="E31" s="25"/>
      <c r="F31" s="25"/>
      <c r="G31" s="8"/>
      <c r="H31" s="8"/>
      <c r="I31" s="8"/>
    </row>
    <row r="32" spans="1:9" x14ac:dyDescent="0.25">
      <c r="A32" s="8"/>
      <c r="B32" s="8"/>
      <c r="C32" s="8"/>
      <c r="D32" s="8"/>
      <c r="E32" s="25"/>
      <c r="F32" s="25"/>
      <c r="G32" s="8"/>
      <c r="H32" s="8"/>
      <c r="I32" s="8"/>
    </row>
    <row r="33" spans="1:9" x14ac:dyDescent="0.25">
      <c r="A33" s="8"/>
      <c r="B33" s="8"/>
      <c r="C33" s="8"/>
      <c r="D33" s="8"/>
      <c r="E33" s="25"/>
      <c r="F33" s="25"/>
      <c r="G33" s="8"/>
      <c r="H33" s="8"/>
      <c r="I33" s="8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15"/>
  <sheetViews>
    <sheetView workbookViewId="0">
      <selection sqref="A1:XFD1048576"/>
    </sheetView>
  </sheetViews>
  <sheetFormatPr defaultRowHeight="15" x14ac:dyDescent="0.25"/>
  <cols>
    <col min="1" max="1" width="72.140625" style="53" customWidth="1"/>
    <col min="2" max="2" width="12" style="53" customWidth="1"/>
    <col min="3" max="3" width="18.42578125" style="53" bestFit="1" customWidth="1"/>
    <col min="4" max="5" width="18.42578125" style="53" customWidth="1"/>
    <col min="6" max="6" width="11.140625" style="248" customWidth="1"/>
    <col min="7" max="254" width="9.140625" style="53"/>
    <col min="255" max="255" width="92.140625" style="53" customWidth="1"/>
    <col min="256" max="256" width="9.140625" style="53"/>
    <col min="257" max="257" width="14.28515625" style="53" customWidth="1"/>
    <col min="258" max="259" width="15.140625" style="53" customWidth="1"/>
    <col min="260" max="260" width="15.5703125" style="53" customWidth="1"/>
    <col min="261" max="261" width="0" style="53" hidden="1" customWidth="1"/>
    <col min="262" max="510" width="9.140625" style="53"/>
    <col min="511" max="511" width="92.140625" style="53" customWidth="1"/>
    <col min="512" max="512" width="9.140625" style="53"/>
    <col min="513" max="513" width="14.28515625" style="53" customWidth="1"/>
    <col min="514" max="515" width="15.140625" style="53" customWidth="1"/>
    <col min="516" max="516" width="15.5703125" style="53" customWidth="1"/>
    <col min="517" max="517" width="0" style="53" hidden="1" customWidth="1"/>
    <col min="518" max="766" width="9.140625" style="53"/>
    <col min="767" max="767" width="92.140625" style="53" customWidth="1"/>
    <col min="768" max="768" width="9.140625" style="53"/>
    <col min="769" max="769" width="14.28515625" style="53" customWidth="1"/>
    <col min="770" max="771" width="15.140625" style="53" customWidth="1"/>
    <col min="772" max="772" width="15.5703125" style="53" customWidth="1"/>
    <col min="773" max="773" width="0" style="53" hidden="1" customWidth="1"/>
    <col min="774" max="1022" width="9.140625" style="53"/>
    <col min="1023" max="1023" width="92.140625" style="53" customWidth="1"/>
    <col min="1024" max="1024" width="9.140625" style="53"/>
    <col min="1025" max="1025" width="14.28515625" style="53" customWidth="1"/>
    <col min="1026" max="1027" width="15.140625" style="53" customWidth="1"/>
    <col min="1028" max="1028" width="15.5703125" style="53" customWidth="1"/>
    <col min="1029" max="1029" width="0" style="53" hidden="1" customWidth="1"/>
    <col min="1030" max="1278" width="9.140625" style="53"/>
    <col min="1279" max="1279" width="92.140625" style="53" customWidth="1"/>
    <col min="1280" max="1280" width="9.140625" style="53"/>
    <col min="1281" max="1281" width="14.28515625" style="53" customWidth="1"/>
    <col min="1282" max="1283" width="15.140625" style="53" customWidth="1"/>
    <col min="1284" max="1284" width="15.5703125" style="53" customWidth="1"/>
    <col min="1285" max="1285" width="0" style="53" hidden="1" customWidth="1"/>
    <col min="1286" max="1534" width="9.140625" style="53"/>
    <col min="1535" max="1535" width="92.140625" style="53" customWidth="1"/>
    <col min="1536" max="1536" width="9.140625" style="53"/>
    <col min="1537" max="1537" width="14.28515625" style="53" customWidth="1"/>
    <col min="1538" max="1539" width="15.140625" style="53" customWidth="1"/>
    <col min="1540" max="1540" width="15.5703125" style="53" customWidth="1"/>
    <col min="1541" max="1541" width="0" style="53" hidden="1" customWidth="1"/>
    <col min="1542" max="1790" width="9.140625" style="53"/>
    <col min="1791" max="1791" width="92.140625" style="53" customWidth="1"/>
    <col min="1792" max="1792" width="9.140625" style="53"/>
    <col min="1793" max="1793" width="14.28515625" style="53" customWidth="1"/>
    <col min="1794" max="1795" width="15.140625" style="53" customWidth="1"/>
    <col min="1796" max="1796" width="15.5703125" style="53" customWidth="1"/>
    <col min="1797" max="1797" width="0" style="53" hidden="1" customWidth="1"/>
    <col min="1798" max="2046" width="9.140625" style="53"/>
    <col min="2047" max="2047" width="92.140625" style="53" customWidth="1"/>
    <col min="2048" max="2048" width="9.140625" style="53"/>
    <col min="2049" max="2049" width="14.28515625" style="53" customWidth="1"/>
    <col min="2050" max="2051" width="15.140625" style="53" customWidth="1"/>
    <col min="2052" max="2052" width="15.5703125" style="53" customWidth="1"/>
    <col min="2053" max="2053" width="0" style="53" hidden="1" customWidth="1"/>
    <col min="2054" max="2302" width="9.140625" style="53"/>
    <col min="2303" max="2303" width="92.140625" style="53" customWidth="1"/>
    <col min="2304" max="2304" width="9.140625" style="53"/>
    <col min="2305" max="2305" width="14.28515625" style="53" customWidth="1"/>
    <col min="2306" max="2307" width="15.140625" style="53" customWidth="1"/>
    <col min="2308" max="2308" width="15.5703125" style="53" customWidth="1"/>
    <col min="2309" max="2309" width="0" style="53" hidden="1" customWidth="1"/>
    <col min="2310" max="2558" width="9.140625" style="53"/>
    <col min="2559" max="2559" width="92.140625" style="53" customWidth="1"/>
    <col min="2560" max="2560" width="9.140625" style="53"/>
    <col min="2561" max="2561" width="14.28515625" style="53" customWidth="1"/>
    <col min="2562" max="2563" width="15.140625" style="53" customWidth="1"/>
    <col min="2564" max="2564" width="15.5703125" style="53" customWidth="1"/>
    <col min="2565" max="2565" width="0" style="53" hidden="1" customWidth="1"/>
    <col min="2566" max="2814" width="9.140625" style="53"/>
    <col min="2815" max="2815" width="92.140625" style="53" customWidth="1"/>
    <col min="2816" max="2816" width="9.140625" style="53"/>
    <col min="2817" max="2817" width="14.28515625" style="53" customWidth="1"/>
    <col min="2818" max="2819" width="15.140625" style="53" customWidth="1"/>
    <col min="2820" max="2820" width="15.5703125" style="53" customWidth="1"/>
    <col min="2821" max="2821" width="0" style="53" hidden="1" customWidth="1"/>
    <col min="2822" max="3070" width="9.140625" style="53"/>
    <col min="3071" max="3071" width="92.140625" style="53" customWidth="1"/>
    <col min="3072" max="3072" width="9.140625" style="53"/>
    <col min="3073" max="3073" width="14.28515625" style="53" customWidth="1"/>
    <col min="3074" max="3075" width="15.140625" style="53" customWidth="1"/>
    <col min="3076" max="3076" width="15.5703125" style="53" customWidth="1"/>
    <col min="3077" max="3077" width="0" style="53" hidden="1" customWidth="1"/>
    <col min="3078" max="3326" width="9.140625" style="53"/>
    <col min="3327" max="3327" width="92.140625" style="53" customWidth="1"/>
    <col min="3328" max="3328" width="9.140625" style="53"/>
    <col min="3329" max="3329" width="14.28515625" style="53" customWidth="1"/>
    <col min="3330" max="3331" width="15.140625" style="53" customWidth="1"/>
    <col min="3332" max="3332" width="15.5703125" style="53" customWidth="1"/>
    <col min="3333" max="3333" width="0" style="53" hidden="1" customWidth="1"/>
    <col min="3334" max="3582" width="9.140625" style="53"/>
    <col min="3583" max="3583" width="92.140625" style="53" customWidth="1"/>
    <col min="3584" max="3584" width="9.140625" style="53"/>
    <col min="3585" max="3585" width="14.28515625" style="53" customWidth="1"/>
    <col min="3586" max="3587" width="15.140625" style="53" customWidth="1"/>
    <col min="3588" max="3588" width="15.5703125" style="53" customWidth="1"/>
    <col min="3589" max="3589" width="0" style="53" hidden="1" customWidth="1"/>
    <col min="3590" max="3838" width="9.140625" style="53"/>
    <col min="3839" max="3839" width="92.140625" style="53" customWidth="1"/>
    <col min="3840" max="3840" width="9.140625" style="53"/>
    <col min="3841" max="3841" width="14.28515625" style="53" customWidth="1"/>
    <col min="3842" max="3843" width="15.140625" style="53" customWidth="1"/>
    <col min="3844" max="3844" width="15.5703125" style="53" customWidth="1"/>
    <col min="3845" max="3845" width="0" style="53" hidden="1" customWidth="1"/>
    <col min="3846" max="4094" width="9.140625" style="53"/>
    <col min="4095" max="4095" width="92.140625" style="53" customWidth="1"/>
    <col min="4096" max="4096" width="9.140625" style="53"/>
    <col min="4097" max="4097" width="14.28515625" style="53" customWidth="1"/>
    <col min="4098" max="4099" width="15.140625" style="53" customWidth="1"/>
    <col min="4100" max="4100" width="15.5703125" style="53" customWidth="1"/>
    <col min="4101" max="4101" width="0" style="53" hidden="1" customWidth="1"/>
    <col min="4102" max="4350" width="9.140625" style="53"/>
    <col min="4351" max="4351" width="92.140625" style="53" customWidth="1"/>
    <col min="4352" max="4352" width="9.140625" style="53"/>
    <col min="4353" max="4353" width="14.28515625" style="53" customWidth="1"/>
    <col min="4354" max="4355" width="15.140625" style="53" customWidth="1"/>
    <col min="4356" max="4356" width="15.5703125" style="53" customWidth="1"/>
    <col min="4357" max="4357" width="0" style="53" hidden="1" customWidth="1"/>
    <col min="4358" max="4606" width="9.140625" style="53"/>
    <col min="4607" max="4607" width="92.140625" style="53" customWidth="1"/>
    <col min="4608" max="4608" width="9.140625" style="53"/>
    <col min="4609" max="4609" width="14.28515625" style="53" customWidth="1"/>
    <col min="4610" max="4611" width="15.140625" style="53" customWidth="1"/>
    <col min="4612" max="4612" width="15.5703125" style="53" customWidth="1"/>
    <col min="4613" max="4613" width="0" style="53" hidden="1" customWidth="1"/>
    <col min="4614" max="4862" width="9.140625" style="53"/>
    <col min="4863" max="4863" width="92.140625" style="53" customWidth="1"/>
    <col min="4864" max="4864" width="9.140625" style="53"/>
    <col min="4865" max="4865" width="14.28515625" style="53" customWidth="1"/>
    <col min="4866" max="4867" width="15.140625" style="53" customWidth="1"/>
    <col min="4868" max="4868" width="15.5703125" style="53" customWidth="1"/>
    <col min="4869" max="4869" width="0" style="53" hidden="1" customWidth="1"/>
    <col min="4870" max="5118" width="9.140625" style="53"/>
    <col min="5119" max="5119" width="92.140625" style="53" customWidth="1"/>
    <col min="5120" max="5120" width="9.140625" style="53"/>
    <col min="5121" max="5121" width="14.28515625" style="53" customWidth="1"/>
    <col min="5122" max="5123" width="15.140625" style="53" customWidth="1"/>
    <col min="5124" max="5124" width="15.5703125" style="53" customWidth="1"/>
    <col min="5125" max="5125" width="0" style="53" hidden="1" customWidth="1"/>
    <col min="5126" max="5374" width="9.140625" style="53"/>
    <col min="5375" max="5375" width="92.140625" style="53" customWidth="1"/>
    <col min="5376" max="5376" width="9.140625" style="53"/>
    <col min="5377" max="5377" width="14.28515625" style="53" customWidth="1"/>
    <col min="5378" max="5379" width="15.140625" style="53" customWidth="1"/>
    <col min="5380" max="5380" width="15.5703125" style="53" customWidth="1"/>
    <col min="5381" max="5381" width="0" style="53" hidden="1" customWidth="1"/>
    <col min="5382" max="5630" width="9.140625" style="53"/>
    <col min="5631" max="5631" width="92.140625" style="53" customWidth="1"/>
    <col min="5632" max="5632" width="9.140625" style="53"/>
    <col min="5633" max="5633" width="14.28515625" style="53" customWidth="1"/>
    <col min="5634" max="5635" width="15.140625" style="53" customWidth="1"/>
    <col min="5636" max="5636" width="15.5703125" style="53" customWidth="1"/>
    <col min="5637" max="5637" width="0" style="53" hidden="1" customWidth="1"/>
    <col min="5638" max="5886" width="9.140625" style="53"/>
    <col min="5887" max="5887" width="92.140625" style="53" customWidth="1"/>
    <col min="5888" max="5888" width="9.140625" style="53"/>
    <col min="5889" max="5889" width="14.28515625" style="53" customWidth="1"/>
    <col min="5890" max="5891" width="15.140625" style="53" customWidth="1"/>
    <col min="5892" max="5892" width="15.5703125" style="53" customWidth="1"/>
    <col min="5893" max="5893" width="0" style="53" hidden="1" customWidth="1"/>
    <col min="5894" max="6142" width="9.140625" style="53"/>
    <col min="6143" max="6143" width="92.140625" style="53" customWidth="1"/>
    <col min="6144" max="6144" width="9.140625" style="53"/>
    <col min="6145" max="6145" width="14.28515625" style="53" customWidth="1"/>
    <col min="6146" max="6147" width="15.140625" style="53" customWidth="1"/>
    <col min="6148" max="6148" width="15.5703125" style="53" customWidth="1"/>
    <col min="6149" max="6149" width="0" style="53" hidden="1" customWidth="1"/>
    <col min="6150" max="6398" width="9.140625" style="53"/>
    <col min="6399" max="6399" width="92.140625" style="53" customWidth="1"/>
    <col min="6400" max="6400" width="9.140625" style="53"/>
    <col min="6401" max="6401" width="14.28515625" style="53" customWidth="1"/>
    <col min="6402" max="6403" width="15.140625" style="53" customWidth="1"/>
    <col min="6404" max="6404" width="15.5703125" style="53" customWidth="1"/>
    <col min="6405" max="6405" width="0" style="53" hidden="1" customWidth="1"/>
    <col min="6406" max="6654" width="9.140625" style="53"/>
    <col min="6655" max="6655" width="92.140625" style="53" customWidth="1"/>
    <col min="6656" max="6656" width="9.140625" style="53"/>
    <col min="6657" max="6657" width="14.28515625" style="53" customWidth="1"/>
    <col min="6658" max="6659" width="15.140625" style="53" customWidth="1"/>
    <col min="6660" max="6660" width="15.5703125" style="53" customWidth="1"/>
    <col min="6661" max="6661" width="0" style="53" hidden="1" customWidth="1"/>
    <col min="6662" max="6910" width="9.140625" style="53"/>
    <col min="6911" max="6911" width="92.140625" style="53" customWidth="1"/>
    <col min="6912" max="6912" width="9.140625" style="53"/>
    <col min="6913" max="6913" width="14.28515625" style="53" customWidth="1"/>
    <col min="6914" max="6915" width="15.140625" style="53" customWidth="1"/>
    <col min="6916" max="6916" width="15.5703125" style="53" customWidth="1"/>
    <col min="6917" max="6917" width="0" style="53" hidden="1" customWidth="1"/>
    <col min="6918" max="7166" width="9.140625" style="53"/>
    <col min="7167" max="7167" width="92.140625" style="53" customWidth="1"/>
    <col min="7168" max="7168" width="9.140625" style="53"/>
    <col min="7169" max="7169" width="14.28515625" style="53" customWidth="1"/>
    <col min="7170" max="7171" width="15.140625" style="53" customWidth="1"/>
    <col min="7172" max="7172" width="15.5703125" style="53" customWidth="1"/>
    <col min="7173" max="7173" width="0" style="53" hidden="1" customWidth="1"/>
    <col min="7174" max="7422" width="9.140625" style="53"/>
    <col min="7423" max="7423" width="92.140625" style="53" customWidth="1"/>
    <col min="7424" max="7424" width="9.140625" style="53"/>
    <col min="7425" max="7425" width="14.28515625" style="53" customWidth="1"/>
    <col min="7426" max="7427" width="15.140625" style="53" customWidth="1"/>
    <col min="7428" max="7428" width="15.5703125" style="53" customWidth="1"/>
    <col min="7429" max="7429" width="0" style="53" hidden="1" customWidth="1"/>
    <col min="7430" max="7678" width="9.140625" style="53"/>
    <col min="7679" max="7679" width="92.140625" style="53" customWidth="1"/>
    <col min="7680" max="7680" width="9.140625" style="53"/>
    <col min="7681" max="7681" width="14.28515625" style="53" customWidth="1"/>
    <col min="7682" max="7683" width="15.140625" style="53" customWidth="1"/>
    <col min="7684" max="7684" width="15.5703125" style="53" customWidth="1"/>
    <col min="7685" max="7685" width="0" style="53" hidden="1" customWidth="1"/>
    <col min="7686" max="7934" width="9.140625" style="53"/>
    <col min="7935" max="7935" width="92.140625" style="53" customWidth="1"/>
    <col min="7936" max="7936" width="9.140625" style="53"/>
    <col min="7937" max="7937" width="14.28515625" style="53" customWidth="1"/>
    <col min="7938" max="7939" width="15.140625" style="53" customWidth="1"/>
    <col min="7940" max="7940" width="15.5703125" style="53" customWidth="1"/>
    <col min="7941" max="7941" width="0" style="53" hidden="1" customWidth="1"/>
    <col min="7942" max="8190" width="9.140625" style="53"/>
    <col min="8191" max="8191" width="92.140625" style="53" customWidth="1"/>
    <col min="8192" max="8192" width="9.140625" style="53"/>
    <col min="8193" max="8193" width="14.28515625" style="53" customWidth="1"/>
    <col min="8194" max="8195" width="15.140625" style="53" customWidth="1"/>
    <col min="8196" max="8196" width="15.5703125" style="53" customWidth="1"/>
    <col min="8197" max="8197" width="0" style="53" hidden="1" customWidth="1"/>
    <col min="8198" max="8446" width="9.140625" style="53"/>
    <col min="8447" max="8447" width="92.140625" style="53" customWidth="1"/>
    <col min="8448" max="8448" width="9.140625" style="53"/>
    <col min="8449" max="8449" width="14.28515625" style="53" customWidth="1"/>
    <col min="8450" max="8451" width="15.140625" style="53" customWidth="1"/>
    <col min="8452" max="8452" width="15.5703125" style="53" customWidth="1"/>
    <col min="8453" max="8453" width="0" style="53" hidden="1" customWidth="1"/>
    <col min="8454" max="8702" width="9.140625" style="53"/>
    <col min="8703" max="8703" width="92.140625" style="53" customWidth="1"/>
    <col min="8704" max="8704" width="9.140625" style="53"/>
    <col min="8705" max="8705" width="14.28515625" style="53" customWidth="1"/>
    <col min="8706" max="8707" width="15.140625" style="53" customWidth="1"/>
    <col min="8708" max="8708" width="15.5703125" style="53" customWidth="1"/>
    <col min="8709" max="8709" width="0" style="53" hidden="1" customWidth="1"/>
    <col min="8710" max="8958" width="9.140625" style="53"/>
    <col min="8959" max="8959" width="92.140625" style="53" customWidth="1"/>
    <col min="8960" max="8960" width="9.140625" style="53"/>
    <col min="8961" max="8961" width="14.28515625" style="53" customWidth="1"/>
    <col min="8962" max="8963" width="15.140625" style="53" customWidth="1"/>
    <col min="8964" max="8964" width="15.5703125" style="53" customWidth="1"/>
    <col min="8965" max="8965" width="0" style="53" hidden="1" customWidth="1"/>
    <col min="8966" max="9214" width="9.140625" style="53"/>
    <col min="9215" max="9215" width="92.140625" style="53" customWidth="1"/>
    <col min="9216" max="9216" width="9.140625" style="53"/>
    <col min="9217" max="9217" width="14.28515625" style="53" customWidth="1"/>
    <col min="9218" max="9219" width="15.140625" style="53" customWidth="1"/>
    <col min="9220" max="9220" width="15.5703125" style="53" customWidth="1"/>
    <col min="9221" max="9221" width="0" style="53" hidden="1" customWidth="1"/>
    <col min="9222" max="9470" width="9.140625" style="53"/>
    <col min="9471" max="9471" width="92.140625" style="53" customWidth="1"/>
    <col min="9472" max="9472" width="9.140625" style="53"/>
    <col min="9473" max="9473" width="14.28515625" style="53" customWidth="1"/>
    <col min="9474" max="9475" width="15.140625" style="53" customWidth="1"/>
    <col min="9476" max="9476" width="15.5703125" style="53" customWidth="1"/>
    <col min="9477" max="9477" width="0" style="53" hidden="1" customWidth="1"/>
    <col min="9478" max="9726" width="9.140625" style="53"/>
    <col min="9727" max="9727" width="92.140625" style="53" customWidth="1"/>
    <col min="9728" max="9728" width="9.140625" style="53"/>
    <col min="9729" max="9729" width="14.28515625" style="53" customWidth="1"/>
    <col min="9730" max="9731" width="15.140625" style="53" customWidth="1"/>
    <col min="9732" max="9732" width="15.5703125" style="53" customWidth="1"/>
    <col min="9733" max="9733" width="0" style="53" hidden="1" customWidth="1"/>
    <col min="9734" max="9982" width="9.140625" style="53"/>
    <col min="9983" max="9983" width="92.140625" style="53" customWidth="1"/>
    <col min="9984" max="9984" width="9.140625" style="53"/>
    <col min="9985" max="9985" width="14.28515625" style="53" customWidth="1"/>
    <col min="9986" max="9987" width="15.140625" style="53" customWidth="1"/>
    <col min="9988" max="9988" width="15.5703125" style="53" customWidth="1"/>
    <col min="9989" max="9989" width="0" style="53" hidden="1" customWidth="1"/>
    <col min="9990" max="10238" width="9.140625" style="53"/>
    <col min="10239" max="10239" width="92.140625" style="53" customWidth="1"/>
    <col min="10240" max="10240" width="9.140625" style="53"/>
    <col min="10241" max="10241" width="14.28515625" style="53" customWidth="1"/>
    <col min="10242" max="10243" width="15.140625" style="53" customWidth="1"/>
    <col min="10244" max="10244" width="15.5703125" style="53" customWidth="1"/>
    <col min="10245" max="10245" width="0" style="53" hidden="1" customWidth="1"/>
    <col min="10246" max="10494" width="9.140625" style="53"/>
    <col min="10495" max="10495" width="92.140625" style="53" customWidth="1"/>
    <col min="10496" max="10496" width="9.140625" style="53"/>
    <col min="10497" max="10497" width="14.28515625" style="53" customWidth="1"/>
    <col min="10498" max="10499" width="15.140625" style="53" customWidth="1"/>
    <col min="10500" max="10500" width="15.5703125" style="53" customWidth="1"/>
    <col min="10501" max="10501" width="0" style="53" hidden="1" customWidth="1"/>
    <col min="10502" max="10750" width="9.140625" style="53"/>
    <col min="10751" max="10751" width="92.140625" style="53" customWidth="1"/>
    <col min="10752" max="10752" width="9.140625" style="53"/>
    <col min="10753" max="10753" width="14.28515625" style="53" customWidth="1"/>
    <col min="10754" max="10755" width="15.140625" style="53" customWidth="1"/>
    <col min="10756" max="10756" width="15.5703125" style="53" customWidth="1"/>
    <col min="10757" max="10757" width="0" style="53" hidden="1" customWidth="1"/>
    <col min="10758" max="11006" width="9.140625" style="53"/>
    <col min="11007" max="11007" width="92.140625" style="53" customWidth="1"/>
    <col min="11008" max="11008" width="9.140625" style="53"/>
    <col min="11009" max="11009" width="14.28515625" style="53" customWidth="1"/>
    <col min="11010" max="11011" width="15.140625" style="53" customWidth="1"/>
    <col min="11012" max="11012" width="15.5703125" style="53" customWidth="1"/>
    <col min="11013" max="11013" width="0" style="53" hidden="1" customWidth="1"/>
    <col min="11014" max="11262" width="9.140625" style="53"/>
    <col min="11263" max="11263" width="92.140625" style="53" customWidth="1"/>
    <col min="11264" max="11264" width="9.140625" style="53"/>
    <col min="11265" max="11265" width="14.28515625" style="53" customWidth="1"/>
    <col min="11266" max="11267" width="15.140625" style="53" customWidth="1"/>
    <col min="11268" max="11268" width="15.5703125" style="53" customWidth="1"/>
    <col min="11269" max="11269" width="0" style="53" hidden="1" customWidth="1"/>
    <col min="11270" max="11518" width="9.140625" style="53"/>
    <col min="11519" max="11519" width="92.140625" style="53" customWidth="1"/>
    <col min="11520" max="11520" width="9.140625" style="53"/>
    <col min="11521" max="11521" width="14.28515625" style="53" customWidth="1"/>
    <col min="11522" max="11523" width="15.140625" style="53" customWidth="1"/>
    <col min="11524" max="11524" width="15.5703125" style="53" customWidth="1"/>
    <col min="11525" max="11525" width="0" style="53" hidden="1" customWidth="1"/>
    <col min="11526" max="11774" width="9.140625" style="53"/>
    <col min="11775" max="11775" width="92.140625" style="53" customWidth="1"/>
    <col min="11776" max="11776" width="9.140625" style="53"/>
    <col min="11777" max="11777" width="14.28515625" style="53" customWidth="1"/>
    <col min="11778" max="11779" width="15.140625" style="53" customWidth="1"/>
    <col min="11780" max="11780" width="15.5703125" style="53" customWidth="1"/>
    <col min="11781" max="11781" width="0" style="53" hidden="1" customWidth="1"/>
    <col min="11782" max="12030" width="9.140625" style="53"/>
    <col min="12031" max="12031" width="92.140625" style="53" customWidth="1"/>
    <col min="12032" max="12032" width="9.140625" style="53"/>
    <col min="12033" max="12033" width="14.28515625" style="53" customWidth="1"/>
    <col min="12034" max="12035" width="15.140625" style="53" customWidth="1"/>
    <col min="12036" max="12036" width="15.5703125" style="53" customWidth="1"/>
    <col min="12037" max="12037" width="0" style="53" hidden="1" customWidth="1"/>
    <col min="12038" max="12286" width="9.140625" style="53"/>
    <col min="12287" max="12287" width="92.140625" style="53" customWidth="1"/>
    <col min="12288" max="12288" width="9.140625" style="53"/>
    <col min="12289" max="12289" width="14.28515625" style="53" customWidth="1"/>
    <col min="12290" max="12291" width="15.140625" style="53" customWidth="1"/>
    <col min="12292" max="12292" width="15.5703125" style="53" customWidth="1"/>
    <col min="12293" max="12293" width="0" style="53" hidden="1" customWidth="1"/>
    <col min="12294" max="12542" width="9.140625" style="53"/>
    <col min="12543" max="12543" width="92.140625" style="53" customWidth="1"/>
    <col min="12544" max="12544" width="9.140625" style="53"/>
    <col min="12545" max="12545" width="14.28515625" style="53" customWidth="1"/>
    <col min="12546" max="12547" width="15.140625" style="53" customWidth="1"/>
    <col min="12548" max="12548" width="15.5703125" style="53" customWidth="1"/>
    <col min="12549" max="12549" width="0" style="53" hidden="1" customWidth="1"/>
    <col min="12550" max="12798" width="9.140625" style="53"/>
    <col min="12799" max="12799" width="92.140625" style="53" customWidth="1"/>
    <col min="12800" max="12800" width="9.140625" style="53"/>
    <col min="12801" max="12801" width="14.28515625" style="53" customWidth="1"/>
    <col min="12802" max="12803" width="15.140625" style="53" customWidth="1"/>
    <col min="12804" max="12804" width="15.5703125" style="53" customWidth="1"/>
    <col min="12805" max="12805" width="0" style="53" hidden="1" customWidth="1"/>
    <col min="12806" max="13054" width="9.140625" style="53"/>
    <col min="13055" max="13055" width="92.140625" style="53" customWidth="1"/>
    <col min="13056" max="13056" width="9.140625" style="53"/>
    <col min="13057" max="13057" width="14.28515625" style="53" customWidth="1"/>
    <col min="13058" max="13059" width="15.140625" style="53" customWidth="1"/>
    <col min="13060" max="13060" width="15.5703125" style="53" customWidth="1"/>
    <col min="13061" max="13061" width="0" style="53" hidden="1" customWidth="1"/>
    <col min="13062" max="13310" width="9.140625" style="53"/>
    <col min="13311" max="13311" width="92.140625" style="53" customWidth="1"/>
    <col min="13312" max="13312" width="9.140625" style="53"/>
    <col min="13313" max="13313" width="14.28515625" style="53" customWidth="1"/>
    <col min="13314" max="13315" width="15.140625" style="53" customWidth="1"/>
    <col min="13316" max="13316" width="15.5703125" style="53" customWidth="1"/>
    <col min="13317" max="13317" width="0" style="53" hidden="1" customWidth="1"/>
    <col min="13318" max="13566" width="9.140625" style="53"/>
    <col min="13567" max="13567" width="92.140625" style="53" customWidth="1"/>
    <col min="13568" max="13568" width="9.140625" style="53"/>
    <col min="13569" max="13569" width="14.28515625" style="53" customWidth="1"/>
    <col min="13570" max="13571" width="15.140625" style="53" customWidth="1"/>
    <col min="13572" max="13572" width="15.5703125" style="53" customWidth="1"/>
    <col min="13573" max="13573" width="0" style="53" hidden="1" customWidth="1"/>
    <col min="13574" max="13822" width="9.140625" style="53"/>
    <col min="13823" max="13823" width="92.140625" style="53" customWidth="1"/>
    <col min="13824" max="13824" width="9.140625" style="53"/>
    <col min="13825" max="13825" width="14.28515625" style="53" customWidth="1"/>
    <col min="13826" max="13827" width="15.140625" style="53" customWidth="1"/>
    <col min="13828" max="13828" width="15.5703125" style="53" customWidth="1"/>
    <col min="13829" max="13829" width="0" style="53" hidden="1" customWidth="1"/>
    <col min="13830" max="14078" width="9.140625" style="53"/>
    <col min="14079" max="14079" width="92.140625" style="53" customWidth="1"/>
    <col min="14080" max="14080" width="9.140625" style="53"/>
    <col min="14081" max="14081" width="14.28515625" style="53" customWidth="1"/>
    <col min="14082" max="14083" width="15.140625" style="53" customWidth="1"/>
    <col min="14084" max="14084" width="15.5703125" style="53" customWidth="1"/>
    <col min="14085" max="14085" width="0" style="53" hidden="1" customWidth="1"/>
    <col min="14086" max="14334" width="9.140625" style="53"/>
    <col min="14335" max="14335" width="92.140625" style="53" customWidth="1"/>
    <col min="14336" max="14336" width="9.140625" style="53"/>
    <col min="14337" max="14337" width="14.28515625" style="53" customWidth="1"/>
    <col min="14338" max="14339" width="15.140625" style="53" customWidth="1"/>
    <col min="14340" max="14340" width="15.5703125" style="53" customWidth="1"/>
    <col min="14341" max="14341" width="0" style="53" hidden="1" customWidth="1"/>
    <col min="14342" max="14590" width="9.140625" style="53"/>
    <col min="14591" max="14591" width="92.140625" style="53" customWidth="1"/>
    <col min="14592" max="14592" width="9.140625" style="53"/>
    <col min="14593" max="14593" width="14.28515625" style="53" customWidth="1"/>
    <col min="14594" max="14595" width="15.140625" style="53" customWidth="1"/>
    <col min="14596" max="14596" width="15.5703125" style="53" customWidth="1"/>
    <col min="14597" max="14597" width="0" style="53" hidden="1" customWidth="1"/>
    <col min="14598" max="14846" width="9.140625" style="53"/>
    <col min="14847" max="14847" width="92.140625" style="53" customWidth="1"/>
    <col min="14848" max="14848" width="9.140625" style="53"/>
    <col min="14849" max="14849" width="14.28515625" style="53" customWidth="1"/>
    <col min="14850" max="14851" width="15.140625" style="53" customWidth="1"/>
    <col min="14852" max="14852" width="15.5703125" style="53" customWidth="1"/>
    <col min="14853" max="14853" width="0" style="53" hidden="1" customWidth="1"/>
    <col min="14854" max="15102" width="9.140625" style="53"/>
    <col min="15103" max="15103" width="92.140625" style="53" customWidth="1"/>
    <col min="15104" max="15104" width="9.140625" style="53"/>
    <col min="15105" max="15105" width="14.28515625" style="53" customWidth="1"/>
    <col min="15106" max="15107" width="15.140625" style="53" customWidth="1"/>
    <col min="15108" max="15108" width="15.5703125" style="53" customWidth="1"/>
    <col min="15109" max="15109" width="0" style="53" hidden="1" customWidth="1"/>
    <col min="15110" max="15358" width="9.140625" style="53"/>
    <col min="15359" max="15359" width="92.140625" style="53" customWidth="1"/>
    <col min="15360" max="15360" width="9.140625" style="53"/>
    <col min="15361" max="15361" width="14.28515625" style="53" customWidth="1"/>
    <col min="15362" max="15363" width="15.140625" style="53" customWidth="1"/>
    <col min="15364" max="15364" width="15.5703125" style="53" customWidth="1"/>
    <col min="15365" max="15365" width="0" style="53" hidden="1" customWidth="1"/>
    <col min="15366" max="15614" width="9.140625" style="53"/>
    <col min="15615" max="15615" width="92.140625" style="53" customWidth="1"/>
    <col min="15616" max="15616" width="9.140625" style="53"/>
    <col min="15617" max="15617" width="14.28515625" style="53" customWidth="1"/>
    <col min="15618" max="15619" width="15.140625" style="53" customWidth="1"/>
    <col min="15620" max="15620" width="15.5703125" style="53" customWidth="1"/>
    <col min="15621" max="15621" width="0" style="53" hidden="1" customWidth="1"/>
    <col min="15622" max="15870" width="9.140625" style="53"/>
    <col min="15871" max="15871" width="92.140625" style="53" customWidth="1"/>
    <col min="15872" max="15872" width="9.140625" style="53"/>
    <col min="15873" max="15873" width="14.28515625" style="53" customWidth="1"/>
    <col min="15874" max="15875" width="15.140625" style="53" customWidth="1"/>
    <col min="15876" max="15876" width="15.5703125" style="53" customWidth="1"/>
    <col min="15877" max="15877" width="0" style="53" hidden="1" customWidth="1"/>
    <col min="15878" max="16126" width="9.140625" style="53"/>
    <col min="16127" max="16127" width="92.140625" style="53" customWidth="1"/>
    <col min="16128" max="16128" width="9.140625" style="53"/>
    <col min="16129" max="16129" width="14.28515625" style="53" customWidth="1"/>
    <col min="16130" max="16131" width="15.140625" style="53" customWidth="1"/>
    <col min="16132" max="16132" width="15.5703125" style="53" customWidth="1"/>
    <col min="16133" max="16133" width="0" style="53" hidden="1" customWidth="1"/>
    <col min="16134" max="16384" width="9.140625" style="53"/>
  </cols>
  <sheetData>
    <row r="1" spans="1:6" x14ac:dyDescent="0.25">
      <c r="A1" s="375"/>
      <c r="B1" s="375"/>
      <c r="C1" s="375"/>
      <c r="D1" s="375"/>
      <c r="E1" s="375"/>
    </row>
    <row r="2" spans="1:6" ht="18.75" x14ac:dyDescent="0.3">
      <c r="A2" s="376" t="s">
        <v>339</v>
      </c>
      <c r="B2" s="377"/>
      <c r="C2" s="377"/>
      <c r="D2" s="377"/>
      <c r="E2" s="377"/>
      <c r="F2" s="369"/>
    </row>
    <row r="3" spans="1:6" ht="19.5" x14ac:dyDescent="0.35">
      <c r="A3" s="378" t="s">
        <v>31</v>
      </c>
      <c r="B3" s="377"/>
      <c r="C3" s="377"/>
      <c r="D3" s="377"/>
      <c r="E3" s="377"/>
      <c r="F3" s="369"/>
    </row>
    <row r="4" spans="1:6" ht="19.5" x14ac:dyDescent="0.35">
      <c r="A4" s="307"/>
      <c r="B4" s="306"/>
      <c r="C4" s="306"/>
      <c r="D4" s="306"/>
      <c r="E4" s="306"/>
      <c r="F4" s="305"/>
    </row>
    <row r="5" spans="1:6" ht="19.5" x14ac:dyDescent="0.35">
      <c r="A5" s="307"/>
      <c r="B5" s="306"/>
      <c r="C5" s="306"/>
      <c r="D5" s="306"/>
      <c r="E5" s="306"/>
      <c r="F5" s="305"/>
    </row>
    <row r="6" spans="1:6" ht="19.5" x14ac:dyDescent="0.35">
      <c r="A6" s="54"/>
      <c r="B6" s="55"/>
      <c r="C6" s="55"/>
      <c r="D6" s="55"/>
      <c r="E6" s="55"/>
    </row>
    <row r="7" spans="1:6" x14ac:dyDescent="0.25">
      <c r="A7" s="56" t="s">
        <v>32</v>
      </c>
      <c r="E7" s="53" t="s">
        <v>343</v>
      </c>
    </row>
    <row r="8" spans="1:6" ht="37.5" customHeight="1" x14ac:dyDescent="0.25">
      <c r="A8" s="57" t="s">
        <v>2</v>
      </c>
      <c r="B8" s="58" t="s">
        <v>33</v>
      </c>
      <c r="C8" s="59" t="s">
        <v>34</v>
      </c>
      <c r="D8" s="59" t="s">
        <v>29</v>
      </c>
      <c r="E8" s="59" t="s">
        <v>4</v>
      </c>
      <c r="F8" s="317" t="s">
        <v>347</v>
      </c>
    </row>
    <row r="9" spans="1:6" x14ac:dyDescent="0.25">
      <c r="A9" s="60" t="s">
        <v>35</v>
      </c>
      <c r="B9" s="61" t="s">
        <v>36</v>
      </c>
      <c r="C9" s="62">
        <v>22799733</v>
      </c>
      <c r="D9" s="62">
        <v>23303456</v>
      </c>
      <c r="E9" s="62">
        <v>11414644</v>
      </c>
      <c r="F9" s="318">
        <f>SUM(E9/D9)*100</f>
        <v>48.9826230066476</v>
      </c>
    </row>
    <row r="10" spans="1:6" x14ac:dyDescent="0.25">
      <c r="A10" s="63" t="s">
        <v>37</v>
      </c>
      <c r="B10" s="64" t="s">
        <v>38</v>
      </c>
      <c r="C10" s="62">
        <v>781250</v>
      </c>
      <c r="D10" s="62">
        <v>781250</v>
      </c>
      <c r="E10" s="62">
        <v>390625</v>
      </c>
      <c r="F10" s="318">
        <f t="shared" ref="F10:F66" si="0">SUM(E10/D10)*100</f>
        <v>50</v>
      </c>
    </row>
    <row r="11" spans="1:6" x14ac:dyDescent="0.25">
      <c r="A11" s="65" t="s">
        <v>39</v>
      </c>
      <c r="B11" s="64" t="s">
        <v>40</v>
      </c>
      <c r="C11" s="62">
        <v>45000</v>
      </c>
      <c r="D11" s="62">
        <v>45000</v>
      </c>
      <c r="E11" s="62">
        <v>18000</v>
      </c>
      <c r="F11" s="318">
        <f t="shared" si="0"/>
        <v>40</v>
      </c>
    </row>
    <row r="12" spans="1:6" x14ac:dyDescent="0.25">
      <c r="A12" s="65" t="s">
        <v>41</v>
      </c>
      <c r="B12" s="64" t="s">
        <v>42</v>
      </c>
      <c r="C12" s="62">
        <v>460000</v>
      </c>
      <c r="D12" s="62">
        <v>460000</v>
      </c>
      <c r="E12" s="62">
        <v>303214</v>
      </c>
      <c r="F12" s="318">
        <f t="shared" si="0"/>
        <v>65.916086956521738</v>
      </c>
    </row>
    <row r="13" spans="1:6" x14ac:dyDescent="0.25">
      <c r="A13" s="66" t="s">
        <v>43</v>
      </c>
      <c r="B13" s="67" t="s">
        <v>44</v>
      </c>
      <c r="C13" s="68">
        <f>SUM(C9:C12)</f>
        <v>24085983</v>
      </c>
      <c r="D13" s="68">
        <f>SUM(D9:D12)</f>
        <v>24589706</v>
      </c>
      <c r="E13" s="68">
        <f>SUM(E9:E12)</f>
        <v>12126483</v>
      </c>
      <c r="F13" s="318">
        <f t="shared" si="0"/>
        <v>49.315282582069095</v>
      </c>
    </row>
    <row r="14" spans="1:6" x14ac:dyDescent="0.25">
      <c r="A14" s="65" t="s">
        <v>45</v>
      </c>
      <c r="B14" s="64" t="s">
        <v>46</v>
      </c>
      <c r="C14" s="62">
        <v>7821400</v>
      </c>
      <c r="D14" s="62">
        <v>9553990</v>
      </c>
      <c r="E14" s="62">
        <v>2771299</v>
      </c>
      <c r="F14" s="318">
        <f t="shared" si="0"/>
        <v>29.006718658905861</v>
      </c>
    </row>
    <row r="15" spans="1:6" ht="25.5" x14ac:dyDescent="0.25">
      <c r="A15" s="65" t="s">
        <v>47</v>
      </c>
      <c r="B15" s="64" t="s">
        <v>48</v>
      </c>
      <c r="C15" s="62">
        <v>4456800</v>
      </c>
      <c r="D15" s="62">
        <v>4456800</v>
      </c>
      <c r="E15" s="62">
        <v>2359150</v>
      </c>
      <c r="F15" s="318">
        <f t="shared" si="0"/>
        <v>52.933719260455938</v>
      </c>
    </row>
    <row r="16" spans="1:6" x14ac:dyDescent="0.25">
      <c r="A16" s="69" t="s">
        <v>49</v>
      </c>
      <c r="B16" s="64" t="s">
        <v>50</v>
      </c>
      <c r="C16" s="62">
        <v>1600000</v>
      </c>
      <c r="D16" s="62">
        <v>1600000</v>
      </c>
      <c r="E16" s="62">
        <v>0</v>
      </c>
      <c r="F16" s="318">
        <f t="shared" si="0"/>
        <v>0</v>
      </c>
    </row>
    <row r="17" spans="1:6" x14ac:dyDescent="0.25">
      <c r="A17" s="70" t="s">
        <v>51</v>
      </c>
      <c r="B17" s="67" t="s">
        <v>52</v>
      </c>
      <c r="C17" s="68">
        <f>SUM(C14:C16)</f>
        <v>13878200</v>
      </c>
      <c r="D17" s="68">
        <f>SUM(D14:D16)</f>
        <v>15610790</v>
      </c>
      <c r="E17" s="68">
        <f>SUM(E14:E16)</f>
        <v>5130449</v>
      </c>
      <c r="F17" s="318">
        <f t="shared" si="0"/>
        <v>32.864762129270844</v>
      </c>
    </row>
    <row r="18" spans="1:6" x14ac:dyDescent="0.25">
      <c r="A18" s="72" t="s">
        <v>53</v>
      </c>
      <c r="B18" s="73" t="s">
        <v>54</v>
      </c>
      <c r="C18" s="68">
        <f>SUM(C17,C13)</f>
        <v>37964183</v>
      </c>
      <c r="D18" s="68">
        <f>SUM(D17,D13)</f>
        <v>40200496</v>
      </c>
      <c r="E18" s="68">
        <f>SUM(E13+E17)</f>
        <v>17256932</v>
      </c>
      <c r="F18" s="318">
        <f t="shared" si="0"/>
        <v>42.927161893723898</v>
      </c>
    </row>
    <row r="19" spans="1:6" x14ac:dyDescent="0.25">
      <c r="A19" s="74" t="s">
        <v>55</v>
      </c>
      <c r="B19" s="73" t="s">
        <v>56</v>
      </c>
      <c r="C19" s="68">
        <v>3837445</v>
      </c>
      <c r="D19" s="68">
        <v>4130222</v>
      </c>
      <c r="E19" s="68">
        <v>2530068</v>
      </c>
      <c r="F19" s="318">
        <f t="shared" si="0"/>
        <v>61.257433619790902</v>
      </c>
    </row>
    <row r="20" spans="1:6" x14ac:dyDescent="0.25">
      <c r="A20" s="65" t="s">
        <v>57</v>
      </c>
      <c r="B20" s="64" t="s">
        <v>58</v>
      </c>
      <c r="C20" s="62">
        <v>670000</v>
      </c>
      <c r="D20" s="62">
        <v>670000</v>
      </c>
      <c r="E20" s="62">
        <v>45406</v>
      </c>
      <c r="F20" s="318">
        <f t="shared" si="0"/>
        <v>6.777014925373134</v>
      </c>
    </row>
    <row r="21" spans="1:6" x14ac:dyDescent="0.25">
      <c r="A21" s="65" t="s">
        <v>59</v>
      </c>
      <c r="B21" s="64" t="s">
        <v>60</v>
      </c>
      <c r="C21" s="62">
        <v>7410000</v>
      </c>
      <c r="D21" s="62">
        <v>7410000</v>
      </c>
      <c r="E21" s="62">
        <v>2580658</v>
      </c>
      <c r="F21" s="318">
        <f t="shared" si="0"/>
        <v>34.82669365721997</v>
      </c>
    </row>
    <row r="22" spans="1:6" x14ac:dyDescent="0.25">
      <c r="A22" s="70" t="s">
        <v>61</v>
      </c>
      <c r="B22" s="67" t="s">
        <v>62</v>
      </c>
      <c r="C22" s="68">
        <f>SUM(C20:C21)</f>
        <v>8080000</v>
      </c>
      <c r="D22" s="68">
        <f>SUM(D20:D21)</f>
        <v>8080000</v>
      </c>
      <c r="E22" s="68">
        <f>SUM(E20:E21)</f>
        <v>2626064</v>
      </c>
      <c r="F22" s="318">
        <f t="shared" si="0"/>
        <v>32.500792079207919</v>
      </c>
    </row>
    <row r="23" spans="1:6" x14ac:dyDescent="0.25">
      <c r="A23" s="65" t="s">
        <v>63</v>
      </c>
      <c r="B23" s="64" t="s">
        <v>64</v>
      </c>
      <c r="C23" s="62">
        <v>763000</v>
      </c>
      <c r="D23" s="62">
        <v>763000</v>
      </c>
      <c r="E23" s="62">
        <v>210353</v>
      </c>
      <c r="F23" s="318">
        <f t="shared" si="0"/>
        <v>27.569200524246394</v>
      </c>
    </row>
    <row r="24" spans="1:6" x14ac:dyDescent="0.25">
      <c r="A24" s="65" t="s">
        <v>65</v>
      </c>
      <c r="B24" s="64" t="s">
        <v>66</v>
      </c>
      <c r="C24" s="62">
        <v>1648000</v>
      </c>
      <c r="D24" s="62">
        <v>1648000</v>
      </c>
      <c r="E24" s="62">
        <v>558678</v>
      </c>
      <c r="F24" s="318">
        <f t="shared" si="0"/>
        <v>33.900364077669906</v>
      </c>
    </row>
    <row r="25" spans="1:6" x14ac:dyDescent="0.25">
      <c r="A25" s="70" t="s">
        <v>67</v>
      </c>
      <c r="B25" s="67" t="s">
        <v>68</v>
      </c>
      <c r="C25" s="68">
        <f>SUM(C23:C24)</f>
        <v>2411000</v>
      </c>
      <c r="D25" s="68">
        <f>SUM(D23:D24)</f>
        <v>2411000</v>
      </c>
      <c r="E25" s="68">
        <f>SUM(E23:E24)</f>
        <v>769031</v>
      </c>
      <c r="F25" s="318">
        <f t="shared" si="0"/>
        <v>31.896764827872254</v>
      </c>
    </row>
    <row r="26" spans="1:6" x14ac:dyDescent="0.25">
      <c r="A26" s="65" t="s">
        <v>69</v>
      </c>
      <c r="B26" s="64" t="s">
        <v>70</v>
      </c>
      <c r="C26" s="62">
        <v>9327376</v>
      </c>
      <c r="D26" s="62">
        <v>9327376</v>
      </c>
      <c r="E26" s="62">
        <v>5707608</v>
      </c>
      <c r="F26" s="318">
        <f t="shared" si="0"/>
        <v>61.192000837105745</v>
      </c>
    </row>
    <row r="27" spans="1:6" x14ac:dyDescent="0.25">
      <c r="A27" s="65" t="s">
        <v>71</v>
      </c>
      <c r="B27" s="64" t="s">
        <v>72</v>
      </c>
      <c r="C27" s="62">
        <v>32892334</v>
      </c>
      <c r="D27" s="62">
        <v>32892334</v>
      </c>
      <c r="E27" s="62">
        <v>16551390</v>
      </c>
      <c r="F27" s="318">
        <f t="shared" si="0"/>
        <v>50.319901287637414</v>
      </c>
    </row>
    <row r="28" spans="1:6" x14ac:dyDescent="0.25">
      <c r="A28" s="65" t="s">
        <v>73</v>
      </c>
      <c r="B28" s="64" t="s">
        <v>74</v>
      </c>
      <c r="C28" s="62">
        <v>620000</v>
      </c>
      <c r="D28" s="62">
        <v>620000</v>
      </c>
      <c r="E28" s="62">
        <v>144992</v>
      </c>
      <c r="F28" s="318">
        <f t="shared" si="0"/>
        <v>23.385806451612904</v>
      </c>
    </row>
    <row r="29" spans="1:6" x14ac:dyDescent="0.25">
      <c r="A29" s="65" t="s">
        <v>75</v>
      </c>
      <c r="B29" s="64" t="s">
        <v>76</v>
      </c>
      <c r="C29" s="62">
        <v>13564000</v>
      </c>
      <c r="D29" s="62">
        <v>13564000</v>
      </c>
      <c r="E29" s="62">
        <v>3630514</v>
      </c>
      <c r="F29" s="318">
        <f t="shared" si="0"/>
        <v>26.765806546741373</v>
      </c>
    </row>
    <row r="30" spans="1:6" x14ac:dyDescent="0.25">
      <c r="A30" s="75" t="s">
        <v>77</v>
      </c>
      <c r="B30" s="64" t="s">
        <v>78</v>
      </c>
      <c r="C30" s="62">
        <v>3156000</v>
      </c>
      <c r="D30" s="62">
        <v>3156000</v>
      </c>
      <c r="E30" s="62">
        <v>262060</v>
      </c>
      <c r="F30" s="318">
        <f t="shared" si="0"/>
        <v>8.3035487959442342</v>
      </c>
    </row>
    <row r="31" spans="1:6" x14ac:dyDescent="0.25">
      <c r="A31" s="69" t="s">
        <v>79</v>
      </c>
      <c r="B31" s="64" t="s">
        <v>80</v>
      </c>
      <c r="C31" s="62">
        <v>4406124</v>
      </c>
      <c r="D31" s="62">
        <v>4406124</v>
      </c>
      <c r="E31" s="62">
        <v>719472</v>
      </c>
      <c r="F31" s="318">
        <f t="shared" si="0"/>
        <v>16.3289094905182</v>
      </c>
    </row>
    <row r="32" spans="1:6" x14ac:dyDescent="0.25">
      <c r="A32" s="65" t="s">
        <v>81</v>
      </c>
      <c r="B32" s="64" t="s">
        <v>82</v>
      </c>
      <c r="C32" s="62">
        <v>26140227</v>
      </c>
      <c r="D32" s="62">
        <v>26140227</v>
      </c>
      <c r="E32" s="62">
        <v>11950397</v>
      </c>
      <c r="F32" s="318">
        <f t="shared" si="0"/>
        <v>45.716500472624048</v>
      </c>
    </row>
    <row r="33" spans="1:6" x14ac:dyDescent="0.25">
      <c r="A33" s="70" t="s">
        <v>83</v>
      </c>
      <c r="B33" s="67" t="s">
        <v>84</v>
      </c>
      <c r="C33" s="68">
        <f>SUM(C26:C32)</f>
        <v>90106061</v>
      </c>
      <c r="D33" s="68">
        <f>SUM(D26:D32)</f>
        <v>90106061</v>
      </c>
      <c r="E33" s="68">
        <f>SUM(E26:E32)</f>
        <v>38966433</v>
      </c>
      <c r="F33" s="318">
        <f t="shared" si="0"/>
        <v>43.245074268644366</v>
      </c>
    </row>
    <row r="34" spans="1:6" x14ac:dyDescent="0.25">
      <c r="A34" s="65" t="s">
        <v>85</v>
      </c>
      <c r="B34" s="64" t="s">
        <v>86</v>
      </c>
      <c r="C34" s="62">
        <v>60000</v>
      </c>
      <c r="D34" s="62">
        <v>60000</v>
      </c>
      <c r="E34" s="62">
        <v>15535</v>
      </c>
      <c r="F34" s="318">
        <f t="shared" si="0"/>
        <v>25.891666666666669</v>
      </c>
    </row>
    <row r="35" spans="1:6" x14ac:dyDescent="0.25">
      <c r="A35" s="70" t="s">
        <v>87</v>
      </c>
      <c r="B35" s="67" t="s">
        <v>88</v>
      </c>
      <c r="C35" s="68">
        <f>SUM(C34)</f>
        <v>60000</v>
      </c>
      <c r="D35" s="68">
        <f>SUM(D34)</f>
        <v>60000</v>
      </c>
      <c r="E35" s="68">
        <f>SUM(E34)</f>
        <v>15535</v>
      </c>
      <c r="F35" s="318">
        <f t="shared" si="0"/>
        <v>25.891666666666669</v>
      </c>
    </row>
    <row r="36" spans="1:6" x14ac:dyDescent="0.25">
      <c r="A36" s="65" t="s">
        <v>89</v>
      </c>
      <c r="B36" s="64" t="s">
        <v>90</v>
      </c>
      <c r="C36" s="62">
        <v>26842654</v>
      </c>
      <c r="D36" s="62">
        <v>26842654</v>
      </c>
      <c r="E36" s="62">
        <v>9985973</v>
      </c>
      <c r="F36" s="318">
        <f t="shared" si="0"/>
        <v>37.201883986583447</v>
      </c>
    </row>
    <row r="37" spans="1:6" x14ac:dyDescent="0.25">
      <c r="A37" s="65" t="s">
        <v>91</v>
      </c>
      <c r="B37" s="64" t="s">
        <v>92</v>
      </c>
      <c r="C37" s="62">
        <v>70450000</v>
      </c>
      <c r="D37" s="62">
        <v>70475000</v>
      </c>
      <c r="E37" s="62">
        <v>323000</v>
      </c>
      <c r="F37" s="318">
        <f t="shared" si="0"/>
        <v>0.45831855267825472</v>
      </c>
    </row>
    <row r="38" spans="1:6" x14ac:dyDescent="0.25">
      <c r="A38" s="65" t="s">
        <v>93</v>
      </c>
      <c r="B38" s="64" t="s">
        <v>94</v>
      </c>
      <c r="C38" s="62">
        <v>25000</v>
      </c>
      <c r="D38" s="62">
        <v>0</v>
      </c>
      <c r="E38" s="62">
        <v>0</v>
      </c>
      <c r="F38" s="318">
        <v>0</v>
      </c>
    </row>
    <row r="39" spans="1:6" x14ac:dyDescent="0.25">
      <c r="A39" s="65" t="s">
        <v>95</v>
      </c>
      <c r="B39" s="64" t="s">
        <v>96</v>
      </c>
      <c r="C39" s="62">
        <v>61200</v>
      </c>
      <c r="D39" s="62">
        <v>61200</v>
      </c>
      <c r="E39" s="62">
        <v>30735</v>
      </c>
      <c r="F39" s="318">
        <f t="shared" si="0"/>
        <v>50.220588235294116</v>
      </c>
    </row>
    <row r="40" spans="1:6" x14ac:dyDescent="0.25">
      <c r="A40" s="70" t="s">
        <v>97</v>
      </c>
      <c r="B40" s="67" t="s">
        <v>98</v>
      </c>
      <c r="C40" s="68">
        <f>SUM(C36:C39)</f>
        <v>97378854</v>
      </c>
      <c r="D40" s="68">
        <f>SUM(D36:D39)</f>
        <v>97378854</v>
      </c>
      <c r="E40" s="68">
        <f>SUM(E36:E39)</f>
        <v>10339708</v>
      </c>
      <c r="F40" s="318">
        <f t="shared" si="0"/>
        <v>10.618021855134998</v>
      </c>
    </row>
    <row r="41" spans="1:6" x14ac:dyDescent="0.25">
      <c r="A41" s="74" t="s">
        <v>99</v>
      </c>
      <c r="B41" s="73" t="s">
        <v>100</v>
      </c>
      <c r="C41" s="68">
        <f>SUM(C22+C25+C33+C35+C40)</f>
        <v>198035915</v>
      </c>
      <c r="D41" s="68">
        <f>SUM(D22+D25+D33+D35+D40)</f>
        <v>198035915</v>
      </c>
      <c r="E41" s="68">
        <f>SUM(E22+E25+E33+E35+E40)</f>
        <v>52716771</v>
      </c>
      <c r="F41" s="318">
        <f t="shared" si="0"/>
        <v>26.619803281642117</v>
      </c>
    </row>
    <row r="42" spans="1:6" x14ac:dyDescent="0.25">
      <c r="A42" s="76" t="s">
        <v>101</v>
      </c>
      <c r="B42" s="64" t="s">
        <v>102</v>
      </c>
      <c r="C42" s="62">
        <v>4100000</v>
      </c>
      <c r="D42" s="62">
        <v>4100000</v>
      </c>
      <c r="E42" s="62">
        <v>2434375</v>
      </c>
      <c r="F42" s="318">
        <f t="shared" si="0"/>
        <v>59.375</v>
      </c>
    </row>
    <row r="43" spans="1:6" x14ac:dyDescent="0.25">
      <c r="A43" s="77" t="s">
        <v>103</v>
      </c>
      <c r="B43" s="73" t="s">
        <v>104</v>
      </c>
      <c r="C43" s="68">
        <f>SUM(C42)</f>
        <v>4100000</v>
      </c>
      <c r="D43" s="68">
        <f>SUM(D42)</f>
        <v>4100000</v>
      </c>
      <c r="E43" s="68">
        <f>SUM(E42)</f>
        <v>2434375</v>
      </c>
      <c r="F43" s="318">
        <f t="shared" si="0"/>
        <v>59.375</v>
      </c>
    </row>
    <row r="44" spans="1:6" x14ac:dyDescent="0.25">
      <c r="A44" s="78" t="s">
        <v>105</v>
      </c>
      <c r="B44" s="64" t="s">
        <v>106</v>
      </c>
      <c r="C44" s="62">
        <v>102296999</v>
      </c>
      <c r="D44" s="62">
        <v>101485559</v>
      </c>
      <c r="E44" s="62">
        <v>52827240</v>
      </c>
      <c r="F44" s="318">
        <f t="shared" si="0"/>
        <v>52.053947892231648</v>
      </c>
    </row>
    <row r="45" spans="1:6" x14ac:dyDescent="0.25">
      <c r="A45" s="78" t="s">
        <v>107</v>
      </c>
      <c r="B45" s="64" t="s">
        <v>108</v>
      </c>
      <c r="C45" s="62">
        <v>37873619</v>
      </c>
      <c r="D45" s="62">
        <v>42006252</v>
      </c>
      <c r="E45" s="62">
        <v>26297590</v>
      </c>
      <c r="F45" s="318">
        <f t="shared" si="0"/>
        <v>62.603990472656314</v>
      </c>
    </row>
    <row r="46" spans="1:6" x14ac:dyDescent="0.25">
      <c r="A46" s="78" t="s">
        <v>109</v>
      </c>
      <c r="B46" s="64" t="s">
        <v>110</v>
      </c>
      <c r="C46" s="62">
        <v>43995732</v>
      </c>
      <c r="D46" s="62">
        <v>43229732</v>
      </c>
      <c r="E46" s="62">
        <v>25434900</v>
      </c>
      <c r="F46" s="318">
        <f t="shared" si="0"/>
        <v>58.836589595327581</v>
      </c>
    </row>
    <row r="47" spans="1:6" x14ac:dyDescent="0.25">
      <c r="A47" s="79" t="s">
        <v>111</v>
      </c>
      <c r="B47" s="64" t="s">
        <v>112</v>
      </c>
      <c r="C47" s="62">
        <v>191421140</v>
      </c>
      <c r="D47" s="62">
        <v>161429812</v>
      </c>
      <c r="E47" s="62">
        <v>0</v>
      </c>
      <c r="F47" s="318">
        <f t="shared" si="0"/>
        <v>0</v>
      </c>
    </row>
    <row r="48" spans="1:6" x14ac:dyDescent="0.25">
      <c r="A48" s="77" t="s">
        <v>113</v>
      </c>
      <c r="B48" s="73" t="s">
        <v>114</v>
      </c>
      <c r="C48" s="68">
        <f>SUM(C44:C47)</f>
        <v>375587490</v>
      </c>
      <c r="D48" s="68">
        <f>SUM(D44:D47)</f>
        <v>348151355</v>
      </c>
      <c r="E48" s="68">
        <f>SUM(E44:E47)</f>
        <v>104559730</v>
      </c>
      <c r="F48" s="318">
        <f t="shared" si="0"/>
        <v>30.032837298593883</v>
      </c>
    </row>
    <row r="49" spans="1:23" s="1" customFormat="1" ht="15.75" x14ac:dyDescent="0.25">
      <c r="A49" s="80" t="s">
        <v>115</v>
      </c>
      <c r="B49" s="81"/>
      <c r="C49" s="82">
        <f>SUM(C18+C19+C41+C43+C48)</f>
        <v>619525033</v>
      </c>
      <c r="D49" s="82">
        <f>SUM(D18+D19+D41+D43+D48)</f>
        <v>594617988</v>
      </c>
      <c r="E49" s="82">
        <f>SUM(E18+E19+E41+E43+E48)</f>
        <v>179497876</v>
      </c>
      <c r="F49" s="318">
        <f t="shared" si="0"/>
        <v>30.187091480993004</v>
      </c>
    </row>
    <row r="50" spans="1:23" x14ac:dyDescent="0.25">
      <c r="A50" s="83" t="s">
        <v>116</v>
      </c>
      <c r="B50" s="64" t="s">
        <v>117</v>
      </c>
      <c r="C50" s="62">
        <v>106524550</v>
      </c>
      <c r="D50" s="62">
        <v>174035394</v>
      </c>
      <c r="E50" s="62">
        <v>18944274</v>
      </c>
      <c r="F50" s="318">
        <f t="shared" si="0"/>
        <v>10.885299573028231</v>
      </c>
    </row>
    <row r="51" spans="1:23" x14ac:dyDescent="0.25">
      <c r="A51" s="83" t="s">
        <v>118</v>
      </c>
      <c r="B51" s="64" t="s">
        <v>119</v>
      </c>
      <c r="C51" s="62">
        <v>4000000</v>
      </c>
      <c r="D51" s="62">
        <v>4000000</v>
      </c>
      <c r="E51" s="62">
        <v>74500</v>
      </c>
      <c r="F51" s="318">
        <f t="shared" si="0"/>
        <v>1.8624999999999998</v>
      </c>
    </row>
    <row r="52" spans="1:23" x14ac:dyDescent="0.25">
      <c r="A52" s="83" t="s">
        <v>120</v>
      </c>
      <c r="B52" s="64" t="s">
        <v>121</v>
      </c>
      <c r="C52" s="62">
        <v>83800000</v>
      </c>
      <c r="D52" s="62">
        <v>83800000</v>
      </c>
      <c r="E52" s="62">
        <v>3404385</v>
      </c>
      <c r="F52" s="318">
        <f t="shared" si="0"/>
        <v>4.0625119331742248</v>
      </c>
    </row>
    <row r="53" spans="1:23" x14ac:dyDescent="0.25">
      <c r="A53" s="69" t="s">
        <v>122</v>
      </c>
      <c r="B53" s="64" t="s">
        <v>123</v>
      </c>
      <c r="C53" s="62">
        <v>52777192</v>
      </c>
      <c r="D53" s="62">
        <v>71255120</v>
      </c>
      <c r="E53" s="62">
        <v>6016721</v>
      </c>
      <c r="F53" s="318">
        <f t="shared" si="0"/>
        <v>8.4439139250625068</v>
      </c>
    </row>
    <row r="54" spans="1:23" x14ac:dyDescent="0.25">
      <c r="A54" s="84" t="s">
        <v>124</v>
      </c>
      <c r="B54" s="73" t="s">
        <v>125</v>
      </c>
      <c r="C54" s="68">
        <f>SUM(C50:C53)</f>
        <v>247101742</v>
      </c>
      <c r="D54" s="68">
        <f>SUM(D50:D53)</f>
        <v>333090514</v>
      </c>
      <c r="E54" s="68">
        <f>SUM(E50:E53)</f>
        <v>28439880</v>
      </c>
      <c r="F54" s="318">
        <f t="shared" si="0"/>
        <v>8.538183708227729</v>
      </c>
    </row>
    <row r="55" spans="1:23" x14ac:dyDescent="0.25">
      <c r="A55" s="76" t="s">
        <v>126</v>
      </c>
      <c r="B55" s="64" t="s">
        <v>127</v>
      </c>
      <c r="C55" s="62">
        <v>62140000</v>
      </c>
      <c r="D55" s="62">
        <v>62140000</v>
      </c>
      <c r="E55" s="62"/>
      <c r="F55" s="318">
        <f t="shared" si="0"/>
        <v>0</v>
      </c>
    </row>
    <row r="56" spans="1:23" x14ac:dyDescent="0.25">
      <c r="A56" s="76" t="s">
        <v>128</v>
      </c>
      <c r="B56" s="64" t="s">
        <v>129</v>
      </c>
      <c r="C56" s="62">
        <v>17000000</v>
      </c>
      <c r="D56" s="62">
        <v>17000000</v>
      </c>
      <c r="E56" s="62"/>
      <c r="F56" s="318">
        <f t="shared" si="0"/>
        <v>0</v>
      </c>
    </row>
    <row r="57" spans="1:23" x14ac:dyDescent="0.25">
      <c r="A57" s="77" t="s">
        <v>130</v>
      </c>
      <c r="B57" s="73" t="s">
        <v>131</v>
      </c>
      <c r="C57" s="68">
        <f>SUM(C55:C56)</f>
        <v>79140000</v>
      </c>
      <c r="D57" s="68">
        <f>SUM(D55:D56)</f>
        <v>79140000</v>
      </c>
      <c r="E57" s="68">
        <v>0</v>
      </c>
      <c r="F57" s="318">
        <f t="shared" si="0"/>
        <v>0</v>
      </c>
    </row>
    <row r="58" spans="1:23" x14ac:dyDescent="0.25">
      <c r="A58" s="76" t="s">
        <v>132</v>
      </c>
      <c r="B58" s="64" t="s">
        <v>133</v>
      </c>
      <c r="C58" s="62">
        <v>18000000</v>
      </c>
      <c r="D58" s="62">
        <v>18000000</v>
      </c>
      <c r="E58" s="62">
        <v>600000</v>
      </c>
      <c r="F58" s="318">
        <f t="shared" si="0"/>
        <v>3.3333333333333335</v>
      </c>
    </row>
    <row r="59" spans="1:23" x14ac:dyDescent="0.25">
      <c r="A59" s="77" t="s">
        <v>134</v>
      </c>
      <c r="B59" s="73" t="s">
        <v>135</v>
      </c>
      <c r="C59" s="68">
        <f>SUM(C58)</f>
        <v>18000000</v>
      </c>
      <c r="D59" s="68">
        <f>SUM(D58)</f>
        <v>18000000</v>
      </c>
      <c r="E59" s="68">
        <f>SUM(E58)</f>
        <v>600000</v>
      </c>
      <c r="F59" s="318">
        <f t="shared" si="0"/>
        <v>3.3333333333333335</v>
      </c>
    </row>
    <row r="60" spans="1:23" s="1" customFormat="1" ht="15.75" x14ac:dyDescent="0.25">
      <c r="A60" s="80" t="s">
        <v>136</v>
      </c>
      <c r="B60" s="81"/>
      <c r="C60" s="82">
        <f>SUM(C59,C57,C54)</f>
        <v>344241742</v>
      </c>
      <c r="D60" s="82">
        <f>SUM(D59,D57,D54)</f>
        <v>430230514</v>
      </c>
      <c r="E60" s="82">
        <f>SUM(E54+E57+E59)</f>
        <v>29039880</v>
      </c>
      <c r="F60" s="318">
        <f t="shared" si="0"/>
        <v>6.7498420160872179</v>
      </c>
    </row>
    <row r="61" spans="1:23" s="1" customFormat="1" ht="15.75" x14ac:dyDescent="0.25">
      <c r="A61" s="85" t="s">
        <v>137</v>
      </c>
      <c r="B61" s="86" t="s">
        <v>138</v>
      </c>
      <c r="C61" s="87">
        <f>SUM(C49+C60)</f>
        <v>963766775</v>
      </c>
      <c r="D61" s="87">
        <f>SUM(D49+D60)</f>
        <v>1024848502</v>
      </c>
      <c r="E61" s="87">
        <f>SUM(E49+E60)</f>
        <v>208537756</v>
      </c>
      <c r="F61" s="318">
        <f t="shared" si="0"/>
        <v>20.348154443611609</v>
      </c>
    </row>
    <row r="62" spans="1:23" x14ac:dyDescent="0.25">
      <c r="A62" s="88" t="s">
        <v>139</v>
      </c>
      <c r="B62" s="65" t="s">
        <v>140</v>
      </c>
      <c r="C62" s="89">
        <v>6444521</v>
      </c>
      <c r="D62" s="89">
        <v>6444521</v>
      </c>
      <c r="E62" s="89">
        <v>6444521</v>
      </c>
      <c r="F62" s="318">
        <f t="shared" si="0"/>
        <v>100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1"/>
      <c r="W62" s="91"/>
    </row>
    <row r="63" spans="1:23" x14ac:dyDescent="0.25">
      <c r="A63" s="88" t="s">
        <v>141</v>
      </c>
      <c r="B63" s="65" t="s">
        <v>142</v>
      </c>
      <c r="C63" s="89">
        <v>110672667</v>
      </c>
      <c r="D63" s="89">
        <v>110663667</v>
      </c>
      <c r="E63" s="89">
        <v>53289000</v>
      </c>
      <c r="F63" s="318">
        <f t="shared" si="0"/>
        <v>48.154016078285203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1"/>
      <c r="W63" s="91"/>
    </row>
    <row r="64" spans="1:23" x14ac:dyDescent="0.25">
      <c r="A64" s="92" t="s">
        <v>143</v>
      </c>
      <c r="B64" s="74" t="s">
        <v>144</v>
      </c>
      <c r="C64" s="93">
        <f>SUM(C62:C63)</f>
        <v>117117188</v>
      </c>
      <c r="D64" s="93">
        <f>SUM(D62:D63)</f>
        <v>117108188</v>
      </c>
      <c r="E64" s="93">
        <f>SUM(E62:E63)</f>
        <v>59733521</v>
      </c>
      <c r="F64" s="318">
        <f t="shared" si="0"/>
        <v>51.007125991907586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1"/>
      <c r="W64" s="91"/>
    </row>
    <row r="65" spans="1:23" s="1" customFormat="1" ht="15.75" x14ac:dyDescent="0.25">
      <c r="A65" s="95" t="s">
        <v>145</v>
      </c>
      <c r="B65" s="96" t="s">
        <v>146</v>
      </c>
      <c r="C65" s="97">
        <f>SUM(C64)</f>
        <v>117117188</v>
      </c>
      <c r="D65" s="97">
        <f>SUM(D64)</f>
        <v>117108188</v>
      </c>
      <c r="E65" s="97">
        <f>SUM(E64)</f>
        <v>59733521</v>
      </c>
      <c r="F65" s="318">
        <f t="shared" si="0"/>
        <v>51.007125991907586</v>
      </c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24"/>
      <c r="W65" s="24"/>
    </row>
    <row r="66" spans="1:23" s="1" customFormat="1" ht="15.75" x14ac:dyDescent="0.25">
      <c r="A66" s="99" t="s">
        <v>16</v>
      </c>
      <c r="B66" s="100"/>
      <c r="C66" s="31">
        <f>SUM(C61+C65)</f>
        <v>1080883963</v>
      </c>
      <c r="D66" s="31">
        <f>SUM(D61+D65)</f>
        <v>1141956690</v>
      </c>
      <c r="E66" s="31">
        <f>SUM(E61+E65)</f>
        <v>268271277</v>
      </c>
      <c r="F66" s="318">
        <f t="shared" si="0"/>
        <v>23.492246190177319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x14ac:dyDescent="0.25">
      <c r="B67" s="91"/>
      <c r="C67" s="91"/>
      <c r="D67" s="91"/>
      <c r="E67" s="91"/>
      <c r="F67" s="319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</row>
    <row r="68" spans="1:23" x14ac:dyDescent="0.25">
      <c r="B68" s="91"/>
      <c r="C68" s="91"/>
      <c r="D68" s="91"/>
      <c r="E68" s="91"/>
      <c r="F68" s="319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</row>
    <row r="69" spans="1:23" x14ac:dyDescent="0.25">
      <c r="B69" s="91"/>
      <c r="C69" s="91"/>
      <c r="D69" s="91"/>
      <c r="E69" s="91"/>
      <c r="F69" s="31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</row>
    <row r="70" spans="1:23" x14ac:dyDescent="0.25">
      <c r="B70" s="91"/>
      <c r="C70" s="91"/>
      <c r="D70" s="91"/>
      <c r="E70" s="91"/>
      <c r="F70" s="319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</row>
    <row r="71" spans="1:23" x14ac:dyDescent="0.25">
      <c r="B71" s="91"/>
      <c r="C71" s="91"/>
      <c r="D71" s="91"/>
      <c r="E71" s="91"/>
      <c r="F71" s="319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3" x14ac:dyDescent="0.25">
      <c r="B72" s="91"/>
      <c r="C72" s="91"/>
      <c r="D72" s="91"/>
      <c r="E72" s="91"/>
      <c r="F72" s="31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</row>
    <row r="73" spans="1:23" x14ac:dyDescent="0.25">
      <c r="B73" s="91"/>
      <c r="C73" s="91"/>
      <c r="D73" s="91"/>
      <c r="E73" s="91"/>
      <c r="F73" s="319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</row>
    <row r="74" spans="1:23" x14ac:dyDescent="0.25">
      <c r="B74" s="91"/>
      <c r="C74" s="91"/>
      <c r="D74" s="91"/>
      <c r="E74" s="91"/>
      <c r="F74" s="319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</row>
    <row r="75" spans="1:23" x14ac:dyDescent="0.25">
      <c r="B75" s="91"/>
      <c r="C75" s="91"/>
      <c r="D75" s="91"/>
      <c r="E75" s="91"/>
      <c r="F75" s="319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</row>
    <row r="76" spans="1:23" x14ac:dyDescent="0.25">
      <c r="B76" s="91"/>
      <c r="C76" s="91"/>
      <c r="D76" s="91"/>
      <c r="E76" s="91"/>
      <c r="F76" s="319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</row>
    <row r="77" spans="1:23" x14ac:dyDescent="0.25">
      <c r="B77" s="91"/>
      <c r="C77" s="91"/>
      <c r="D77" s="91"/>
      <c r="E77" s="91"/>
      <c r="F77" s="319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</row>
    <row r="78" spans="1:23" x14ac:dyDescent="0.25">
      <c r="B78" s="91"/>
      <c r="C78" s="91"/>
      <c r="D78" s="91"/>
      <c r="E78" s="91"/>
      <c r="F78" s="31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</row>
    <row r="79" spans="1:23" x14ac:dyDescent="0.25">
      <c r="B79" s="91"/>
      <c r="C79" s="91"/>
      <c r="D79" s="91"/>
      <c r="E79" s="91"/>
      <c r="F79" s="319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</row>
    <row r="80" spans="1:23" x14ac:dyDescent="0.25">
      <c r="B80" s="91"/>
      <c r="C80" s="91"/>
      <c r="D80" s="91"/>
      <c r="E80" s="91"/>
      <c r="F80" s="319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</row>
    <row r="81" spans="2:23" x14ac:dyDescent="0.25">
      <c r="B81" s="91"/>
      <c r="C81" s="91"/>
      <c r="D81" s="91"/>
      <c r="E81" s="91"/>
      <c r="F81" s="31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</row>
    <row r="82" spans="2:23" x14ac:dyDescent="0.25">
      <c r="B82" s="91"/>
      <c r="C82" s="91"/>
      <c r="D82" s="91"/>
      <c r="E82" s="91"/>
      <c r="F82" s="319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</row>
    <row r="83" spans="2:23" x14ac:dyDescent="0.25">
      <c r="B83" s="91"/>
      <c r="C83" s="91"/>
      <c r="D83" s="91"/>
      <c r="E83" s="91"/>
      <c r="F83" s="319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</row>
    <row r="84" spans="2:23" x14ac:dyDescent="0.25">
      <c r="B84" s="91"/>
      <c r="C84" s="91"/>
      <c r="D84" s="91"/>
      <c r="E84" s="91"/>
      <c r="F84" s="31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5" spans="2:23" x14ac:dyDescent="0.25">
      <c r="B85" s="91"/>
      <c r="C85" s="91"/>
      <c r="D85" s="91"/>
      <c r="E85" s="91"/>
      <c r="F85" s="319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</row>
    <row r="86" spans="2:23" x14ac:dyDescent="0.25">
      <c r="B86" s="91"/>
      <c r="C86" s="91"/>
      <c r="D86" s="91"/>
      <c r="E86" s="91"/>
      <c r="F86" s="319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</row>
    <row r="87" spans="2:23" x14ac:dyDescent="0.25">
      <c r="B87" s="91"/>
      <c r="C87" s="91"/>
      <c r="D87" s="91"/>
      <c r="E87" s="91"/>
      <c r="F87" s="31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</row>
    <row r="88" spans="2:23" x14ac:dyDescent="0.25">
      <c r="B88" s="91"/>
      <c r="C88" s="91"/>
      <c r="D88" s="91"/>
      <c r="E88" s="91"/>
      <c r="F88" s="319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</row>
    <row r="89" spans="2:23" x14ac:dyDescent="0.25">
      <c r="B89" s="91"/>
      <c r="C89" s="91"/>
      <c r="D89" s="91"/>
      <c r="E89" s="91"/>
      <c r="F89" s="319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</row>
    <row r="90" spans="2:23" x14ac:dyDescent="0.25">
      <c r="B90" s="91"/>
      <c r="C90" s="91"/>
      <c r="D90" s="91"/>
      <c r="E90" s="91"/>
      <c r="F90" s="31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2:23" x14ac:dyDescent="0.25">
      <c r="B91" s="91"/>
      <c r="C91" s="91"/>
      <c r="D91" s="91"/>
      <c r="E91" s="91"/>
      <c r="F91" s="319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</row>
    <row r="92" spans="2:23" x14ac:dyDescent="0.25">
      <c r="B92" s="91"/>
      <c r="C92" s="91"/>
      <c r="D92" s="91"/>
      <c r="E92" s="91"/>
      <c r="F92" s="319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</row>
    <row r="93" spans="2:23" x14ac:dyDescent="0.25">
      <c r="B93" s="91"/>
      <c r="C93" s="91"/>
      <c r="D93" s="91"/>
      <c r="E93" s="91"/>
      <c r="F93" s="319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</row>
    <row r="94" spans="2:23" x14ac:dyDescent="0.25">
      <c r="B94" s="91"/>
      <c r="C94" s="91"/>
      <c r="D94" s="91"/>
      <c r="E94" s="91"/>
      <c r="F94" s="319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</row>
    <row r="95" spans="2:23" x14ac:dyDescent="0.25">
      <c r="B95" s="91"/>
      <c r="C95" s="91"/>
      <c r="D95" s="91"/>
      <c r="E95" s="91"/>
      <c r="F95" s="319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</row>
    <row r="96" spans="2:23" x14ac:dyDescent="0.25">
      <c r="B96" s="91"/>
      <c r="C96" s="91"/>
      <c r="D96" s="91"/>
      <c r="E96" s="91"/>
      <c r="F96" s="31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</row>
    <row r="97" spans="2:23" x14ac:dyDescent="0.25">
      <c r="B97" s="91"/>
      <c r="C97" s="91"/>
      <c r="D97" s="91"/>
      <c r="E97" s="91"/>
      <c r="F97" s="319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</row>
    <row r="98" spans="2:23" x14ac:dyDescent="0.25">
      <c r="B98" s="91"/>
      <c r="C98" s="91"/>
      <c r="D98" s="91"/>
      <c r="E98" s="91"/>
      <c r="F98" s="319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</row>
    <row r="99" spans="2:23" x14ac:dyDescent="0.25">
      <c r="B99" s="91"/>
      <c r="C99" s="91"/>
      <c r="D99" s="91"/>
      <c r="E99" s="91"/>
      <c r="F99" s="31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</row>
    <row r="100" spans="2:23" x14ac:dyDescent="0.25">
      <c r="B100" s="91"/>
      <c r="C100" s="91"/>
      <c r="D100" s="91"/>
      <c r="E100" s="91"/>
      <c r="F100" s="319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</row>
    <row r="101" spans="2:23" x14ac:dyDescent="0.25">
      <c r="B101" s="91"/>
      <c r="C101" s="91"/>
      <c r="D101" s="91"/>
      <c r="E101" s="91"/>
      <c r="F101" s="319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</row>
    <row r="102" spans="2:23" x14ac:dyDescent="0.25">
      <c r="B102" s="91"/>
      <c r="C102" s="91"/>
      <c r="D102" s="91"/>
      <c r="E102" s="91"/>
      <c r="F102" s="319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</row>
    <row r="103" spans="2:23" x14ac:dyDescent="0.25">
      <c r="B103" s="91"/>
      <c r="C103" s="91"/>
      <c r="D103" s="91"/>
      <c r="E103" s="91"/>
      <c r="F103" s="319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</row>
    <row r="104" spans="2:23" x14ac:dyDescent="0.25">
      <c r="B104" s="91"/>
      <c r="C104" s="91"/>
      <c r="D104" s="91"/>
      <c r="E104" s="91"/>
      <c r="F104" s="319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</row>
    <row r="105" spans="2:23" x14ac:dyDescent="0.25">
      <c r="B105" s="91"/>
      <c r="C105" s="91"/>
      <c r="D105" s="91"/>
      <c r="E105" s="91"/>
      <c r="F105" s="31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 spans="2:23" x14ac:dyDescent="0.25">
      <c r="B106" s="91"/>
      <c r="C106" s="91"/>
      <c r="D106" s="91"/>
      <c r="E106" s="91"/>
      <c r="F106" s="319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 spans="2:23" x14ac:dyDescent="0.25">
      <c r="B107" s="91"/>
      <c r="C107" s="91"/>
      <c r="D107" s="91"/>
      <c r="E107" s="91"/>
      <c r="F107" s="319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 spans="2:23" x14ac:dyDescent="0.25">
      <c r="B108" s="91"/>
      <c r="C108" s="91"/>
      <c r="D108" s="91"/>
      <c r="E108" s="91"/>
      <c r="F108" s="31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 spans="2:23" x14ac:dyDescent="0.25">
      <c r="B109" s="91"/>
      <c r="C109" s="91"/>
      <c r="D109" s="91"/>
      <c r="E109" s="91"/>
      <c r="F109" s="319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 spans="2:23" x14ac:dyDescent="0.25">
      <c r="B110" s="91"/>
      <c r="C110" s="91"/>
      <c r="D110" s="91"/>
      <c r="E110" s="91"/>
      <c r="F110" s="319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 spans="2:23" x14ac:dyDescent="0.25">
      <c r="B111" s="91"/>
      <c r="C111" s="91"/>
      <c r="D111" s="91"/>
      <c r="E111" s="91"/>
      <c r="F111" s="31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2:23" x14ac:dyDescent="0.25">
      <c r="B112" s="91"/>
      <c r="C112" s="91"/>
      <c r="D112" s="91"/>
      <c r="E112" s="91"/>
      <c r="F112" s="319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 spans="2:23" x14ac:dyDescent="0.25">
      <c r="B113" s="91"/>
      <c r="C113" s="91"/>
      <c r="D113" s="91"/>
      <c r="E113" s="91"/>
      <c r="F113" s="319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x14ac:dyDescent="0.25">
      <c r="B114" s="91"/>
      <c r="C114" s="91"/>
      <c r="D114" s="91"/>
      <c r="E114" s="91"/>
      <c r="F114" s="319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2:23" x14ac:dyDescent="0.25">
      <c r="B115" s="91"/>
      <c r="C115" s="91"/>
      <c r="D115" s="91"/>
      <c r="E115" s="91"/>
      <c r="F115" s="319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</sheetData>
  <mergeCells count="3">
    <mergeCell ref="A1:E1"/>
    <mergeCell ref="A2:F2"/>
    <mergeCell ref="A3:F3"/>
  </mergeCells>
  <printOptions horizontalCentered="1"/>
  <pageMargins left="0" right="0" top="0.74803149606299213" bottom="0.74803149606299213" header="0.31496062992125984" footer="0.31496062992125984"/>
  <pageSetup paperSize="9" scale="6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0"/>
  <sheetViews>
    <sheetView workbookViewId="0">
      <selection activeCell="L19" sqref="L19"/>
    </sheetView>
  </sheetViews>
  <sheetFormatPr defaultRowHeight="15" x14ac:dyDescent="0.25"/>
  <cols>
    <col min="1" max="1" width="59.7109375" style="1" bestFit="1" customWidth="1"/>
    <col min="2" max="2" width="12.5703125" style="1" customWidth="1"/>
    <col min="3" max="3" width="13.7109375" style="1" customWidth="1"/>
    <col min="4" max="4" width="15" style="1" customWidth="1"/>
    <col min="5" max="5" width="14" style="1" customWidth="1"/>
    <col min="6" max="6" width="9.140625" style="324" customWidth="1"/>
    <col min="7" max="16384" width="9.140625" style="1"/>
  </cols>
  <sheetData>
    <row r="1" spans="1:6" ht="18.75" x14ac:dyDescent="0.3">
      <c r="A1" s="368" t="s">
        <v>345</v>
      </c>
      <c r="B1" s="368"/>
      <c r="C1" s="368"/>
      <c r="D1" s="368"/>
      <c r="E1" s="368"/>
      <c r="F1" s="371"/>
    </row>
    <row r="2" spans="1:6" ht="19.5" x14ac:dyDescent="0.35">
      <c r="A2" s="370" t="s">
        <v>31</v>
      </c>
      <c r="B2" s="370"/>
      <c r="C2" s="370"/>
      <c r="D2" s="370"/>
      <c r="E2" s="370"/>
      <c r="F2" s="369"/>
    </row>
    <row r="3" spans="1:6" ht="19.5" x14ac:dyDescent="0.35">
      <c r="A3" s="102"/>
    </row>
    <row r="4" spans="1:6" ht="19.5" x14ac:dyDescent="0.35">
      <c r="A4" s="102"/>
    </row>
    <row r="5" spans="1:6" ht="19.5" x14ac:dyDescent="0.35">
      <c r="A5" s="102"/>
    </row>
    <row r="6" spans="1:6" x14ac:dyDescent="0.25">
      <c r="A6" s="8" t="s">
        <v>344</v>
      </c>
      <c r="F6" s="325" t="s">
        <v>152</v>
      </c>
    </row>
    <row r="7" spans="1:6" ht="25.5" x14ac:dyDescent="0.25">
      <c r="A7" s="103" t="s">
        <v>2</v>
      </c>
      <c r="B7" s="104" t="s">
        <v>33</v>
      </c>
      <c r="C7" s="104" t="s">
        <v>25</v>
      </c>
      <c r="D7" s="104" t="s">
        <v>29</v>
      </c>
      <c r="E7" s="104" t="s">
        <v>4</v>
      </c>
      <c r="F7" s="326" t="s">
        <v>347</v>
      </c>
    </row>
    <row r="8" spans="1:6" x14ac:dyDescent="0.25">
      <c r="A8" s="105" t="s">
        <v>35</v>
      </c>
      <c r="B8" s="106" t="s">
        <v>36</v>
      </c>
      <c r="C8" s="320">
        <v>38606345</v>
      </c>
      <c r="D8" s="320">
        <v>38426345</v>
      </c>
      <c r="E8" s="320">
        <v>17495114</v>
      </c>
      <c r="F8" s="327">
        <f>SUM(E8/D8)*100</f>
        <v>45.528956761305295</v>
      </c>
    </row>
    <row r="9" spans="1:6" x14ac:dyDescent="0.25">
      <c r="A9" s="107" t="s">
        <v>37</v>
      </c>
      <c r="B9" s="108" t="s">
        <v>38</v>
      </c>
      <c r="C9" s="320">
        <v>1450195</v>
      </c>
      <c r="D9" s="320">
        <v>1450195</v>
      </c>
      <c r="E9" s="320">
        <v>705567</v>
      </c>
      <c r="F9" s="327">
        <f t="shared" ref="F9:F41" si="0">SUM(E9/D9)*100</f>
        <v>48.653250080161634</v>
      </c>
    </row>
    <row r="10" spans="1:6" x14ac:dyDescent="0.25">
      <c r="A10" s="109" t="s">
        <v>39</v>
      </c>
      <c r="B10" s="108" t="s">
        <v>40</v>
      </c>
      <c r="C10" s="320">
        <v>320000</v>
      </c>
      <c r="D10" s="320">
        <v>320000</v>
      </c>
      <c r="E10" s="320">
        <v>146185</v>
      </c>
      <c r="F10" s="327">
        <f t="shared" si="0"/>
        <v>45.682812499999997</v>
      </c>
    </row>
    <row r="11" spans="1:6" x14ac:dyDescent="0.25">
      <c r="A11" s="109" t="s">
        <v>148</v>
      </c>
      <c r="B11" s="108" t="s">
        <v>149</v>
      </c>
      <c r="C11" s="320">
        <v>200000</v>
      </c>
      <c r="D11" s="320">
        <v>200000</v>
      </c>
      <c r="E11" s="320"/>
      <c r="F11" s="327">
        <f t="shared" si="0"/>
        <v>0</v>
      </c>
    </row>
    <row r="12" spans="1:6" x14ac:dyDescent="0.25">
      <c r="A12" s="109" t="s">
        <v>41</v>
      </c>
      <c r="B12" s="108" t="s">
        <v>42</v>
      </c>
      <c r="C12" s="320">
        <v>2950000</v>
      </c>
      <c r="D12" s="320">
        <v>3140707</v>
      </c>
      <c r="E12" s="320">
        <v>571243</v>
      </c>
      <c r="F12" s="327">
        <f t="shared" si="0"/>
        <v>18.18835695274981</v>
      </c>
    </row>
    <row r="13" spans="1:6" x14ac:dyDescent="0.25">
      <c r="A13" s="110" t="s">
        <v>43</v>
      </c>
      <c r="B13" s="111" t="s">
        <v>44</v>
      </c>
      <c r="C13" s="321">
        <f>SUM(C8:C12)</f>
        <v>43526540</v>
      </c>
      <c r="D13" s="321">
        <f>SUM(D8:D12)</f>
        <v>43537247</v>
      </c>
      <c r="E13" s="321">
        <f>SUM(E8:E12)</f>
        <v>18918109</v>
      </c>
      <c r="F13" s="327">
        <f t="shared" si="0"/>
        <v>43.452699248530799</v>
      </c>
    </row>
    <row r="14" spans="1:6" ht="25.5" x14ac:dyDescent="0.25">
      <c r="A14" s="107" t="s">
        <v>150</v>
      </c>
      <c r="B14" s="108" t="s">
        <v>48</v>
      </c>
      <c r="C14" s="320"/>
      <c r="D14" s="320">
        <v>2342554</v>
      </c>
      <c r="E14" s="320">
        <v>70800</v>
      </c>
      <c r="F14" s="327">
        <f t="shared" si="0"/>
        <v>3.0223422811171052</v>
      </c>
    </row>
    <row r="15" spans="1:6" x14ac:dyDescent="0.25">
      <c r="A15" s="107" t="s">
        <v>151</v>
      </c>
      <c r="B15" s="108" t="s">
        <v>50</v>
      </c>
      <c r="C15" s="320"/>
      <c r="D15" s="320">
        <v>850000</v>
      </c>
      <c r="E15" s="320">
        <v>850000</v>
      </c>
      <c r="F15" s="327">
        <f t="shared" si="0"/>
        <v>100</v>
      </c>
    </row>
    <row r="16" spans="1:6" s="117" customFormat="1" ht="14.25" x14ac:dyDescent="0.2">
      <c r="A16" s="110" t="s">
        <v>51</v>
      </c>
      <c r="B16" s="111" t="s">
        <v>52</v>
      </c>
      <c r="C16" s="321"/>
      <c r="D16" s="321">
        <f>SUM(D14:D15)</f>
        <v>3192554</v>
      </c>
      <c r="E16" s="321">
        <f>SUM(E14:E15)</f>
        <v>920800</v>
      </c>
      <c r="F16" s="327">
        <f t="shared" si="0"/>
        <v>28.842111989335184</v>
      </c>
    </row>
    <row r="17" spans="1:6" x14ac:dyDescent="0.25">
      <c r="A17" s="112" t="s">
        <v>53</v>
      </c>
      <c r="B17" s="81" t="s">
        <v>54</v>
      </c>
      <c r="C17" s="321">
        <f>SUM(C13)</f>
        <v>43526540</v>
      </c>
      <c r="D17" s="321">
        <f>SUM(D16,D13)</f>
        <v>46729801</v>
      </c>
      <c r="E17" s="321">
        <f>SUM(E13+E16)</f>
        <v>19838909</v>
      </c>
      <c r="F17" s="327">
        <f t="shared" si="0"/>
        <v>42.454512057519786</v>
      </c>
    </row>
    <row r="18" spans="1:6" x14ac:dyDescent="0.25">
      <c r="A18" s="113" t="s">
        <v>55</v>
      </c>
      <c r="B18" s="81" t="s">
        <v>56</v>
      </c>
      <c r="C18" s="321">
        <v>5801880</v>
      </c>
      <c r="D18" s="321">
        <v>6076681</v>
      </c>
      <c r="E18" s="321">
        <v>2726320</v>
      </c>
      <c r="F18" s="327">
        <f t="shared" si="0"/>
        <v>44.86528089922772</v>
      </c>
    </row>
    <row r="19" spans="1:6" x14ac:dyDescent="0.25">
      <c r="A19" s="109" t="s">
        <v>57</v>
      </c>
      <c r="B19" s="108" t="s">
        <v>58</v>
      </c>
      <c r="C19" s="320">
        <v>50000</v>
      </c>
      <c r="D19" s="320">
        <v>50000</v>
      </c>
      <c r="E19" s="320">
        <v>0</v>
      </c>
      <c r="F19" s="327">
        <f t="shared" si="0"/>
        <v>0</v>
      </c>
    </row>
    <row r="20" spans="1:6" x14ac:dyDescent="0.25">
      <c r="A20" s="109" t="s">
        <v>59</v>
      </c>
      <c r="B20" s="108" t="s">
        <v>60</v>
      </c>
      <c r="C20" s="320">
        <v>800000</v>
      </c>
      <c r="D20" s="320">
        <v>1042040</v>
      </c>
      <c r="E20" s="320">
        <v>451745</v>
      </c>
      <c r="F20" s="327">
        <f t="shared" si="0"/>
        <v>43.351982649418446</v>
      </c>
    </row>
    <row r="21" spans="1:6" x14ac:dyDescent="0.25">
      <c r="A21" s="114" t="s">
        <v>61</v>
      </c>
      <c r="B21" s="111" t="s">
        <v>62</v>
      </c>
      <c r="C21" s="321">
        <f>SUM(C19:C20)</f>
        <v>850000</v>
      </c>
      <c r="D21" s="321">
        <f>SUM(D19:D20)</f>
        <v>1092040</v>
      </c>
      <c r="E21" s="321">
        <f>SUM(E19:E20)</f>
        <v>451745</v>
      </c>
      <c r="F21" s="327">
        <f t="shared" si="0"/>
        <v>41.367074466136771</v>
      </c>
    </row>
    <row r="22" spans="1:6" x14ac:dyDescent="0.25">
      <c r="A22" s="109" t="s">
        <v>63</v>
      </c>
      <c r="B22" s="108" t="s">
        <v>64</v>
      </c>
      <c r="C22" s="320">
        <v>120000</v>
      </c>
      <c r="D22" s="320">
        <v>120000</v>
      </c>
      <c r="E22" s="320">
        <v>102668</v>
      </c>
      <c r="F22" s="327">
        <f t="shared" si="0"/>
        <v>85.556666666666672</v>
      </c>
    </row>
    <row r="23" spans="1:6" x14ac:dyDescent="0.25">
      <c r="A23" s="109" t="s">
        <v>65</v>
      </c>
      <c r="B23" s="108" t="s">
        <v>66</v>
      </c>
      <c r="C23" s="320">
        <v>180000</v>
      </c>
      <c r="D23" s="320">
        <v>180000</v>
      </c>
      <c r="E23" s="320">
        <v>91679</v>
      </c>
      <c r="F23" s="327">
        <f t="shared" si="0"/>
        <v>50.93277777777778</v>
      </c>
    </row>
    <row r="24" spans="1:6" x14ac:dyDescent="0.25">
      <c r="A24" s="114" t="s">
        <v>67</v>
      </c>
      <c r="B24" s="111" t="s">
        <v>68</v>
      </c>
      <c r="C24" s="321">
        <f>SUM(C22:C23)</f>
        <v>300000</v>
      </c>
      <c r="D24" s="321">
        <f>SUM(D22:D23)</f>
        <v>300000</v>
      </c>
      <c r="E24" s="321">
        <f>SUM(E22:E23)</f>
        <v>194347</v>
      </c>
      <c r="F24" s="327">
        <f t="shared" si="0"/>
        <v>64.782333333333327</v>
      </c>
    </row>
    <row r="25" spans="1:6" x14ac:dyDescent="0.25">
      <c r="A25" s="109" t="s">
        <v>69</v>
      </c>
      <c r="B25" s="108" t="s">
        <v>70</v>
      </c>
      <c r="C25" s="320">
        <v>350000</v>
      </c>
      <c r="D25" s="320">
        <v>350000</v>
      </c>
      <c r="E25" s="320">
        <v>209444</v>
      </c>
      <c r="F25" s="327">
        <f t="shared" si="0"/>
        <v>59.841142857142856</v>
      </c>
    </row>
    <row r="26" spans="1:6" x14ac:dyDescent="0.25">
      <c r="A26" s="109" t="s">
        <v>71</v>
      </c>
      <c r="B26" s="108" t="s">
        <v>72</v>
      </c>
      <c r="C26" s="320"/>
      <c r="D26" s="320">
        <v>8223</v>
      </c>
      <c r="E26" s="320">
        <v>8223</v>
      </c>
      <c r="F26" s="327">
        <f t="shared" si="0"/>
        <v>100</v>
      </c>
    </row>
    <row r="27" spans="1:6" x14ac:dyDescent="0.25">
      <c r="A27" s="109" t="s">
        <v>75</v>
      </c>
      <c r="B27" s="108" t="s">
        <v>76</v>
      </c>
      <c r="C27" s="320">
        <v>250000</v>
      </c>
      <c r="D27" s="320">
        <v>250000</v>
      </c>
      <c r="E27" s="320">
        <v>109965</v>
      </c>
      <c r="F27" s="327">
        <f t="shared" si="0"/>
        <v>43.985999999999997</v>
      </c>
    </row>
    <row r="28" spans="1:6" x14ac:dyDescent="0.25">
      <c r="A28" s="115" t="s">
        <v>79</v>
      </c>
      <c r="B28" s="108" t="s">
        <v>80</v>
      </c>
      <c r="C28" s="320">
        <v>1450000</v>
      </c>
      <c r="D28" s="320">
        <v>1450000</v>
      </c>
      <c r="E28" s="320">
        <v>572366</v>
      </c>
      <c r="F28" s="327">
        <f t="shared" si="0"/>
        <v>39.473517241379305</v>
      </c>
    </row>
    <row r="29" spans="1:6" x14ac:dyDescent="0.25">
      <c r="A29" s="109" t="s">
        <v>81</v>
      </c>
      <c r="B29" s="108" t="s">
        <v>82</v>
      </c>
      <c r="C29" s="320">
        <v>900000</v>
      </c>
      <c r="D29" s="320">
        <v>900000</v>
      </c>
      <c r="E29" s="320">
        <v>376634</v>
      </c>
      <c r="F29" s="327">
        <f t="shared" si="0"/>
        <v>41.848222222222219</v>
      </c>
    </row>
    <row r="30" spans="1:6" x14ac:dyDescent="0.25">
      <c r="A30" s="114" t="s">
        <v>83</v>
      </c>
      <c r="B30" s="111" t="s">
        <v>84</v>
      </c>
      <c r="C30" s="321">
        <f>SUM(C25:C29)</f>
        <v>2950000</v>
      </c>
      <c r="D30" s="321">
        <f>SUM(D25:D29)</f>
        <v>2958223</v>
      </c>
      <c r="E30" s="321">
        <f>SUM(E25:E29)</f>
        <v>1276632</v>
      </c>
      <c r="F30" s="327">
        <f t="shared" si="0"/>
        <v>43.155367259331022</v>
      </c>
    </row>
    <row r="31" spans="1:6" x14ac:dyDescent="0.25">
      <c r="A31" s="109" t="s">
        <v>85</v>
      </c>
      <c r="B31" s="108" t="s">
        <v>86</v>
      </c>
      <c r="C31" s="320">
        <v>200000</v>
      </c>
      <c r="D31" s="320">
        <v>250000</v>
      </c>
      <c r="E31" s="320">
        <v>27400</v>
      </c>
      <c r="F31" s="327">
        <f t="shared" si="0"/>
        <v>10.96</v>
      </c>
    </row>
    <row r="32" spans="1:6" x14ac:dyDescent="0.25">
      <c r="A32" s="114" t="s">
        <v>87</v>
      </c>
      <c r="B32" s="111" t="s">
        <v>88</v>
      </c>
      <c r="C32" s="321">
        <f>SUM(C31:C31)</f>
        <v>200000</v>
      </c>
      <c r="D32" s="321">
        <f>SUM(D31)</f>
        <v>250000</v>
      </c>
      <c r="E32" s="321">
        <f>SUM(E31)</f>
        <v>27400</v>
      </c>
      <c r="F32" s="327">
        <f t="shared" si="0"/>
        <v>10.96</v>
      </c>
    </row>
    <row r="33" spans="1:22" x14ac:dyDescent="0.25">
      <c r="A33" s="109" t="s">
        <v>89</v>
      </c>
      <c r="B33" s="108" t="s">
        <v>90</v>
      </c>
      <c r="C33" s="320">
        <v>650000</v>
      </c>
      <c r="D33" s="320">
        <v>650000</v>
      </c>
      <c r="E33" s="320">
        <v>357935</v>
      </c>
      <c r="F33" s="327">
        <f t="shared" si="0"/>
        <v>55.066923076923082</v>
      </c>
    </row>
    <row r="34" spans="1:22" x14ac:dyDescent="0.25">
      <c r="A34" s="109" t="s">
        <v>95</v>
      </c>
      <c r="B34" s="108" t="s">
        <v>96</v>
      </c>
      <c r="C34" s="320">
        <v>50000</v>
      </c>
      <c r="D34" s="320">
        <v>100000</v>
      </c>
      <c r="E34" s="320">
        <v>94923</v>
      </c>
      <c r="F34" s="327">
        <f t="shared" si="0"/>
        <v>94.923000000000002</v>
      </c>
    </row>
    <row r="35" spans="1:22" x14ac:dyDescent="0.25">
      <c r="A35" s="114" t="s">
        <v>97</v>
      </c>
      <c r="B35" s="111" t="s">
        <v>98</v>
      </c>
      <c r="C35" s="321">
        <f>SUM(C33:C34)</f>
        <v>700000</v>
      </c>
      <c r="D35" s="321">
        <f>SUM(D33:D34)</f>
        <v>750000</v>
      </c>
      <c r="E35" s="321">
        <f>SUM(E33:E34)</f>
        <v>452858</v>
      </c>
      <c r="F35" s="327">
        <f t="shared" si="0"/>
        <v>60.381066666666669</v>
      </c>
    </row>
    <row r="36" spans="1:22" x14ac:dyDescent="0.25">
      <c r="A36" s="113" t="s">
        <v>99</v>
      </c>
      <c r="B36" s="81" t="s">
        <v>100</v>
      </c>
      <c r="C36" s="321">
        <f>SUM(C21+C24+C30+C32+C35)</f>
        <v>5000000</v>
      </c>
      <c r="D36" s="321">
        <f>SUM(D21+D24+D30+D32+D35)</f>
        <v>5350263</v>
      </c>
      <c r="E36" s="321">
        <f>SUM(E21+E24+E30+E32+E35)</f>
        <v>2402982</v>
      </c>
      <c r="F36" s="327">
        <f t="shared" si="0"/>
        <v>44.913343512272199</v>
      </c>
    </row>
    <row r="37" spans="1:22" ht="18" x14ac:dyDescent="0.4">
      <c r="A37" s="80" t="s">
        <v>115</v>
      </c>
      <c r="B37" s="81"/>
      <c r="C37" s="322">
        <f>SUM(C17+C18+C36)</f>
        <v>54328420</v>
      </c>
      <c r="D37" s="322">
        <f>SUM(D17+D18+D36)</f>
        <v>58156745</v>
      </c>
      <c r="E37" s="322">
        <f>SUM(E17+E18+E36)</f>
        <v>24968211</v>
      </c>
      <c r="F37" s="327">
        <f t="shared" si="0"/>
        <v>42.932614265120925</v>
      </c>
    </row>
    <row r="38" spans="1:22" ht="15.75" x14ac:dyDescent="0.25">
      <c r="A38" s="80" t="s">
        <v>136</v>
      </c>
      <c r="B38" s="81"/>
      <c r="C38" s="320">
        <v>0</v>
      </c>
      <c r="D38" s="320">
        <v>0</v>
      </c>
      <c r="E38" s="320">
        <v>0</v>
      </c>
      <c r="F38" s="327">
        <v>0</v>
      </c>
    </row>
    <row r="39" spans="1:22" ht="15.75" x14ac:dyDescent="0.25">
      <c r="A39" s="85" t="s">
        <v>137</v>
      </c>
      <c r="B39" s="86" t="s">
        <v>138</v>
      </c>
      <c r="C39" s="321">
        <f>SUM(C37:C38)</f>
        <v>54328420</v>
      </c>
      <c r="D39" s="321">
        <f>SUM(D37:D38)</f>
        <v>58156745</v>
      </c>
      <c r="E39" s="321">
        <f>SUM(E37:E38)</f>
        <v>24968211</v>
      </c>
      <c r="F39" s="327">
        <f t="shared" si="0"/>
        <v>42.932614265120925</v>
      </c>
    </row>
    <row r="40" spans="1:22" ht="15.75" x14ac:dyDescent="0.25">
      <c r="A40" s="95" t="s">
        <v>145</v>
      </c>
      <c r="B40" s="96" t="s">
        <v>146</v>
      </c>
      <c r="C40" s="323">
        <v>0</v>
      </c>
      <c r="D40" s="323">
        <v>0</v>
      </c>
      <c r="E40" s="323">
        <v>0</v>
      </c>
      <c r="F40" s="327">
        <v>0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24"/>
      <c r="V40" s="24"/>
    </row>
    <row r="41" spans="1:22" ht="15.75" x14ac:dyDescent="0.25">
      <c r="A41" s="99" t="s">
        <v>16</v>
      </c>
      <c r="B41" s="100"/>
      <c r="C41" s="321">
        <f>SUM(C39+C40)</f>
        <v>54328420</v>
      </c>
      <c r="D41" s="321">
        <f>SUM(D39:D40)</f>
        <v>58156745</v>
      </c>
      <c r="E41" s="321">
        <f>SUM(E39:E40)</f>
        <v>24968211</v>
      </c>
      <c r="F41" s="327">
        <f t="shared" si="0"/>
        <v>42.932614265120925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x14ac:dyDescent="0.25">
      <c r="B42" s="24"/>
      <c r="C42" s="24"/>
      <c r="D42" s="24"/>
      <c r="E42" s="24"/>
      <c r="F42" s="328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B43" s="24"/>
      <c r="C43" s="24"/>
      <c r="D43" s="24"/>
      <c r="E43" s="24"/>
      <c r="F43" s="328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25">
      <c r="B44" s="24"/>
      <c r="C44" s="24"/>
      <c r="D44" s="24"/>
      <c r="E44" s="24"/>
      <c r="F44" s="32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25">
      <c r="B45" s="24"/>
      <c r="C45" s="24"/>
      <c r="D45" s="24"/>
      <c r="E45" s="24"/>
      <c r="F45" s="32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25">
      <c r="B46" s="24"/>
      <c r="C46" s="24"/>
      <c r="D46" s="24"/>
      <c r="E46" s="24"/>
      <c r="F46" s="328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x14ac:dyDescent="0.25">
      <c r="B47" s="24"/>
      <c r="C47" s="24"/>
      <c r="D47" s="24"/>
      <c r="E47" s="24"/>
      <c r="F47" s="328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25">
      <c r="B48" s="24"/>
      <c r="C48" s="24"/>
      <c r="D48" s="24"/>
      <c r="E48" s="24"/>
      <c r="F48" s="328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2:22" x14ac:dyDescent="0.25">
      <c r="B49" s="24"/>
      <c r="C49" s="24"/>
      <c r="D49" s="24"/>
      <c r="E49" s="24"/>
      <c r="F49" s="328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2:22" x14ac:dyDescent="0.25">
      <c r="B50" s="24"/>
      <c r="C50" s="24"/>
      <c r="D50" s="24"/>
      <c r="E50" s="24"/>
      <c r="F50" s="328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2:22" x14ac:dyDescent="0.25">
      <c r="B51" s="24"/>
      <c r="C51" s="24"/>
      <c r="D51" s="24"/>
      <c r="E51" s="24"/>
      <c r="F51" s="328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2:22" x14ac:dyDescent="0.25">
      <c r="B52" s="24"/>
      <c r="C52" s="24"/>
      <c r="D52" s="24"/>
      <c r="E52" s="24"/>
      <c r="F52" s="328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2:22" x14ac:dyDescent="0.25">
      <c r="B53" s="24"/>
      <c r="C53" s="24"/>
      <c r="D53" s="24"/>
      <c r="E53" s="24"/>
      <c r="F53" s="328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2:22" x14ac:dyDescent="0.25">
      <c r="B54" s="24"/>
      <c r="C54" s="24"/>
      <c r="D54" s="24"/>
      <c r="E54" s="24"/>
      <c r="F54" s="328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2:22" x14ac:dyDescent="0.25">
      <c r="B55" s="24"/>
      <c r="C55" s="24"/>
      <c r="D55" s="24"/>
      <c r="E55" s="24"/>
      <c r="F55" s="328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2:22" x14ac:dyDescent="0.25">
      <c r="B56" s="24"/>
      <c r="C56" s="24"/>
      <c r="D56" s="24"/>
      <c r="E56" s="24"/>
      <c r="F56" s="328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2:22" x14ac:dyDescent="0.25">
      <c r="B57" s="24"/>
      <c r="C57" s="24"/>
      <c r="D57" s="24"/>
      <c r="E57" s="24"/>
      <c r="F57" s="328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2:22" x14ac:dyDescent="0.25">
      <c r="B58" s="24"/>
      <c r="C58" s="24"/>
      <c r="D58" s="24"/>
      <c r="E58" s="24"/>
      <c r="F58" s="328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2:22" x14ac:dyDescent="0.25">
      <c r="B59" s="24"/>
      <c r="C59" s="24"/>
      <c r="D59" s="24"/>
      <c r="E59" s="24"/>
      <c r="F59" s="328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2:22" x14ac:dyDescent="0.25">
      <c r="B60" s="24"/>
      <c r="C60" s="24"/>
      <c r="D60" s="24"/>
      <c r="E60" s="24"/>
      <c r="F60" s="328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2:22" x14ac:dyDescent="0.25">
      <c r="B61" s="24"/>
      <c r="C61" s="24"/>
      <c r="D61" s="24"/>
      <c r="E61" s="24"/>
      <c r="F61" s="328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2:22" x14ac:dyDescent="0.25">
      <c r="B62" s="24"/>
      <c r="C62" s="24"/>
      <c r="D62" s="24"/>
      <c r="E62" s="24"/>
      <c r="F62" s="328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2:22" x14ac:dyDescent="0.25">
      <c r="B63" s="24"/>
      <c r="C63" s="24"/>
      <c r="D63" s="24"/>
      <c r="E63" s="24"/>
      <c r="F63" s="328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2:22" x14ac:dyDescent="0.25">
      <c r="B64" s="24"/>
      <c r="C64" s="24"/>
      <c r="D64" s="24"/>
      <c r="E64" s="24"/>
      <c r="F64" s="328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2:22" x14ac:dyDescent="0.25">
      <c r="B65" s="24"/>
      <c r="C65" s="24"/>
      <c r="D65" s="24"/>
      <c r="E65" s="24"/>
      <c r="F65" s="328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2:22" x14ac:dyDescent="0.25">
      <c r="B66" s="24"/>
      <c r="C66" s="24"/>
      <c r="D66" s="24"/>
      <c r="E66" s="24"/>
      <c r="F66" s="328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2:22" x14ac:dyDescent="0.25">
      <c r="B67" s="24"/>
      <c r="C67" s="24"/>
      <c r="D67" s="24"/>
      <c r="E67" s="24"/>
      <c r="F67" s="328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2:22" x14ac:dyDescent="0.25">
      <c r="B68" s="24"/>
      <c r="C68" s="24"/>
      <c r="D68" s="24"/>
      <c r="E68" s="24"/>
      <c r="F68" s="328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2:22" x14ac:dyDescent="0.25">
      <c r="B69" s="24"/>
      <c r="C69" s="24"/>
      <c r="D69" s="24"/>
      <c r="E69" s="24"/>
      <c r="F69" s="328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2" x14ac:dyDescent="0.25">
      <c r="B70" s="24"/>
      <c r="C70" s="24"/>
      <c r="D70" s="24"/>
      <c r="E70" s="24"/>
      <c r="F70" s="328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2:22" x14ac:dyDescent="0.25">
      <c r="B71" s="24"/>
      <c r="C71" s="24"/>
      <c r="D71" s="24"/>
      <c r="E71" s="24"/>
      <c r="F71" s="328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2" x14ac:dyDescent="0.25">
      <c r="B72" s="24"/>
      <c r="C72" s="24"/>
      <c r="D72" s="24"/>
      <c r="E72" s="24"/>
      <c r="F72" s="328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2" x14ac:dyDescent="0.25">
      <c r="B73" s="24"/>
      <c r="C73" s="24"/>
      <c r="D73" s="24"/>
      <c r="E73" s="24"/>
      <c r="F73" s="328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2" x14ac:dyDescent="0.25">
      <c r="B74" s="24"/>
      <c r="C74" s="24"/>
      <c r="D74" s="24"/>
      <c r="E74" s="24"/>
      <c r="F74" s="328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2" x14ac:dyDescent="0.25">
      <c r="B75" s="24"/>
      <c r="C75" s="24"/>
      <c r="D75" s="24"/>
      <c r="E75" s="24"/>
      <c r="F75" s="32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2" x14ac:dyDescent="0.25">
      <c r="B76" s="24"/>
      <c r="C76" s="24"/>
      <c r="D76" s="24"/>
      <c r="E76" s="24"/>
      <c r="F76" s="328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2" x14ac:dyDescent="0.25">
      <c r="B77" s="24"/>
      <c r="C77" s="24"/>
      <c r="D77" s="24"/>
      <c r="E77" s="24"/>
      <c r="F77" s="328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2" x14ac:dyDescent="0.25">
      <c r="B78" s="24"/>
      <c r="C78" s="24"/>
      <c r="D78" s="24"/>
      <c r="E78" s="24"/>
      <c r="F78" s="328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2" x14ac:dyDescent="0.25">
      <c r="B79" s="24"/>
      <c r="C79" s="24"/>
      <c r="D79" s="24"/>
      <c r="E79" s="24"/>
      <c r="F79" s="328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2" x14ac:dyDescent="0.25">
      <c r="B80" s="24"/>
      <c r="C80" s="24"/>
      <c r="D80" s="24"/>
      <c r="E80" s="24"/>
      <c r="F80" s="328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2:22" x14ac:dyDescent="0.25">
      <c r="B81" s="24"/>
      <c r="C81" s="24"/>
      <c r="D81" s="24"/>
      <c r="E81" s="24"/>
      <c r="F81" s="328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2:22" x14ac:dyDescent="0.25">
      <c r="B82" s="24"/>
      <c r="C82" s="24"/>
      <c r="D82" s="24"/>
      <c r="E82" s="24"/>
      <c r="F82" s="32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2:22" x14ac:dyDescent="0.25">
      <c r="B83" s="24"/>
      <c r="C83" s="24"/>
      <c r="D83" s="24"/>
      <c r="E83" s="24"/>
      <c r="F83" s="328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2:22" x14ac:dyDescent="0.25">
      <c r="B84" s="24"/>
      <c r="C84" s="24"/>
      <c r="D84" s="24"/>
      <c r="E84" s="24"/>
      <c r="F84" s="328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2:22" x14ac:dyDescent="0.25">
      <c r="B85" s="24"/>
      <c r="C85" s="24"/>
      <c r="D85" s="24"/>
      <c r="E85" s="24"/>
      <c r="F85" s="328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2:22" x14ac:dyDescent="0.25">
      <c r="B86" s="24"/>
      <c r="C86" s="24"/>
      <c r="D86" s="24"/>
      <c r="E86" s="24"/>
      <c r="F86" s="328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2:22" x14ac:dyDescent="0.25">
      <c r="B87" s="24"/>
      <c r="C87" s="24"/>
      <c r="D87" s="24"/>
      <c r="E87" s="24"/>
      <c r="F87" s="328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2:22" x14ac:dyDescent="0.25">
      <c r="B88" s="24"/>
      <c r="C88" s="24"/>
      <c r="D88" s="24"/>
      <c r="E88" s="24"/>
      <c r="F88" s="328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2:22" x14ac:dyDescent="0.25">
      <c r="B89" s="24"/>
      <c r="C89" s="24"/>
      <c r="D89" s="24"/>
      <c r="E89" s="24"/>
      <c r="F89" s="328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2:22" x14ac:dyDescent="0.25">
      <c r="B90" s="24"/>
      <c r="C90" s="24"/>
      <c r="D90" s="24"/>
      <c r="E90" s="24"/>
      <c r="F90" s="328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</sheetData>
  <mergeCells count="2">
    <mergeCell ref="A1:F1"/>
    <mergeCell ref="A2:F2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3"/>
  <sheetViews>
    <sheetView workbookViewId="0">
      <selection activeCell="L19" sqref="L19"/>
    </sheetView>
  </sheetViews>
  <sheetFormatPr defaultRowHeight="15" x14ac:dyDescent="0.25"/>
  <cols>
    <col min="1" max="1" width="63.5703125" style="1" customWidth="1"/>
    <col min="2" max="2" width="9.140625" style="1"/>
    <col min="3" max="5" width="15.42578125" style="1" bestFit="1" customWidth="1"/>
    <col min="6" max="6" width="9.85546875" style="324" customWidth="1"/>
    <col min="7" max="16384" width="9.140625" style="1"/>
  </cols>
  <sheetData>
    <row r="1" spans="1:6" customFormat="1" x14ac:dyDescent="0.25">
      <c r="F1" s="329"/>
    </row>
    <row r="3" spans="1:6" ht="18.75" x14ac:dyDescent="0.3">
      <c r="A3" s="368" t="s">
        <v>346</v>
      </c>
      <c r="B3" s="368"/>
      <c r="C3" s="368"/>
      <c r="D3" s="368"/>
      <c r="E3" s="368"/>
      <c r="F3" s="369"/>
    </row>
    <row r="4" spans="1:6" ht="19.5" x14ac:dyDescent="0.35">
      <c r="A4" s="370" t="s">
        <v>31</v>
      </c>
      <c r="B4" s="370"/>
      <c r="C4" s="370"/>
      <c r="D4" s="370"/>
      <c r="E4" s="370"/>
      <c r="F4" s="369"/>
    </row>
    <row r="5" spans="1:6" ht="19.5" x14ac:dyDescent="0.35">
      <c r="A5" s="2"/>
      <c r="B5" s="2"/>
      <c r="C5" s="2"/>
      <c r="D5" s="2"/>
      <c r="E5" s="2"/>
    </row>
    <row r="6" spans="1:6" ht="19.5" x14ac:dyDescent="0.35">
      <c r="A6" s="2"/>
      <c r="B6" s="2"/>
      <c r="C6" s="2"/>
      <c r="D6" s="2"/>
      <c r="E6" s="2"/>
    </row>
    <row r="7" spans="1:6" ht="19.5" x14ac:dyDescent="0.35">
      <c r="A7" s="2"/>
      <c r="B7" s="2"/>
      <c r="C7" s="2"/>
      <c r="D7" s="2"/>
      <c r="E7" s="2"/>
    </row>
    <row r="8" spans="1:6" x14ac:dyDescent="0.25">
      <c r="A8" s="8" t="s">
        <v>341</v>
      </c>
      <c r="E8" s="4" t="s">
        <v>158</v>
      </c>
    </row>
    <row r="9" spans="1:6" ht="25.5" x14ac:dyDescent="0.25">
      <c r="A9" s="103" t="s">
        <v>2</v>
      </c>
      <c r="B9" s="104" t="s">
        <v>33</v>
      </c>
      <c r="C9" s="118" t="s">
        <v>34</v>
      </c>
      <c r="D9" s="118" t="s">
        <v>29</v>
      </c>
      <c r="E9" s="118" t="s">
        <v>4</v>
      </c>
      <c r="F9" s="330" t="s">
        <v>347</v>
      </c>
    </row>
    <row r="10" spans="1:6" x14ac:dyDescent="0.25">
      <c r="A10" s="105" t="s">
        <v>35</v>
      </c>
      <c r="B10" s="106" t="s">
        <v>36</v>
      </c>
      <c r="C10" s="44">
        <v>43164408</v>
      </c>
      <c r="D10" s="44">
        <v>43164408</v>
      </c>
      <c r="E10" s="44">
        <v>19922047</v>
      </c>
      <c r="F10" s="331">
        <f>SUM(E10/D10)*100</f>
        <v>46.153875201995127</v>
      </c>
    </row>
    <row r="11" spans="1:6" x14ac:dyDescent="0.25">
      <c r="A11" s="107" t="s">
        <v>153</v>
      </c>
      <c r="B11" s="108" t="s">
        <v>154</v>
      </c>
      <c r="C11" s="44">
        <v>500000</v>
      </c>
      <c r="D11" s="44">
        <v>500000</v>
      </c>
      <c r="E11" s="44">
        <v>126191</v>
      </c>
      <c r="F11" s="331">
        <f t="shared" ref="F11:F44" si="0">SUM(E11/D11)*100</f>
        <v>25.238199999999999</v>
      </c>
    </row>
    <row r="12" spans="1:6" x14ac:dyDescent="0.25">
      <c r="A12" s="107" t="s">
        <v>37</v>
      </c>
      <c r="B12" s="108" t="s">
        <v>38</v>
      </c>
      <c r="C12" s="44">
        <v>1562500</v>
      </c>
      <c r="D12" s="44">
        <v>1562500</v>
      </c>
      <c r="E12" s="44">
        <v>781250</v>
      </c>
      <c r="F12" s="331">
        <f t="shared" si="0"/>
        <v>50</v>
      </c>
    </row>
    <row r="13" spans="1:6" x14ac:dyDescent="0.25">
      <c r="A13" s="109" t="s">
        <v>39</v>
      </c>
      <c r="B13" s="108" t="s">
        <v>40</v>
      </c>
      <c r="C13" s="44">
        <v>300000</v>
      </c>
      <c r="D13" s="44">
        <v>300000</v>
      </c>
      <c r="E13" s="44">
        <v>86165</v>
      </c>
      <c r="F13" s="331">
        <f t="shared" si="0"/>
        <v>28.721666666666668</v>
      </c>
    </row>
    <row r="14" spans="1:6" x14ac:dyDescent="0.25">
      <c r="A14" s="110" t="s">
        <v>43</v>
      </c>
      <c r="B14" s="111" t="s">
        <v>44</v>
      </c>
      <c r="C14" s="31">
        <f>SUM(C10:C13)</f>
        <v>45526908</v>
      </c>
      <c r="D14" s="31">
        <f>SUM(D10:D13)</f>
        <v>45526908</v>
      </c>
      <c r="E14" s="31">
        <f>SUM(E10:E13)</f>
        <v>20915653</v>
      </c>
      <c r="F14" s="331">
        <f t="shared" si="0"/>
        <v>45.941299154337472</v>
      </c>
    </row>
    <row r="15" spans="1:6" x14ac:dyDescent="0.25">
      <c r="A15" s="115" t="s">
        <v>49</v>
      </c>
      <c r="B15" s="108" t="s">
        <v>50</v>
      </c>
      <c r="C15" s="44">
        <v>500000</v>
      </c>
      <c r="D15" s="44">
        <v>500000</v>
      </c>
      <c r="E15" s="44">
        <v>0</v>
      </c>
      <c r="F15" s="331">
        <f t="shared" si="0"/>
        <v>0</v>
      </c>
    </row>
    <row r="16" spans="1:6" x14ac:dyDescent="0.25">
      <c r="A16" s="114" t="s">
        <v>51</v>
      </c>
      <c r="B16" s="111" t="s">
        <v>52</v>
      </c>
      <c r="C16" s="31">
        <f>SUM(C15:C15)</f>
        <v>500000</v>
      </c>
      <c r="D16" s="31">
        <f>SUM(D15)</f>
        <v>500000</v>
      </c>
      <c r="E16" s="31">
        <v>0</v>
      </c>
      <c r="F16" s="331">
        <f t="shared" si="0"/>
        <v>0</v>
      </c>
    </row>
    <row r="17" spans="1:12" x14ac:dyDescent="0.25">
      <c r="A17" s="112" t="s">
        <v>53</v>
      </c>
      <c r="B17" s="81" t="s">
        <v>54</v>
      </c>
      <c r="C17" s="31">
        <f>SUM(C16,C14)</f>
        <v>46026908</v>
      </c>
      <c r="D17" s="31">
        <f>SUM(D16,D14)</f>
        <v>46026908</v>
      </c>
      <c r="E17" s="31">
        <f>SUM(E14:E16)</f>
        <v>20915653</v>
      </c>
      <c r="F17" s="331">
        <f t="shared" si="0"/>
        <v>45.442229141266672</v>
      </c>
    </row>
    <row r="18" spans="1:12" x14ac:dyDescent="0.25">
      <c r="A18" s="113" t="s">
        <v>55</v>
      </c>
      <c r="B18" s="81" t="s">
        <v>56</v>
      </c>
      <c r="C18" s="31">
        <v>6217873</v>
      </c>
      <c r="D18" s="31">
        <v>6217873</v>
      </c>
      <c r="E18" s="31">
        <v>2947256</v>
      </c>
      <c r="F18" s="331">
        <f t="shared" si="0"/>
        <v>47.399745861647546</v>
      </c>
    </row>
    <row r="19" spans="1:12" x14ac:dyDescent="0.25">
      <c r="A19" s="109" t="s">
        <v>57</v>
      </c>
      <c r="B19" s="108" t="s">
        <v>58</v>
      </c>
      <c r="C19" s="44">
        <v>240000</v>
      </c>
      <c r="D19" s="44">
        <v>240000</v>
      </c>
      <c r="E19" s="44">
        <v>64807</v>
      </c>
      <c r="F19" s="331">
        <f t="shared" si="0"/>
        <v>27.002916666666664</v>
      </c>
      <c r="L19" s="1">
        <v>1</v>
      </c>
    </row>
    <row r="20" spans="1:12" x14ac:dyDescent="0.25">
      <c r="A20" s="109" t="s">
        <v>59</v>
      </c>
      <c r="B20" s="108" t="s">
        <v>60</v>
      </c>
      <c r="C20" s="44">
        <v>1114000</v>
      </c>
      <c r="D20" s="44">
        <v>1039500</v>
      </c>
      <c r="E20" s="44">
        <v>396964</v>
      </c>
      <c r="F20" s="331">
        <f t="shared" si="0"/>
        <v>38.187974987974989</v>
      </c>
    </row>
    <row r="21" spans="1:12" x14ac:dyDescent="0.25">
      <c r="A21" s="114" t="s">
        <v>61</v>
      </c>
      <c r="B21" s="111" t="s">
        <v>62</v>
      </c>
      <c r="C21" s="31">
        <f>SUM(C19:C20)</f>
        <v>1354000</v>
      </c>
      <c r="D21" s="31">
        <f>SUM(D19:D20)</f>
        <v>1279500</v>
      </c>
      <c r="E21" s="31">
        <f>SUM(E19:E20)</f>
        <v>461771</v>
      </c>
      <c r="F21" s="331">
        <f t="shared" si="0"/>
        <v>36.089957014458776</v>
      </c>
    </row>
    <row r="22" spans="1:12" x14ac:dyDescent="0.25">
      <c r="A22" s="109" t="s">
        <v>65</v>
      </c>
      <c r="B22" s="108" t="s">
        <v>66</v>
      </c>
      <c r="C22" s="44">
        <v>200000</v>
      </c>
      <c r="D22" s="44">
        <v>200000</v>
      </c>
      <c r="E22" s="44">
        <v>67080</v>
      </c>
      <c r="F22" s="331">
        <f t="shared" si="0"/>
        <v>33.54</v>
      </c>
    </row>
    <row r="23" spans="1:12" x14ac:dyDescent="0.25">
      <c r="A23" s="114" t="s">
        <v>67</v>
      </c>
      <c r="B23" s="111" t="s">
        <v>68</v>
      </c>
      <c r="C23" s="31">
        <f>SUM(C22:C22)</f>
        <v>200000</v>
      </c>
      <c r="D23" s="31">
        <f>SUM(D22:D22)</f>
        <v>200000</v>
      </c>
      <c r="E23" s="31">
        <f>SUM(E22)</f>
        <v>67080</v>
      </c>
      <c r="F23" s="331">
        <f t="shared" si="0"/>
        <v>33.54</v>
      </c>
    </row>
    <row r="24" spans="1:12" x14ac:dyDescent="0.25">
      <c r="A24" s="109" t="s">
        <v>69</v>
      </c>
      <c r="B24" s="108" t="s">
        <v>70</v>
      </c>
      <c r="C24" s="44">
        <v>1550000</v>
      </c>
      <c r="D24" s="44">
        <v>1550000</v>
      </c>
      <c r="E24" s="44">
        <v>837951</v>
      </c>
      <c r="F24" s="331">
        <f t="shared" si="0"/>
        <v>54.061354838709676</v>
      </c>
    </row>
    <row r="25" spans="1:12" x14ac:dyDescent="0.25">
      <c r="A25" s="109" t="s">
        <v>75</v>
      </c>
      <c r="B25" s="108" t="s">
        <v>76</v>
      </c>
      <c r="C25" s="44">
        <v>400000</v>
      </c>
      <c r="D25" s="44">
        <v>400000</v>
      </c>
      <c r="E25" s="44">
        <v>0</v>
      </c>
      <c r="F25" s="331">
        <f t="shared" si="0"/>
        <v>0</v>
      </c>
    </row>
    <row r="26" spans="1:12" x14ac:dyDescent="0.25">
      <c r="A26" s="115" t="s">
        <v>79</v>
      </c>
      <c r="B26" s="108" t="s">
        <v>80</v>
      </c>
      <c r="C26" s="44">
        <v>360000</v>
      </c>
      <c r="D26" s="44">
        <v>360000</v>
      </c>
      <c r="E26" s="44">
        <v>354993</v>
      </c>
      <c r="F26" s="331">
        <f t="shared" si="0"/>
        <v>98.609166666666667</v>
      </c>
    </row>
    <row r="27" spans="1:12" x14ac:dyDescent="0.25">
      <c r="A27" s="109" t="s">
        <v>81</v>
      </c>
      <c r="B27" s="108" t="s">
        <v>82</v>
      </c>
      <c r="C27" s="44">
        <v>1323000</v>
      </c>
      <c r="D27" s="44">
        <v>1323000</v>
      </c>
      <c r="E27" s="44">
        <v>565657</v>
      </c>
      <c r="F27" s="331">
        <f t="shared" si="0"/>
        <v>42.755631141345432</v>
      </c>
    </row>
    <row r="28" spans="1:12" x14ac:dyDescent="0.25">
      <c r="A28" s="114" t="s">
        <v>83</v>
      </c>
      <c r="B28" s="111" t="s">
        <v>84</v>
      </c>
      <c r="C28" s="31">
        <f>SUM(C24:C27)</f>
        <v>3633000</v>
      </c>
      <c r="D28" s="31">
        <f>SUM(D24:D27)</f>
        <v>3633000</v>
      </c>
      <c r="E28" s="31">
        <f>SUM(E24:E27)</f>
        <v>1758601</v>
      </c>
      <c r="F28" s="331">
        <f t="shared" si="0"/>
        <v>48.406303330580783</v>
      </c>
    </row>
    <row r="29" spans="1:12" x14ac:dyDescent="0.25">
      <c r="A29" s="109" t="s">
        <v>85</v>
      </c>
      <c r="B29" s="108" t="s">
        <v>86</v>
      </c>
      <c r="C29" s="44">
        <v>160000</v>
      </c>
      <c r="D29" s="44">
        <v>160000</v>
      </c>
      <c r="E29" s="44">
        <v>40210</v>
      </c>
      <c r="F29" s="331">
        <f t="shared" si="0"/>
        <v>25.131249999999998</v>
      </c>
    </row>
    <row r="30" spans="1:12" x14ac:dyDescent="0.25">
      <c r="A30" s="114" t="s">
        <v>87</v>
      </c>
      <c r="B30" s="111" t="s">
        <v>88</v>
      </c>
      <c r="C30" s="31">
        <f>SUM(C29)</f>
        <v>160000</v>
      </c>
      <c r="D30" s="31">
        <f>SUM(D29)</f>
        <v>160000</v>
      </c>
      <c r="E30" s="31">
        <f>SUM(E29)</f>
        <v>40210</v>
      </c>
      <c r="F30" s="331">
        <f t="shared" si="0"/>
        <v>25.131249999999998</v>
      </c>
    </row>
    <row r="31" spans="1:12" x14ac:dyDescent="0.25">
      <c r="A31" s="109" t="s">
        <v>89</v>
      </c>
      <c r="B31" s="108" t="s">
        <v>90</v>
      </c>
      <c r="C31" s="44">
        <v>2000000</v>
      </c>
      <c r="D31" s="44">
        <v>1979885</v>
      </c>
      <c r="E31" s="44">
        <v>488649</v>
      </c>
      <c r="F31" s="331">
        <f t="shared" si="0"/>
        <v>24.680675897842551</v>
      </c>
    </row>
    <row r="32" spans="1:12" ht="21.75" customHeight="1" x14ac:dyDescent="0.25">
      <c r="A32" s="109" t="s">
        <v>95</v>
      </c>
      <c r="B32" s="108" t="s">
        <v>96</v>
      </c>
      <c r="C32" s="44">
        <v>5000</v>
      </c>
      <c r="D32" s="44">
        <v>5000</v>
      </c>
      <c r="E32" s="44">
        <v>887</v>
      </c>
      <c r="F32" s="331">
        <f t="shared" si="0"/>
        <v>17.740000000000002</v>
      </c>
    </row>
    <row r="33" spans="1:19" ht="22.5" customHeight="1" x14ac:dyDescent="0.25">
      <c r="A33" s="114" t="s">
        <v>97</v>
      </c>
      <c r="B33" s="111" t="s">
        <v>98</v>
      </c>
      <c r="C33" s="31">
        <f>SUM(C31:C32)</f>
        <v>2005000</v>
      </c>
      <c r="D33" s="31">
        <f>SUM(D31:D32)</f>
        <v>1984885</v>
      </c>
      <c r="E33" s="31">
        <f>SUM(E31:E32)</f>
        <v>489536</v>
      </c>
      <c r="F33" s="331">
        <f t="shared" si="0"/>
        <v>24.66319207410001</v>
      </c>
    </row>
    <row r="34" spans="1:19" ht="22.5" customHeight="1" x14ac:dyDescent="0.25">
      <c r="A34" s="113" t="s">
        <v>99</v>
      </c>
      <c r="B34" s="81" t="s">
        <v>100</v>
      </c>
      <c r="C34" s="31">
        <f>SUM(C21+C23+C28+C30+C33)</f>
        <v>7352000</v>
      </c>
      <c r="D34" s="31">
        <f>SUM(D21+D23+D28+D30+D33)</f>
        <v>7257385</v>
      </c>
      <c r="E34" s="31">
        <f>SUM(E21+E23+E28+E30+E33)</f>
        <v>2817198</v>
      </c>
      <c r="F34" s="331">
        <f t="shared" si="0"/>
        <v>38.818362261337938</v>
      </c>
    </row>
    <row r="35" spans="1:19" ht="24.75" customHeight="1" x14ac:dyDescent="0.25">
      <c r="A35" s="80" t="s">
        <v>115</v>
      </c>
      <c r="B35" s="81"/>
      <c r="C35" s="119">
        <f>SUM(C17+C18+C34)</f>
        <v>59596781</v>
      </c>
      <c r="D35" s="119">
        <f>SUM(D17+D18+D34)</f>
        <v>59502166</v>
      </c>
      <c r="E35" s="119">
        <f>SUM(E17+E18+E34)</f>
        <v>26680107</v>
      </c>
      <c r="F35" s="331">
        <f t="shared" si="0"/>
        <v>44.838883680301656</v>
      </c>
    </row>
    <row r="36" spans="1:19" ht="17.25" customHeight="1" x14ac:dyDescent="0.25">
      <c r="A36" s="123" t="s">
        <v>118</v>
      </c>
      <c r="B36" s="122" t="s">
        <v>119</v>
      </c>
      <c r="C36" s="44"/>
      <c r="D36" s="44">
        <v>74500</v>
      </c>
      <c r="E36" s="44">
        <v>74500</v>
      </c>
      <c r="F36" s="331">
        <f t="shared" si="0"/>
        <v>100</v>
      </c>
    </row>
    <row r="37" spans="1:19" ht="17.25" customHeight="1" x14ac:dyDescent="0.25">
      <c r="A37" s="123" t="s">
        <v>155</v>
      </c>
      <c r="B37" s="122" t="s">
        <v>123</v>
      </c>
      <c r="C37" s="44"/>
      <c r="D37" s="44">
        <v>20115</v>
      </c>
      <c r="E37" s="44">
        <v>20115</v>
      </c>
      <c r="F37" s="331">
        <f t="shared" si="0"/>
        <v>100</v>
      </c>
    </row>
    <row r="38" spans="1:19" ht="21.75" customHeight="1" x14ac:dyDescent="0.25">
      <c r="A38" s="120" t="s">
        <v>124</v>
      </c>
      <c r="B38" s="81" t="s">
        <v>125</v>
      </c>
      <c r="C38" s="31">
        <v>0</v>
      </c>
      <c r="D38" s="31">
        <f>SUM(D36:D37)</f>
        <v>94615</v>
      </c>
      <c r="E38" s="31">
        <f>SUM(E36:E37)</f>
        <v>94615</v>
      </c>
      <c r="F38" s="331">
        <f t="shared" si="0"/>
        <v>100</v>
      </c>
    </row>
    <row r="39" spans="1:19" ht="21.75" customHeight="1" x14ac:dyDescent="0.25">
      <c r="A39" s="121" t="s">
        <v>130</v>
      </c>
      <c r="B39" s="81" t="s">
        <v>131</v>
      </c>
      <c r="C39" s="44">
        <v>0</v>
      </c>
      <c r="D39" s="44">
        <v>0</v>
      </c>
      <c r="E39" s="44">
        <v>0</v>
      </c>
      <c r="F39" s="331">
        <v>0</v>
      </c>
    </row>
    <row r="40" spans="1:19" ht="23.25" customHeight="1" x14ac:dyDescent="0.25">
      <c r="A40" s="121" t="s">
        <v>134</v>
      </c>
      <c r="B40" s="81" t="s">
        <v>135</v>
      </c>
      <c r="C40" s="44">
        <v>0</v>
      </c>
      <c r="D40" s="44">
        <v>0</v>
      </c>
      <c r="E40" s="44">
        <v>0</v>
      </c>
      <c r="F40" s="331">
        <v>0</v>
      </c>
    </row>
    <row r="41" spans="1:19" ht="21.75" customHeight="1" x14ac:dyDescent="0.25">
      <c r="A41" s="80" t="s">
        <v>136</v>
      </c>
      <c r="B41" s="81"/>
      <c r="C41" s="44">
        <v>0</v>
      </c>
      <c r="D41" s="119">
        <f>SUM(D38:D40)</f>
        <v>94615</v>
      </c>
      <c r="E41" s="119">
        <f>SUM(E38:E40)</f>
        <v>94615</v>
      </c>
      <c r="F41" s="331">
        <f t="shared" si="0"/>
        <v>100</v>
      </c>
    </row>
    <row r="42" spans="1:19" ht="21" customHeight="1" x14ac:dyDescent="0.25">
      <c r="A42" s="85" t="s">
        <v>137</v>
      </c>
      <c r="B42" s="86" t="s">
        <v>138</v>
      </c>
      <c r="C42" s="31">
        <f>SUM(C35+C41)</f>
        <v>59596781</v>
      </c>
      <c r="D42" s="31">
        <f>SUM(D35+D41)</f>
        <v>59596781</v>
      </c>
      <c r="E42" s="31">
        <f>SUM(E35+E41)</f>
        <v>26774722</v>
      </c>
      <c r="F42" s="331">
        <f t="shared" si="0"/>
        <v>44.92645668228289</v>
      </c>
    </row>
    <row r="43" spans="1:19" ht="21" customHeight="1" x14ac:dyDescent="0.25">
      <c r="A43" s="95" t="s">
        <v>145</v>
      </c>
      <c r="B43" s="96" t="s">
        <v>146</v>
      </c>
      <c r="C43" s="116">
        <v>0</v>
      </c>
      <c r="D43" s="116">
        <v>0</v>
      </c>
      <c r="E43" s="116">
        <v>0</v>
      </c>
      <c r="F43" s="331">
        <v>0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24"/>
      <c r="S43" s="24"/>
    </row>
    <row r="44" spans="1:19" ht="25.5" customHeight="1" x14ac:dyDescent="0.25">
      <c r="A44" s="99" t="s">
        <v>16</v>
      </c>
      <c r="B44" s="100"/>
      <c r="C44" s="31">
        <f>SUM(C42:C43)</f>
        <v>59596781</v>
      </c>
      <c r="D44" s="31">
        <f>SUM(D42:D43)</f>
        <v>59596781</v>
      </c>
      <c r="E44" s="31">
        <f>SUM(E42:E43)</f>
        <v>26774722</v>
      </c>
      <c r="F44" s="331">
        <f t="shared" si="0"/>
        <v>44.92645668228289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9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9" x14ac:dyDescent="0.25">
      <c r="B47" s="24"/>
      <c r="C47" s="24"/>
      <c r="D47" s="24"/>
      <c r="E47" s="24"/>
      <c r="F47" s="328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x14ac:dyDescent="0.25">
      <c r="B48" s="24"/>
      <c r="C48" s="24"/>
      <c r="D48" s="24"/>
      <c r="E48" s="24"/>
      <c r="F48" s="328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2:19" x14ac:dyDescent="0.25">
      <c r="B49" s="24"/>
      <c r="C49" s="24"/>
      <c r="D49" s="24"/>
      <c r="E49" s="24"/>
      <c r="F49" s="328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2:19" x14ac:dyDescent="0.25">
      <c r="B50" s="24"/>
      <c r="C50" s="24"/>
      <c r="D50" s="24"/>
      <c r="E50" s="24"/>
      <c r="F50" s="328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2:19" x14ac:dyDescent="0.25">
      <c r="B51" s="24"/>
      <c r="C51" s="24"/>
      <c r="D51" s="24"/>
      <c r="E51" s="24"/>
      <c r="F51" s="328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2:19" x14ac:dyDescent="0.25">
      <c r="B52" s="24"/>
      <c r="C52" s="24"/>
      <c r="D52" s="24"/>
      <c r="E52" s="24"/>
      <c r="F52" s="328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2:19" x14ac:dyDescent="0.25">
      <c r="B53" s="24"/>
      <c r="C53" s="24"/>
      <c r="D53" s="24"/>
      <c r="E53" s="24"/>
      <c r="F53" s="328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2:19" x14ac:dyDescent="0.25">
      <c r="B54" s="24"/>
      <c r="C54" s="24"/>
      <c r="D54" s="24"/>
      <c r="E54" s="24"/>
      <c r="F54" s="328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2:19" x14ac:dyDescent="0.25">
      <c r="B55" s="24"/>
      <c r="C55" s="24"/>
      <c r="D55" s="24"/>
      <c r="E55" s="24"/>
      <c r="F55" s="328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2:19" x14ac:dyDescent="0.25">
      <c r="B56" s="24"/>
      <c r="C56" s="24"/>
      <c r="D56" s="24"/>
      <c r="E56" s="24"/>
      <c r="F56" s="328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2:19" x14ac:dyDescent="0.25">
      <c r="B57" s="24"/>
      <c r="C57" s="24"/>
      <c r="D57" s="24"/>
      <c r="E57" s="24"/>
      <c r="F57" s="328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2:19" x14ac:dyDescent="0.25">
      <c r="B58" s="24"/>
      <c r="C58" s="24"/>
      <c r="D58" s="24"/>
      <c r="E58" s="24"/>
      <c r="F58" s="328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2:19" x14ac:dyDescent="0.25">
      <c r="B59" s="24"/>
      <c r="C59" s="24"/>
      <c r="D59" s="24"/>
      <c r="E59" s="24"/>
      <c r="F59" s="328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2:19" x14ac:dyDescent="0.25">
      <c r="B60" s="24"/>
      <c r="C60" s="24"/>
      <c r="D60" s="24"/>
      <c r="E60" s="24"/>
      <c r="F60" s="328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x14ac:dyDescent="0.25">
      <c r="B61" s="24"/>
      <c r="C61" s="24"/>
      <c r="D61" s="24"/>
      <c r="E61" s="24"/>
      <c r="F61" s="328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2:19" x14ac:dyDescent="0.25">
      <c r="B62" s="24"/>
      <c r="C62" s="24"/>
      <c r="D62" s="24"/>
      <c r="E62" s="24"/>
      <c r="F62" s="328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2:19" x14ac:dyDescent="0.25">
      <c r="B63" s="24"/>
      <c r="C63" s="24"/>
      <c r="D63" s="24"/>
      <c r="E63" s="24"/>
      <c r="F63" s="328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2:19" x14ac:dyDescent="0.25">
      <c r="B64" s="24"/>
      <c r="C64" s="24"/>
      <c r="D64" s="24"/>
      <c r="E64" s="24"/>
      <c r="F64" s="328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2:19" x14ac:dyDescent="0.25">
      <c r="B65" s="24"/>
      <c r="C65" s="24"/>
      <c r="D65" s="24"/>
      <c r="E65" s="24"/>
      <c r="F65" s="328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2:19" x14ac:dyDescent="0.25">
      <c r="B66" s="24"/>
      <c r="C66" s="24"/>
      <c r="D66" s="24"/>
      <c r="E66" s="24"/>
      <c r="F66" s="328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2:19" x14ac:dyDescent="0.25">
      <c r="B67" s="24"/>
      <c r="C67" s="24"/>
      <c r="D67" s="24"/>
      <c r="E67" s="24"/>
      <c r="F67" s="328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2:19" x14ac:dyDescent="0.25">
      <c r="B68" s="24"/>
      <c r="C68" s="24"/>
      <c r="D68" s="24"/>
      <c r="E68" s="24"/>
      <c r="F68" s="328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2:19" x14ac:dyDescent="0.25">
      <c r="B69" s="24"/>
      <c r="C69" s="24"/>
      <c r="D69" s="24"/>
      <c r="E69" s="24"/>
      <c r="F69" s="328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2:19" x14ac:dyDescent="0.25">
      <c r="B70" s="24"/>
      <c r="C70" s="24"/>
      <c r="D70" s="24"/>
      <c r="E70" s="24"/>
      <c r="F70" s="328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2:19" x14ac:dyDescent="0.25">
      <c r="B71" s="24"/>
      <c r="C71" s="24"/>
      <c r="D71" s="24"/>
      <c r="E71" s="24"/>
      <c r="F71" s="328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2:19" x14ac:dyDescent="0.25">
      <c r="B72" s="24"/>
      <c r="C72" s="24"/>
      <c r="D72" s="24"/>
      <c r="E72" s="24"/>
      <c r="F72" s="328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2:19" x14ac:dyDescent="0.25">
      <c r="B73" s="24"/>
      <c r="C73" s="24"/>
      <c r="D73" s="24"/>
      <c r="E73" s="24"/>
      <c r="F73" s="328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2:19" x14ac:dyDescent="0.25">
      <c r="B74" s="24"/>
      <c r="C74" s="24"/>
      <c r="D74" s="24"/>
      <c r="E74" s="24"/>
      <c r="F74" s="328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2:19" x14ac:dyDescent="0.25">
      <c r="B75" s="24"/>
      <c r="C75" s="24"/>
      <c r="D75" s="24"/>
      <c r="E75" s="24"/>
      <c r="F75" s="32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2:19" x14ac:dyDescent="0.25">
      <c r="B76" s="24"/>
      <c r="C76" s="24"/>
      <c r="D76" s="24"/>
      <c r="E76" s="24"/>
      <c r="F76" s="328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2:19" x14ac:dyDescent="0.25">
      <c r="B77" s="24"/>
      <c r="C77" s="24"/>
      <c r="D77" s="24"/>
      <c r="E77" s="24"/>
      <c r="F77" s="328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2:19" x14ac:dyDescent="0.25">
      <c r="B78" s="24"/>
      <c r="C78" s="24"/>
      <c r="D78" s="24"/>
      <c r="E78" s="24"/>
      <c r="F78" s="328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2:19" x14ac:dyDescent="0.25">
      <c r="B79" s="24"/>
      <c r="C79" s="24"/>
      <c r="D79" s="24"/>
      <c r="E79" s="24"/>
      <c r="F79" s="328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2:19" x14ac:dyDescent="0.25">
      <c r="B80" s="24"/>
      <c r="C80" s="24"/>
      <c r="D80" s="24"/>
      <c r="E80" s="24"/>
      <c r="F80" s="328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2:19" x14ac:dyDescent="0.25">
      <c r="B81" s="24"/>
      <c r="C81" s="24"/>
      <c r="D81" s="24"/>
      <c r="E81" s="24"/>
      <c r="F81" s="328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2:19" x14ac:dyDescent="0.25">
      <c r="B82" s="24"/>
      <c r="C82" s="24"/>
      <c r="D82" s="24"/>
      <c r="E82" s="24"/>
      <c r="F82" s="32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2:19" x14ac:dyDescent="0.25">
      <c r="B83" s="24"/>
      <c r="C83" s="24"/>
      <c r="D83" s="24"/>
      <c r="E83" s="24"/>
      <c r="F83" s="328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2:19" x14ac:dyDescent="0.25">
      <c r="B84" s="24"/>
      <c r="C84" s="24"/>
      <c r="D84" s="24"/>
      <c r="E84" s="24"/>
      <c r="F84" s="328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2:19" x14ac:dyDescent="0.25">
      <c r="B85" s="24"/>
      <c r="C85" s="24"/>
      <c r="D85" s="24"/>
      <c r="E85" s="24"/>
      <c r="F85" s="328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2:19" x14ac:dyDescent="0.25">
      <c r="B86" s="24"/>
      <c r="C86" s="24"/>
      <c r="D86" s="24"/>
      <c r="E86" s="24"/>
      <c r="F86" s="328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2:19" x14ac:dyDescent="0.25">
      <c r="B87" s="24"/>
      <c r="C87" s="24"/>
      <c r="D87" s="24"/>
      <c r="E87" s="24"/>
      <c r="F87" s="328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2:19" x14ac:dyDescent="0.25">
      <c r="B88" s="24"/>
      <c r="C88" s="24"/>
      <c r="D88" s="24"/>
      <c r="E88" s="24"/>
      <c r="F88" s="328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2:19" x14ac:dyDescent="0.25">
      <c r="B89" s="24"/>
      <c r="C89" s="24"/>
      <c r="D89" s="24"/>
      <c r="E89" s="24"/>
      <c r="F89" s="328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2:19" x14ac:dyDescent="0.25">
      <c r="B90" s="24"/>
      <c r="C90" s="24"/>
      <c r="D90" s="24"/>
      <c r="E90" s="24"/>
      <c r="F90" s="328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2:19" x14ac:dyDescent="0.25">
      <c r="B91" s="24"/>
      <c r="C91" s="24"/>
      <c r="D91" s="24"/>
      <c r="E91" s="24"/>
      <c r="F91" s="328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2:19" x14ac:dyDescent="0.25">
      <c r="B92" s="24"/>
      <c r="C92" s="24"/>
      <c r="D92" s="24"/>
      <c r="E92" s="24"/>
      <c r="F92" s="328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2:19" x14ac:dyDescent="0.25">
      <c r="B93" s="24"/>
      <c r="C93" s="24"/>
      <c r="D93" s="24"/>
      <c r="E93" s="24"/>
      <c r="F93" s="328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</sheetData>
  <mergeCells count="2">
    <mergeCell ref="A3:F3"/>
    <mergeCell ref="A4:F4"/>
  </mergeCells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17"/>
  <sheetViews>
    <sheetView tabSelected="1" workbookViewId="0">
      <selection activeCell="R5" sqref="R5"/>
    </sheetView>
  </sheetViews>
  <sheetFormatPr defaultRowHeight="15" x14ac:dyDescent="0.25"/>
  <cols>
    <col min="1" max="1" width="74.140625" style="53" bestFit="1" customWidth="1"/>
    <col min="2" max="2" width="8.5703125" style="53" customWidth="1"/>
    <col min="3" max="3" width="16.5703125" style="53" hidden="1" customWidth="1"/>
    <col min="4" max="4" width="18.42578125" style="53" hidden="1" customWidth="1"/>
    <col min="5" max="5" width="16.7109375" style="53" hidden="1" customWidth="1"/>
    <col min="6" max="8" width="15.42578125" style="53" hidden="1" customWidth="1"/>
    <col min="9" max="9" width="12.42578125" style="53" hidden="1" customWidth="1"/>
    <col min="10" max="11" width="15.42578125" style="53" hidden="1" customWidth="1"/>
    <col min="12" max="12" width="18.140625" style="53" hidden="1" customWidth="1"/>
    <col min="13" max="13" width="19.140625" style="1" hidden="1" customWidth="1"/>
    <col min="14" max="14" width="16.28515625" style="1" hidden="1" customWidth="1"/>
    <col min="15" max="15" width="19" style="53" customWidth="1"/>
    <col min="16" max="16" width="18.85546875" style="53" customWidth="1"/>
    <col min="17" max="17" width="19" style="53" customWidth="1"/>
    <col min="18" max="18" width="11.140625" style="248" customWidth="1"/>
    <col min="19" max="254" width="9.140625" style="53"/>
    <col min="255" max="255" width="92.140625" style="53" customWidth="1"/>
    <col min="256" max="256" width="9.140625" style="53"/>
    <col min="257" max="257" width="14.28515625" style="53" customWidth="1"/>
    <col min="258" max="259" width="15.140625" style="53" customWidth="1"/>
    <col min="260" max="260" width="15.5703125" style="53" customWidth="1"/>
    <col min="261" max="261" width="0" style="53" hidden="1" customWidth="1"/>
    <col min="262" max="510" width="9.140625" style="53"/>
    <col min="511" max="511" width="92.140625" style="53" customWidth="1"/>
    <col min="512" max="512" width="9.140625" style="53"/>
    <col min="513" max="513" width="14.28515625" style="53" customWidth="1"/>
    <col min="514" max="515" width="15.140625" style="53" customWidth="1"/>
    <col min="516" max="516" width="15.5703125" style="53" customWidth="1"/>
    <col min="517" max="517" width="0" style="53" hidden="1" customWidth="1"/>
    <col min="518" max="766" width="9.140625" style="53"/>
    <col min="767" max="767" width="92.140625" style="53" customWidth="1"/>
    <col min="768" max="768" width="9.140625" style="53"/>
    <col min="769" max="769" width="14.28515625" style="53" customWidth="1"/>
    <col min="770" max="771" width="15.140625" style="53" customWidth="1"/>
    <col min="772" max="772" width="15.5703125" style="53" customWidth="1"/>
    <col min="773" max="773" width="0" style="53" hidden="1" customWidth="1"/>
    <col min="774" max="1022" width="9.140625" style="53"/>
    <col min="1023" max="1023" width="92.140625" style="53" customWidth="1"/>
    <col min="1024" max="1024" width="9.140625" style="53"/>
    <col min="1025" max="1025" width="14.28515625" style="53" customWidth="1"/>
    <col min="1026" max="1027" width="15.140625" style="53" customWidth="1"/>
    <col min="1028" max="1028" width="15.5703125" style="53" customWidth="1"/>
    <col min="1029" max="1029" width="0" style="53" hidden="1" customWidth="1"/>
    <col min="1030" max="1278" width="9.140625" style="53"/>
    <col min="1279" max="1279" width="92.140625" style="53" customWidth="1"/>
    <col min="1280" max="1280" width="9.140625" style="53"/>
    <col min="1281" max="1281" width="14.28515625" style="53" customWidth="1"/>
    <col min="1282" max="1283" width="15.140625" style="53" customWidth="1"/>
    <col min="1284" max="1284" width="15.5703125" style="53" customWidth="1"/>
    <col min="1285" max="1285" width="0" style="53" hidden="1" customWidth="1"/>
    <col min="1286" max="1534" width="9.140625" style="53"/>
    <col min="1535" max="1535" width="92.140625" style="53" customWidth="1"/>
    <col min="1536" max="1536" width="9.140625" style="53"/>
    <col min="1537" max="1537" width="14.28515625" style="53" customWidth="1"/>
    <col min="1538" max="1539" width="15.140625" style="53" customWidth="1"/>
    <col min="1540" max="1540" width="15.5703125" style="53" customWidth="1"/>
    <col min="1541" max="1541" width="0" style="53" hidden="1" customWidth="1"/>
    <col min="1542" max="1790" width="9.140625" style="53"/>
    <col min="1791" max="1791" width="92.140625" style="53" customWidth="1"/>
    <col min="1792" max="1792" width="9.140625" style="53"/>
    <col min="1793" max="1793" width="14.28515625" style="53" customWidth="1"/>
    <col min="1794" max="1795" width="15.140625" style="53" customWidth="1"/>
    <col min="1796" max="1796" width="15.5703125" style="53" customWidth="1"/>
    <col min="1797" max="1797" width="0" style="53" hidden="1" customWidth="1"/>
    <col min="1798" max="2046" width="9.140625" style="53"/>
    <col min="2047" max="2047" width="92.140625" style="53" customWidth="1"/>
    <col min="2048" max="2048" width="9.140625" style="53"/>
    <col min="2049" max="2049" width="14.28515625" style="53" customWidth="1"/>
    <col min="2050" max="2051" width="15.140625" style="53" customWidth="1"/>
    <col min="2052" max="2052" width="15.5703125" style="53" customWidth="1"/>
    <col min="2053" max="2053" width="0" style="53" hidden="1" customWidth="1"/>
    <col min="2054" max="2302" width="9.140625" style="53"/>
    <col min="2303" max="2303" width="92.140625" style="53" customWidth="1"/>
    <col min="2304" max="2304" width="9.140625" style="53"/>
    <col min="2305" max="2305" width="14.28515625" style="53" customWidth="1"/>
    <col min="2306" max="2307" width="15.140625" style="53" customWidth="1"/>
    <col min="2308" max="2308" width="15.5703125" style="53" customWidth="1"/>
    <col min="2309" max="2309" width="0" style="53" hidden="1" customWidth="1"/>
    <col min="2310" max="2558" width="9.140625" style="53"/>
    <col min="2559" max="2559" width="92.140625" style="53" customWidth="1"/>
    <col min="2560" max="2560" width="9.140625" style="53"/>
    <col min="2561" max="2561" width="14.28515625" style="53" customWidth="1"/>
    <col min="2562" max="2563" width="15.140625" style="53" customWidth="1"/>
    <col min="2564" max="2564" width="15.5703125" style="53" customWidth="1"/>
    <col min="2565" max="2565" width="0" style="53" hidden="1" customWidth="1"/>
    <col min="2566" max="2814" width="9.140625" style="53"/>
    <col min="2815" max="2815" width="92.140625" style="53" customWidth="1"/>
    <col min="2816" max="2816" width="9.140625" style="53"/>
    <col min="2817" max="2817" width="14.28515625" style="53" customWidth="1"/>
    <col min="2818" max="2819" width="15.140625" style="53" customWidth="1"/>
    <col min="2820" max="2820" width="15.5703125" style="53" customWidth="1"/>
    <col min="2821" max="2821" width="0" style="53" hidden="1" customWidth="1"/>
    <col min="2822" max="3070" width="9.140625" style="53"/>
    <col min="3071" max="3071" width="92.140625" style="53" customWidth="1"/>
    <col min="3072" max="3072" width="9.140625" style="53"/>
    <col min="3073" max="3073" width="14.28515625" style="53" customWidth="1"/>
    <col min="3074" max="3075" width="15.140625" style="53" customWidth="1"/>
    <col min="3076" max="3076" width="15.5703125" style="53" customWidth="1"/>
    <col min="3077" max="3077" width="0" style="53" hidden="1" customWidth="1"/>
    <col min="3078" max="3326" width="9.140625" style="53"/>
    <col min="3327" max="3327" width="92.140625" style="53" customWidth="1"/>
    <col min="3328" max="3328" width="9.140625" style="53"/>
    <col min="3329" max="3329" width="14.28515625" style="53" customWidth="1"/>
    <col min="3330" max="3331" width="15.140625" style="53" customWidth="1"/>
    <col min="3332" max="3332" width="15.5703125" style="53" customWidth="1"/>
    <col min="3333" max="3333" width="0" style="53" hidden="1" customWidth="1"/>
    <col min="3334" max="3582" width="9.140625" style="53"/>
    <col min="3583" max="3583" width="92.140625" style="53" customWidth="1"/>
    <col min="3584" max="3584" width="9.140625" style="53"/>
    <col min="3585" max="3585" width="14.28515625" style="53" customWidth="1"/>
    <col min="3586" max="3587" width="15.140625" style="53" customWidth="1"/>
    <col min="3588" max="3588" width="15.5703125" style="53" customWidth="1"/>
    <col min="3589" max="3589" width="0" style="53" hidden="1" customWidth="1"/>
    <col min="3590" max="3838" width="9.140625" style="53"/>
    <col min="3839" max="3839" width="92.140625" style="53" customWidth="1"/>
    <col min="3840" max="3840" width="9.140625" style="53"/>
    <col min="3841" max="3841" width="14.28515625" style="53" customWidth="1"/>
    <col min="3842" max="3843" width="15.140625" style="53" customWidth="1"/>
    <col min="3844" max="3844" width="15.5703125" style="53" customWidth="1"/>
    <col min="3845" max="3845" width="0" style="53" hidden="1" customWidth="1"/>
    <col min="3846" max="4094" width="9.140625" style="53"/>
    <col min="4095" max="4095" width="92.140625" style="53" customWidth="1"/>
    <col min="4096" max="4096" width="9.140625" style="53"/>
    <col min="4097" max="4097" width="14.28515625" style="53" customWidth="1"/>
    <col min="4098" max="4099" width="15.140625" style="53" customWidth="1"/>
    <col min="4100" max="4100" width="15.5703125" style="53" customWidth="1"/>
    <col min="4101" max="4101" width="0" style="53" hidden="1" customWidth="1"/>
    <col min="4102" max="4350" width="9.140625" style="53"/>
    <col min="4351" max="4351" width="92.140625" style="53" customWidth="1"/>
    <col min="4352" max="4352" width="9.140625" style="53"/>
    <col min="4353" max="4353" width="14.28515625" style="53" customWidth="1"/>
    <col min="4354" max="4355" width="15.140625" style="53" customWidth="1"/>
    <col min="4356" max="4356" width="15.5703125" style="53" customWidth="1"/>
    <col min="4357" max="4357" width="0" style="53" hidden="1" customWidth="1"/>
    <col min="4358" max="4606" width="9.140625" style="53"/>
    <col min="4607" max="4607" width="92.140625" style="53" customWidth="1"/>
    <col min="4608" max="4608" width="9.140625" style="53"/>
    <col min="4609" max="4609" width="14.28515625" style="53" customWidth="1"/>
    <col min="4610" max="4611" width="15.140625" style="53" customWidth="1"/>
    <col min="4612" max="4612" width="15.5703125" style="53" customWidth="1"/>
    <col min="4613" max="4613" width="0" style="53" hidden="1" customWidth="1"/>
    <col min="4614" max="4862" width="9.140625" style="53"/>
    <col min="4863" max="4863" width="92.140625" style="53" customWidth="1"/>
    <col min="4864" max="4864" width="9.140625" style="53"/>
    <col min="4865" max="4865" width="14.28515625" style="53" customWidth="1"/>
    <col min="4866" max="4867" width="15.140625" style="53" customWidth="1"/>
    <col min="4868" max="4868" width="15.5703125" style="53" customWidth="1"/>
    <col min="4869" max="4869" width="0" style="53" hidden="1" customWidth="1"/>
    <col min="4870" max="5118" width="9.140625" style="53"/>
    <col min="5119" max="5119" width="92.140625" style="53" customWidth="1"/>
    <col min="5120" max="5120" width="9.140625" style="53"/>
    <col min="5121" max="5121" width="14.28515625" style="53" customWidth="1"/>
    <col min="5122" max="5123" width="15.140625" style="53" customWidth="1"/>
    <col min="5124" max="5124" width="15.5703125" style="53" customWidth="1"/>
    <col min="5125" max="5125" width="0" style="53" hidden="1" customWidth="1"/>
    <col min="5126" max="5374" width="9.140625" style="53"/>
    <col min="5375" max="5375" width="92.140625" style="53" customWidth="1"/>
    <col min="5376" max="5376" width="9.140625" style="53"/>
    <col min="5377" max="5377" width="14.28515625" style="53" customWidth="1"/>
    <col min="5378" max="5379" width="15.140625" style="53" customWidth="1"/>
    <col min="5380" max="5380" width="15.5703125" style="53" customWidth="1"/>
    <col min="5381" max="5381" width="0" style="53" hidden="1" customWidth="1"/>
    <col min="5382" max="5630" width="9.140625" style="53"/>
    <col min="5631" max="5631" width="92.140625" style="53" customWidth="1"/>
    <col min="5632" max="5632" width="9.140625" style="53"/>
    <col min="5633" max="5633" width="14.28515625" style="53" customWidth="1"/>
    <col min="5634" max="5635" width="15.140625" style="53" customWidth="1"/>
    <col min="5636" max="5636" width="15.5703125" style="53" customWidth="1"/>
    <col min="5637" max="5637" width="0" style="53" hidden="1" customWidth="1"/>
    <col min="5638" max="5886" width="9.140625" style="53"/>
    <col min="5887" max="5887" width="92.140625" style="53" customWidth="1"/>
    <col min="5888" max="5888" width="9.140625" style="53"/>
    <col min="5889" max="5889" width="14.28515625" style="53" customWidth="1"/>
    <col min="5890" max="5891" width="15.140625" style="53" customWidth="1"/>
    <col min="5892" max="5892" width="15.5703125" style="53" customWidth="1"/>
    <col min="5893" max="5893" width="0" style="53" hidden="1" customWidth="1"/>
    <col min="5894" max="6142" width="9.140625" style="53"/>
    <col min="6143" max="6143" width="92.140625" style="53" customWidth="1"/>
    <col min="6144" max="6144" width="9.140625" style="53"/>
    <col min="6145" max="6145" width="14.28515625" style="53" customWidth="1"/>
    <col min="6146" max="6147" width="15.140625" style="53" customWidth="1"/>
    <col min="6148" max="6148" width="15.5703125" style="53" customWidth="1"/>
    <col min="6149" max="6149" width="0" style="53" hidden="1" customWidth="1"/>
    <col min="6150" max="6398" width="9.140625" style="53"/>
    <col min="6399" max="6399" width="92.140625" style="53" customWidth="1"/>
    <col min="6400" max="6400" width="9.140625" style="53"/>
    <col min="6401" max="6401" width="14.28515625" style="53" customWidth="1"/>
    <col min="6402" max="6403" width="15.140625" style="53" customWidth="1"/>
    <col min="6404" max="6404" width="15.5703125" style="53" customWidth="1"/>
    <col min="6405" max="6405" width="0" style="53" hidden="1" customWidth="1"/>
    <col min="6406" max="6654" width="9.140625" style="53"/>
    <col min="6655" max="6655" width="92.140625" style="53" customWidth="1"/>
    <col min="6656" max="6656" width="9.140625" style="53"/>
    <col min="6657" max="6657" width="14.28515625" style="53" customWidth="1"/>
    <col min="6658" max="6659" width="15.140625" style="53" customWidth="1"/>
    <col min="6660" max="6660" width="15.5703125" style="53" customWidth="1"/>
    <col min="6661" max="6661" width="0" style="53" hidden="1" customWidth="1"/>
    <col min="6662" max="6910" width="9.140625" style="53"/>
    <col min="6911" max="6911" width="92.140625" style="53" customWidth="1"/>
    <col min="6912" max="6912" width="9.140625" style="53"/>
    <col min="6913" max="6913" width="14.28515625" style="53" customWidth="1"/>
    <col min="6914" max="6915" width="15.140625" style="53" customWidth="1"/>
    <col min="6916" max="6916" width="15.5703125" style="53" customWidth="1"/>
    <col min="6917" max="6917" width="0" style="53" hidden="1" customWidth="1"/>
    <col min="6918" max="7166" width="9.140625" style="53"/>
    <col min="7167" max="7167" width="92.140625" style="53" customWidth="1"/>
    <col min="7168" max="7168" width="9.140625" style="53"/>
    <col min="7169" max="7169" width="14.28515625" style="53" customWidth="1"/>
    <col min="7170" max="7171" width="15.140625" style="53" customWidth="1"/>
    <col min="7172" max="7172" width="15.5703125" style="53" customWidth="1"/>
    <col min="7173" max="7173" width="0" style="53" hidden="1" customWidth="1"/>
    <col min="7174" max="7422" width="9.140625" style="53"/>
    <col min="7423" max="7423" width="92.140625" style="53" customWidth="1"/>
    <col min="7424" max="7424" width="9.140625" style="53"/>
    <col min="7425" max="7425" width="14.28515625" style="53" customWidth="1"/>
    <col min="7426" max="7427" width="15.140625" style="53" customWidth="1"/>
    <col min="7428" max="7428" width="15.5703125" style="53" customWidth="1"/>
    <col min="7429" max="7429" width="0" style="53" hidden="1" customWidth="1"/>
    <col min="7430" max="7678" width="9.140625" style="53"/>
    <col min="7679" max="7679" width="92.140625" style="53" customWidth="1"/>
    <col min="7680" max="7680" width="9.140625" style="53"/>
    <col min="7681" max="7681" width="14.28515625" style="53" customWidth="1"/>
    <col min="7682" max="7683" width="15.140625" style="53" customWidth="1"/>
    <col min="7684" max="7684" width="15.5703125" style="53" customWidth="1"/>
    <col min="7685" max="7685" width="0" style="53" hidden="1" customWidth="1"/>
    <col min="7686" max="7934" width="9.140625" style="53"/>
    <col min="7935" max="7935" width="92.140625" style="53" customWidth="1"/>
    <col min="7936" max="7936" width="9.140625" style="53"/>
    <col min="7937" max="7937" width="14.28515625" style="53" customWidth="1"/>
    <col min="7938" max="7939" width="15.140625" style="53" customWidth="1"/>
    <col min="7940" max="7940" width="15.5703125" style="53" customWidth="1"/>
    <col min="7941" max="7941" width="0" style="53" hidden="1" customWidth="1"/>
    <col min="7942" max="8190" width="9.140625" style="53"/>
    <col min="8191" max="8191" width="92.140625" style="53" customWidth="1"/>
    <col min="8192" max="8192" width="9.140625" style="53"/>
    <col min="8193" max="8193" width="14.28515625" style="53" customWidth="1"/>
    <col min="8194" max="8195" width="15.140625" style="53" customWidth="1"/>
    <col min="8196" max="8196" width="15.5703125" style="53" customWidth="1"/>
    <col min="8197" max="8197" width="0" style="53" hidden="1" customWidth="1"/>
    <col min="8198" max="8446" width="9.140625" style="53"/>
    <col min="8447" max="8447" width="92.140625" style="53" customWidth="1"/>
    <col min="8448" max="8448" width="9.140625" style="53"/>
    <col min="8449" max="8449" width="14.28515625" style="53" customWidth="1"/>
    <col min="8450" max="8451" width="15.140625" style="53" customWidth="1"/>
    <col min="8452" max="8452" width="15.5703125" style="53" customWidth="1"/>
    <col min="8453" max="8453" width="0" style="53" hidden="1" customWidth="1"/>
    <col min="8454" max="8702" width="9.140625" style="53"/>
    <col min="8703" max="8703" width="92.140625" style="53" customWidth="1"/>
    <col min="8704" max="8704" width="9.140625" style="53"/>
    <col min="8705" max="8705" width="14.28515625" style="53" customWidth="1"/>
    <col min="8706" max="8707" width="15.140625" style="53" customWidth="1"/>
    <col min="8708" max="8708" width="15.5703125" style="53" customWidth="1"/>
    <col min="8709" max="8709" width="0" style="53" hidden="1" customWidth="1"/>
    <col min="8710" max="8958" width="9.140625" style="53"/>
    <col min="8959" max="8959" width="92.140625" style="53" customWidth="1"/>
    <col min="8960" max="8960" width="9.140625" style="53"/>
    <col min="8961" max="8961" width="14.28515625" style="53" customWidth="1"/>
    <col min="8962" max="8963" width="15.140625" style="53" customWidth="1"/>
    <col min="8964" max="8964" width="15.5703125" style="53" customWidth="1"/>
    <col min="8965" max="8965" width="0" style="53" hidden="1" customWidth="1"/>
    <col min="8966" max="9214" width="9.140625" style="53"/>
    <col min="9215" max="9215" width="92.140625" style="53" customWidth="1"/>
    <col min="9216" max="9216" width="9.140625" style="53"/>
    <col min="9217" max="9217" width="14.28515625" style="53" customWidth="1"/>
    <col min="9218" max="9219" width="15.140625" style="53" customWidth="1"/>
    <col min="9220" max="9220" width="15.5703125" style="53" customWidth="1"/>
    <col min="9221" max="9221" width="0" style="53" hidden="1" customWidth="1"/>
    <col min="9222" max="9470" width="9.140625" style="53"/>
    <col min="9471" max="9471" width="92.140625" style="53" customWidth="1"/>
    <col min="9472" max="9472" width="9.140625" style="53"/>
    <col min="9473" max="9473" width="14.28515625" style="53" customWidth="1"/>
    <col min="9474" max="9475" width="15.140625" style="53" customWidth="1"/>
    <col min="9476" max="9476" width="15.5703125" style="53" customWidth="1"/>
    <col min="9477" max="9477" width="0" style="53" hidden="1" customWidth="1"/>
    <col min="9478" max="9726" width="9.140625" style="53"/>
    <col min="9727" max="9727" width="92.140625" style="53" customWidth="1"/>
    <col min="9728" max="9728" width="9.140625" style="53"/>
    <col min="9729" max="9729" width="14.28515625" style="53" customWidth="1"/>
    <col min="9730" max="9731" width="15.140625" style="53" customWidth="1"/>
    <col min="9732" max="9732" width="15.5703125" style="53" customWidth="1"/>
    <col min="9733" max="9733" width="0" style="53" hidden="1" customWidth="1"/>
    <col min="9734" max="9982" width="9.140625" style="53"/>
    <col min="9983" max="9983" width="92.140625" style="53" customWidth="1"/>
    <col min="9984" max="9984" width="9.140625" style="53"/>
    <col min="9985" max="9985" width="14.28515625" style="53" customWidth="1"/>
    <col min="9986" max="9987" width="15.140625" style="53" customWidth="1"/>
    <col min="9988" max="9988" width="15.5703125" style="53" customWidth="1"/>
    <col min="9989" max="9989" width="0" style="53" hidden="1" customWidth="1"/>
    <col min="9990" max="10238" width="9.140625" style="53"/>
    <col min="10239" max="10239" width="92.140625" style="53" customWidth="1"/>
    <col min="10240" max="10240" width="9.140625" style="53"/>
    <col min="10241" max="10241" width="14.28515625" style="53" customWidth="1"/>
    <col min="10242" max="10243" width="15.140625" style="53" customWidth="1"/>
    <col min="10244" max="10244" width="15.5703125" style="53" customWidth="1"/>
    <col min="10245" max="10245" width="0" style="53" hidden="1" customWidth="1"/>
    <col min="10246" max="10494" width="9.140625" style="53"/>
    <col min="10495" max="10495" width="92.140625" style="53" customWidth="1"/>
    <col min="10496" max="10496" width="9.140625" style="53"/>
    <col min="10497" max="10497" width="14.28515625" style="53" customWidth="1"/>
    <col min="10498" max="10499" width="15.140625" style="53" customWidth="1"/>
    <col min="10500" max="10500" width="15.5703125" style="53" customWidth="1"/>
    <col min="10501" max="10501" width="0" style="53" hidden="1" customWidth="1"/>
    <col min="10502" max="10750" width="9.140625" style="53"/>
    <col min="10751" max="10751" width="92.140625" style="53" customWidth="1"/>
    <col min="10752" max="10752" width="9.140625" style="53"/>
    <col min="10753" max="10753" width="14.28515625" style="53" customWidth="1"/>
    <col min="10754" max="10755" width="15.140625" style="53" customWidth="1"/>
    <col min="10756" max="10756" width="15.5703125" style="53" customWidth="1"/>
    <col min="10757" max="10757" width="0" style="53" hidden="1" customWidth="1"/>
    <col min="10758" max="11006" width="9.140625" style="53"/>
    <col min="11007" max="11007" width="92.140625" style="53" customWidth="1"/>
    <col min="11008" max="11008" width="9.140625" style="53"/>
    <col min="11009" max="11009" width="14.28515625" style="53" customWidth="1"/>
    <col min="11010" max="11011" width="15.140625" style="53" customWidth="1"/>
    <col min="11012" max="11012" width="15.5703125" style="53" customWidth="1"/>
    <col min="11013" max="11013" width="0" style="53" hidden="1" customWidth="1"/>
    <col min="11014" max="11262" width="9.140625" style="53"/>
    <col min="11263" max="11263" width="92.140625" style="53" customWidth="1"/>
    <col min="11264" max="11264" width="9.140625" style="53"/>
    <col min="11265" max="11265" width="14.28515625" style="53" customWidth="1"/>
    <col min="11266" max="11267" width="15.140625" style="53" customWidth="1"/>
    <col min="11268" max="11268" width="15.5703125" style="53" customWidth="1"/>
    <col min="11269" max="11269" width="0" style="53" hidden="1" customWidth="1"/>
    <col min="11270" max="11518" width="9.140625" style="53"/>
    <col min="11519" max="11519" width="92.140625" style="53" customWidth="1"/>
    <col min="11520" max="11520" width="9.140625" style="53"/>
    <col min="11521" max="11521" width="14.28515625" style="53" customWidth="1"/>
    <col min="11522" max="11523" width="15.140625" style="53" customWidth="1"/>
    <col min="11524" max="11524" width="15.5703125" style="53" customWidth="1"/>
    <col min="11525" max="11525" width="0" style="53" hidden="1" customWidth="1"/>
    <col min="11526" max="11774" width="9.140625" style="53"/>
    <col min="11775" max="11775" width="92.140625" style="53" customWidth="1"/>
    <col min="11776" max="11776" width="9.140625" style="53"/>
    <col min="11777" max="11777" width="14.28515625" style="53" customWidth="1"/>
    <col min="11778" max="11779" width="15.140625" style="53" customWidth="1"/>
    <col min="11780" max="11780" width="15.5703125" style="53" customWidth="1"/>
    <col min="11781" max="11781" width="0" style="53" hidden="1" customWidth="1"/>
    <col min="11782" max="12030" width="9.140625" style="53"/>
    <col min="12031" max="12031" width="92.140625" style="53" customWidth="1"/>
    <col min="12032" max="12032" width="9.140625" style="53"/>
    <col min="12033" max="12033" width="14.28515625" style="53" customWidth="1"/>
    <col min="12034" max="12035" width="15.140625" style="53" customWidth="1"/>
    <col min="12036" max="12036" width="15.5703125" style="53" customWidth="1"/>
    <col min="12037" max="12037" width="0" style="53" hidden="1" customWidth="1"/>
    <col min="12038" max="12286" width="9.140625" style="53"/>
    <col min="12287" max="12287" width="92.140625" style="53" customWidth="1"/>
    <col min="12288" max="12288" width="9.140625" style="53"/>
    <col min="12289" max="12289" width="14.28515625" style="53" customWidth="1"/>
    <col min="12290" max="12291" width="15.140625" style="53" customWidth="1"/>
    <col min="12292" max="12292" width="15.5703125" style="53" customWidth="1"/>
    <col min="12293" max="12293" width="0" style="53" hidden="1" customWidth="1"/>
    <col min="12294" max="12542" width="9.140625" style="53"/>
    <col min="12543" max="12543" width="92.140625" style="53" customWidth="1"/>
    <col min="12544" max="12544" width="9.140625" style="53"/>
    <col min="12545" max="12545" width="14.28515625" style="53" customWidth="1"/>
    <col min="12546" max="12547" width="15.140625" style="53" customWidth="1"/>
    <col min="12548" max="12548" width="15.5703125" style="53" customWidth="1"/>
    <col min="12549" max="12549" width="0" style="53" hidden="1" customWidth="1"/>
    <col min="12550" max="12798" width="9.140625" style="53"/>
    <col min="12799" max="12799" width="92.140625" style="53" customWidth="1"/>
    <col min="12800" max="12800" width="9.140625" style="53"/>
    <col min="12801" max="12801" width="14.28515625" style="53" customWidth="1"/>
    <col min="12802" max="12803" width="15.140625" style="53" customWidth="1"/>
    <col min="12804" max="12804" width="15.5703125" style="53" customWidth="1"/>
    <col min="12805" max="12805" width="0" style="53" hidden="1" customWidth="1"/>
    <col min="12806" max="13054" width="9.140625" style="53"/>
    <col min="13055" max="13055" width="92.140625" style="53" customWidth="1"/>
    <col min="13056" max="13056" width="9.140625" style="53"/>
    <col min="13057" max="13057" width="14.28515625" style="53" customWidth="1"/>
    <col min="13058" max="13059" width="15.140625" style="53" customWidth="1"/>
    <col min="13060" max="13060" width="15.5703125" style="53" customWidth="1"/>
    <col min="13061" max="13061" width="0" style="53" hidden="1" customWidth="1"/>
    <col min="13062" max="13310" width="9.140625" style="53"/>
    <col min="13311" max="13311" width="92.140625" style="53" customWidth="1"/>
    <col min="13312" max="13312" width="9.140625" style="53"/>
    <col min="13313" max="13313" width="14.28515625" style="53" customWidth="1"/>
    <col min="13314" max="13315" width="15.140625" style="53" customWidth="1"/>
    <col min="13316" max="13316" width="15.5703125" style="53" customWidth="1"/>
    <col min="13317" max="13317" width="0" style="53" hidden="1" customWidth="1"/>
    <col min="13318" max="13566" width="9.140625" style="53"/>
    <col min="13567" max="13567" width="92.140625" style="53" customWidth="1"/>
    <col min="13568" max="13568" width="9.140625" style="53"/>
    <col min="13569" max="13569" width="14.28515625" style="53" customWidth="1"/>
    <col min="13570" max="13571" width="15.140625" style="53" customWidth="1"/>
    <col min="13572" max="13572" width="15.5703125" style="53" customWidth="1"/>
    <col min="13573" max="13573" width="0" style="53" hidden="1" customWidth="1"/>
    <col min="13574" max="13822" width="9.140625" style="53"/>
    <col min="13823" max="13823" width="92.140625" style="53" customWidth="1"/>
    <col min="13824" max="13824" width="9.140625" style="53"/>
    <col min="13825" max="13825" width="14.28515625" style="53" customWidth="1"/>
    <col min="13826" max="13827" width="15.140625" style="53" customWidth="1"/>
    <col min="13828" max="13828" width="15.5703125" style="53" customWidth="1"/>
    <col min="13829" max="13829" width="0" style="53" hidden="1" customWidth="1"/>
    <col min="13830" max="14078" width="9.140625" style="53"/>
    <col min="14079" max="14079" width="92.140625" style="53" customWidth="1"/>
    <col min="14080" max="14080" width="9.140625" style="53"/>
    <col min="14081" max="14081" width="14.28515625" style="53" customWidth="1"/>
    <col min="14082" max="14083" width="15.140625" style="53" customWidth="1"/>
    <col min="14084" max="14084" width="15.5703125" style="53" customWidth="1"/>
    <col min="14085" max="14085" width="0" style="53" hidden="1" customWidth="1"/>
    <col min="14086" max="14334" width="9.140625" style="53"/>
    <col min="14335" max="14335" width="92.140625" style="53" customWidth="1"/>
    <col min="14336" max="14336" width="9.140625" style="53"/>
    <col min="14337" max="14337" width="14.28515625" style="53" customWidth="1"/>
    <col min="14338" max="14339" width="15.140625" style="53" customWidth="1"/>
    <col min="14340" max="14340" width="15.5703125" style="53" customWidth="1"/>
    <col min="14341" max="14341" width="0" style="53" hidden="1" customWidth="1"/>
    <col min="14342" max="14590" width="9.140625" style="53"/>
    <col min="14591" max="14591" width="92.140625" style="53" customWidth="1"/>
    <col min="14592" max="14592" width="9.140625" style="53"/>
    <col min="14593" max="14593" width="14.28515625" style="53" customWidth="1"/>
    <col min="14594" max="14595" width="15.140625" style="53" customWidth="1"/>
    <col min="14596" max="14596" width="15.5703125" style="53" customWidth="1"/>
    <col min="14597" max="14597" width="0" style="53" hidden="1" customWidth="1"/>
    <col min="14598" max="14846" width="9.140625" style="53"/>
    <col min="14847" max="14847" width="92.140625" style="53" customWidth="1"/>
    <col min="14848" max="14848" width="9.140625" style="53"/>
    <col min="14849" max="14849" width="14.28515625" style="53" customWidth="1"/>
    <col min="14850" max="14851" width="15.140625" style="53" customWidth="1"/>
    <col min="14852" max="14852" width="15.5703125" style="53" customWidth="1"/>
    <col min="14853" max="14853" width="0" style="53" hidden="1" customWidth="1"/>
    <col min="14854" max="15102" width="9.140625" style="53"/>
    <col min="15103" max="15103" width="92.140625" style="53" customWidth="1"/>
    <col min="15104" max="15104" width="9.140625" style="53"/>
    <col min="15105" max="15105" width="14.28515625" style="53" customWidth="1"/>
    <col min="15106" max="15107" width="15.140625" style="53" customWidth="1"/>
    <col min="15108" max="15108" width="15.5703125" style="53" customWidth="1"/>
    <col min="15109" max="15109" width="0" style="53" hidden="1" customWidth="1"/>
    <col min="15110" max="15358" width="9.140625" style="53"/>
    <col min="15359" max="15359" width="92.140625" style="53" customWidth="1"/>
    <col min="15360" max="15360" width="9.140625" style="53"/>
    <col min="15361" max="15361" width="14.28515625" style="53" customWidth="1"/>
    <col min="15362" max="15363" width="15.140625" style="53" customWidth="1"/>
    <col min="15364" max="15364" width="15.5703125" style="53" customWidth="1"/>
    <col min="15365" max="15365" width="0" style="53" hidden="1" customWidth="1"/>
    <col min="15366" max="15614" width="9.140625" style="53"/>
    <col min="15615" max="15615" width="92.140625" style="53" customWidth="1"/>
    <col min="15616" max="15616" width="9.140625" style="53"/>
    <col min="15617" max="15617" width="14.28515625" style="53" customWidth="1"/>
    <col min="15618" max="15619" width="15.140625" style="53" customWidth="1"/>
    <col min="15620" max="15620" width="15.5703125" style="53" customWidth="1"/>
    <col min="15621" max="15621" width="0" style="53" hidden="1" customWidth="1"/>
    <col min="15622" max="15870" width="9.140625" style="53"/>
    <col min="15871" max="15871" width="92.140625" style="53" customWidth="1"/>
    <col min="15872" max="15872" width="9.140625" style="53"/>
    <col min="15873" max="15873" width="14.28515625" style="53" customWidth="1"/>
    <col min="15874" max="15875" width="15.140625" style="53" customWidth="1"/>
    <col min="15876" max="15876" width="15.5703125" style="53" customWidth="1"/>
    <col min="15877" max="15877" width="0" style="53" hidden="1" customWidth="1"/>
    <col min="15878" max="16126" width="9.140625" style="53"/>
    <col min="16127" max="16127" width="92.140625" style="53" customWidth="1"/>
    <col min="16128" max="16128" width="9.140625" style="53"/>
    <col min="16129" max="16129" width="14.28515625" style="53" customWidth="1"/>
    <col min="16130" max="16131" width="15.140625" style="53" customWidth="1"/>
    <col min="16132" max="16132" width="15.5703125" style="53" customWidth="1"/>
    <col min="16133" max="16133" width="0" style="53" hidden="1" customWidth="1"/>
    <col min="16134" max="16384" width="9.140625" style="53"/>
  </cols>
  <sheetData>
    <row r="1" spans="1:18" x14ac:dyDescent="0.25">
      <c r="A1" s="375"/>
      <c r="B1" s="375"/>
      <c r="C1" s="375"/>
      <c r="D1" s="375"/>
      <c r="E1" s="375"/>
    </row>
    <row r="2" spans="1:18" ht="18.75" x14ac:dyDescent="0.3">
      <c r="A2" s="376" t="s">
        <v>348</v>
      </c>
      <c r="B2" s="377"/>
      <c r="C2" s="377"/>
      <c r="D2" s="377"/>
      <c r="E2" s="377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18" ht="19.5" x14ac:dyDescent="0.35">
      <c r="A3" s="378" t="s">
        <v>31</v>
      </c>
      <c r="B3" s="377"/>
      <c r="C3" s="377"/>
      <c r="D3" s="377"/>
      <c r="E3" s="377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18" ht="19.5" x14ac:dyDescent="0.35">
      <c r="A4" s="307"/>
      <c r="B4" s="306"/>
      <c r="C4" s="306"/>
      <c r="D4" s="306"/>
      <c r="E4" s="306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</row>
    <row r="5" spans="1:18" ht="19.5" x14ac:dyDescent="0.35">
      <c r="A5" s="307"/>
      <c r="B5" s="306"/>
      <c r="C5" s="306"/>
      <c r="D5" s="306"/>
      <c r="E5" s="306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</row>
    <row r="6" spans="1:18" ht="19.5" x14ac:dyDescent="0.35">
      <c r="A6" s="181"/>
      <c r="B6" s="180"/>
      <c r="C6" s="180"/>
      <c r="D6" s="180"/>
      <c r="E6" s="180"/>
    </row>
    <row r="7" spans="1:18" x14ac:dyDescent="0.25">
      <c r="A7" s="56" t="s">
        <v>250</v>
      </c>
      <c r="D7" s="53" t="s">
        <v>243</v>
      </c>
      <c r="G7" s="53" t="s">
        <v>244</v>
      </c>
      <c r="J7" s="53" t="s">
        <v>245</v>
      </c>
      <c r="Q7" s="53" t="s">
        <v>223</v>
      </c>
    </row>
    <row r="8" spans="1:18" ht="32.25" customHeight="1" x14ac:dyDescent="0.25">
      <c r="A8" s="57" t="s">
        <v>2</v>
      </c>
      <c r="B8" s="58" t="s">
        <v>33</v>
      </c>
      <c r="C8" s="59" t="s">
        <v>34</v>
      </c>
      <c r="D8" s="59" t="s">
        <v>29</v>
      </c>
      <c r="E8" s="59" t="s">
        <v>4</v>
      </c>
      <c r="F8" s="59" t="s">
        <v>34</v>
      </c>
      <c r="G8" s="59" t="s">
        <v>29</v>
      </c>
      <c r="H8" s="59" t="s">
        <v>4</v>
      </c>
      <c r="I8" s="59" t="s">
        <v>34</v>
      </c>
      <c r="J8" s="59" t="s">
        <v>29</v>
      </c>
      <c r="K8" s="59" t="s">
        <v>4</v>
      </c>
      <c r="L8" s="257" t="s">
        <v>34</v>
      </c>
      <c r="M8" s="258" t="s">
        <v>247</v>
      </c>
      <c r="N8" s="258" t="s">
        <v>4</v>
      </c>
      <c r="O8" s="257" t="s">
        <v>34</v>
      </c>
      <c r="P8" s="259" t="s">
        <v>248</v>
      </c>
      <c r="Q8" s="257" t="s">
        <v>4</v>
      </c>
      <c r="R8" s="332" t="s">
        <v>347</v>
      </c>
    </row>
    <row r="9" spans="1:18" x14ac:dyDescent="0.25">
      <c r="A9" s="60" t="s">
        <v>35</v>
      </c>
      <c r="B9" s="61" t="s">
        <v>36</v>
      </c>
      <c r="C9" s="62">
        <v>22799733</v>
      </c>
      <c r="D9" s="62">
        <v>23303456</v>
      </c>
      <c r="E9" s="62">
        <v>11414644</v>
      </c>
      <c r="F9" s="62">
        <v>38606345</v>
      </c>
      <c r="G9" s="62">
        <v>38426345</v>
      </c>
      <c r="H9" s="62">
        <v>17495114</v>
      </c>
      <c r="I9" s="62">
        <v>43164408</v>
      </c>
      <c r="J9" s="62">
        <v>43164408</v>
      </c>
      <c r="K9" s="62">
        <v>19922047</v>
      </c>
      <c r="L9" s="251">
        <f>SUM(C9+F9+I9)</f>
        <v>104570486</v>
      </c>
      <c r="M9" s="254">
        <f>SUM(D9+G9+J9)</f>
        <v>104894209</v>
      </c>
      <c r="N9" s="254">
        <f>SUM(E9+H9+K9)</f>
        <v>48831805</v>
      </c>
      <c r="O9" s="251">
        <v>104570486</v>
      </c>
      <c r="P9" s="251">
        <v>104894209</v>
      </c>
      <c r="Q9" s="251">
        <v>48831805</v>
      </c>
      <c r="R9" s="333">
        <f>SUM(Q9/P9)*100</f>
        <v>46.553385039587837</v>
      </c>
    </row>
    <row r="10" spans="1:18" x14ac:dyDescent="0.25">
      <c r="A10" s="60" t="s">
        <v>246</v>
      </c>
      <c r="B10" s="61" t="s">
        <v>154</v>
      </c>
      <c r="C10" s="62"/>
      <c r="D10" s="62"/>
      <c r="E10" s="62"/>
      <c r="F10" s="62"/>
      <c r="G10" s="62"/>
      <c r="H10" s="62"/>
      <c r="I10" s="62">
        <v>500000</v>
      </c>
      <c r="J10" s="62">
        <v>500000</v>
      </c>
      <c r="K10" s="62">
        <v>126191</v>
      </c>
      <c r="L10" s="251">
        <f t="shared" ref="L10:L67" si="0">SUM(C10+F10+I10)</f>
        <v>500000</v>
      </c>
      <c r="M10" s="254">
        <f t="shared" ref="M10:M68" si="1">SUM(D10+G10+J10)</f>
        <v>500000</v>
      </c>
      <c r="N10" s="254">
        <f t="shared" ref="N10:N68" si="2">SUM(E10+H10+K10)</f>
        <v>126191</v>
      </c>
      <c r="O10" s="251">
        <v>500000</v>
      </c>
      <c r="P10" s="251">
        <v>500000</v>
      </c>
      <c r="Q10" s="251">
        <v>126191</v>
      </c>
      <c r="R10" s="333">
        <f t="shared" ref="R10:R68" si="3">SUM(Q10/P10)*100</f>
        <v>25.238199999999999</v>
      </c>
    </row>
    <row r="11" spans="1:18" x14ac:dyDescent="0.25">
      <c r="A11" s="63" t="s">
        <v>37</v>
      </c>
      <c r="B11" s="64" t="s">
        <v>38</v>
      </c>
      <c r="C11" s="62">
        <v>781250</v>
      </c>
      <c r="D11" s="62">
        <v>781250</v>
      </c>
      <c r="E11" s="62">
        <v>390625</v>
      </c>
      <c r="F11" s="62">
        <v>1450195</v>
      </c>
      <c r="G11" s="62">
        <v>1450195</v>
      </c>
      <c r="H11" s="62">
        <v>705567</v>
      </c>
      <c r="I11" s="62">
        <v>1562500</v>
      </c>
      <c r="J11" s="62">
        <v>1562500</v>
      </c>
      <c r="K11" s="62">
        <v>781250</v>
      </c>
      <c r="L11" s="251">
        <f t="shared" si="0"/>
        <v>3793945</v>
      </c>
      <c r="M11" s="254">
        <f t="shared" si="1"/>
        <v>3793945</v>
      </c>
      <c r="N11" s="254">
        <f t="shared" si="2"/>
        <v>1877442</v>
      </c>
      <c r="O11" s="251">
        <v>3793945</v>
      </c>
      <c r="P11" s="251">
        <v>3793945</v>
      </c>
      <c r="Q11" s="251">
        <v>1877442</v>
      </c>
      <c r="R11" s="333">
        <f t="shared" si="3"/>
        <v>49.485219211137746</v>
      </c>
    </row>
    <row r="12" spans="1:18" x14ac:dyDescent="0.25">
      <c r="A12" s="65" t="s">
        <v>39</v>
      </c>
      <c r="B12" s="64" t="s">
        <v>40</v>
      </c>
      <c r="C12" s="62">
        <v>45000</v>
      </c>
      <c r="D12" s="62">
        <v>45000</v>
      </c>
      <c r="E12" s="62">
        <v>18000</v>
      </c>
      <c r="F12" s="62">
        <v>320000</v>
      </c>
      <c r="G12" s="62">
        <v>320000</v>
      </c>
      <c r="H12" s="62">
        <v>146185</v>
      </c>
      <c r="I12" s="62">
        <v>300000</v>
      </c>
      <c r="J12" s="62">
        <v>300000</v>
      </c>
      <c r="K12" s="62">
        <v>86165</v>
      </c>
      <c r="L12" s="251">
        <f t="shared" si="0"/>
        <v>665000</v>
      </c>
      <c r="M12" s="254">
        <f t="shared" si="1"/>
        <v>665000</v>
      </c>
      <c r="N12" s="254">
        <f t="shared" si="2"/>
        <v>250350</v>
      </c>
      <c r="O12" s="251">
        <v>665000</v>
      </c>
      <c r="P12" s="251">
        <v>665000</v>
      </c>
      <c r="Q12" s="251">
        <v>250350</v>
      </c>
      <c r="R12" s="333">
        <f t="shared" si="3"/>
        <v>37.646616541353382</v>
      </c>
    </row>
    <row r="13" spans="1:18" x14ac:dyDescent="0.25">
      <c r="A13" s="65" t="s">
        <v>148</v>
      </c>
      <c r="B13" s="64" t="s">
        <v>149</v>
      </c>
      <c r="C13" s="62"/>
      <c r="D13" s="62"/>
      <c r="E13" s="62"/>
      <c r="F13" s="62">
        <v>200000</v>
      </c>
      <c r="G13" s="62">
        <v>200000</v>
      </c>
      <c r="H13" s="62"/>
      <c r="I13" s="62"/>
      <c r="J13" s="62"/>
      <c r="K13" s="62"/>
      <c r="L13" s="251">
        <f t="shared" si="0"/>
        <v>200000</v>
      </c>
      <c r="M13" s="254">
        <f t="shared" si="1"/>
        <v>200000</v>
      </c>
      <c r="N13" s="254">
        <f t="shared" si="2"/>
        <v>0</v>
      </c>
      <c r="O13" s="251">
        <v>200000</v>
      </c>
      <c r="P13" s="251">
        <v>200000</v>
      </c>
      <c r="Q13" s="251">
        <v>0</v>
      </c>
      <c r="R13" s="333">
        <f t="shared" si="3"/>
        <v>0</v>
      </c>
    </row>
    <row r="14" spans="1:18" x14ac:dyDescent="0.25">
      <c r="A14" s="65" t="s">
        <v>41</v>
      </c>
      <c r="B14" s="64" t="s">
        <v>42</v>
      </c>
      <c r="C14" s="62">
        <v>460000</v>
      </c>
      <c r="D14" s="62">
        <v>460000</v>
      </c>
      <c r="E14" s="62">
        <v>303214</v>
      </c>
      <c r="F14" s="62">
        <v>2950000</v>
      </c>
      <c r="G14" s="62">
        <v>3140707</v>
      </c>
      <c r="H14" s="62">
        <v>571243</v>
      </c>
      <c r="I14" s="62"/>
      <c r="J14" s="62"/>
      <c r="K14" s="62"/>
      <c r="L14" s="251">
        <f t="shared" si="0"/>
        <v>3410000</v>
      </c>
      <c r="M14" s="254">
        <f t="shared" si="1"/>
        <v>3600707</v>
      </c>
      <c r="N14" s="254">
        <f t="shared" si="2"/>
        <v>874457</v>
      </c>
      <c r="O14" s="251">
        <v>3410000</v>
      </c>
      <c r="P14" s="251">
        <v>3600707</v>
      </c>
      <c r="Q14" s="251">
        <v>874457</v>
      </c>
      <c r="R14" s="333">
        <f t="shared" si="3"/>
        <v>24.285702780037365</v>
      </c>
    </row>
    <row r="15" spans="1:18" x14ac:dyDescent="0.25">
      <c r="A15" s="66" t="s">
        <v>43</v>
      </c>
      <c r="B15" s="67" t="s">
        <v>44</v>
      </c>
      <c r="C15" s="68">
        <f t="shared" ref="C15:I15" si="4">SUM(C9:C14)</f>
        <v>24085983</v>
      </c>
      <c r="D15" s="68">
        <f t="shared" si="4"/>
        <v>24589706</v>
      </c>
      <c r="E15" s="68">
        <f t="shared" si="4"/>
        <v>12126483</v>
      </c>
      <c r="F15" s="68">
        <f t="shared" si="4"/>
        <v>43526540</v>
      </c>
      <c r="G15" s="68">
        <f t="shared" si="4"/>
        <v>43537247</v>
      </c>
      <c r="H15" s="68">
        <f t="shared" si="4"/>
        <v>18918109</v>
      </c>
      <c r="I15" s="68">
        <f t="shared" si="4"/>
        <v>45526908</v>
      </c>
      <c r="J15" s="68">
        <f>SUM(J9:J14)</f>
        <v>45526908</v>
      </c>
      <c r="K15" s="68">
        <f>SUM(K9:K14)</f>
        <v>20915653</v>
      </c>
      <c r="L15" s="252">
        <f>SUM(L9:L14)</f>
        <v>113139431</v>
      </c>
      <c r="M15" s="255">
        <f t="shared" si="1"/>
        <v>113653861</v>
      </c>
      <c r="N15" s="255">
        <f t="shared" si="2"/>
        <v>51960245</v>
      </c>
      <c r="O15" s="252">
        <f>SUM(O9:O14)</f>
        <v>113139431</v>
      </c>
      <c r="P15" s="252">
        <f>SUM(P9:P14)</f>
        <v>113653861</v>
      </c>
      <c r="Q15" s="252">
        <f>SUM(Q9:Q14)</f>
        <v>51960245</v>
      </c>
      <c r="R15" s="333">
        <f t="shared" si="3"/>
        <v>45.717976092338823</v>
      </c>
    </row>
    <row r="16" spans="1:18" x14ac:dyDescent="0.25">
      <c r="A16" s="65" t="s">
        <v>45</v>
      </c>
      <c r="B16" s="64" t="s">
        <v>46</v>
      </c>
      <c r="C16" s="62">
        <v>7821400</v>
      </c>
      <c r="D16" s="62">
        <v>9553990</v>
      </c>
      <c r="E16" s="62">
        <v>2771299</v>
      </c>
      <c r="F16" s="62"/>
      <c r="G16" s="62"/>
      <c r="H16" s="62"/>
      <c r="I16" s="62"/>
      <c r="J16" s="62"/>
      <c r="K16" s="62"/>
      <c r="L16" s="251">
        <f t="shared" si="0"/>
        <v>7821400</v>
      </c>
      <c r="M16" s="254">
        <f t="shared" si="1"/>
        <v>9553990</v>
      </c>
      <c r="N16" s="254">
        <f t="shared" si="2"/>
        <v>2771299</v>
      </c>
      <c r="O16" s="251">
        <v>7821400</v>
      </c>
      <c r="P16" s="251">
        <v>9553990</v>
      </c>
      <c r="Q16" s="251">
        <v>2771299</v>
      </c>
      <c r="R16" s="333">
        <f t="shared" si="3"/>
        <v>29.006718658905861</v>
      </c>
    </row>
    <row r="17" spans="1:18" x14ac:dyDescent="0.25">
      <c r="A17" s="65" t="s">
        <v>47</v>
      </c>
      <c r="B17" s="64" t="s">
        <v>48</v>
      </c>
      <c r="C17" s="62">
        <v>4456800</v>
      </c>
      <c r="D17" s="62">
        <v>4456800</v>
      </c>
      <c r="E17" s="62">
        <v>2359150</v>
      </c>
      <c r="F17" s="62"/>
      <c r="G17" s="62">
        <v>2342554</v>
      </c>
      <c r="H17" s="62">
        <v>70800</v>
      </c>
      <c r="I17" s="62"/>
      <c r="J17" s="62"/>
      <c r="K17" s="62"/>
      <c r="L17" s="251">
        <f t="shared" si="0"/>
        <v>4456800</v>
      </c>
      <c r="M17" s="254">
        <f t="shared" si="1"/>
        <v>6799354</v>
      </c>
      <c r="N17" s="254">
        <f t="shared" si="2"/>
        <v>2429950</v>
      </c>
      <c r="O17" s="251">
        <v>4456800</v>
      </c>
      <c r="P17" s="251">
        <v>6799354</v>
      </c>
      <c r="Q17" s="251">
        <v>2429950</v>
      </c>
      <c r="R17" s="333">
        <f t="shared" si="3"/>
        <v>35.737953929152681</v>
      </c>
    </row>
    <row r="18" spans="1:18" x14ac:dyDescent="0.25">
      <c r="A18" s="69" t="s">
        <v>49</v>
      </c>
      <c r="B18" s="64" t="s">
        <v>50</v>
      </c>
      <c r="C18" s="62">
        <v>1600000</v>
      </c>
      <c r="D18" s="62">
        <v>1600000</v>
      </c>
      <c r="E18" s="62">
        <v>0</v>
      </c>
      <c r="F18" s="62"/>
      <c r="G18" s="62">
        <v>850000</v>
      </c>
      <c r="H18" s="62">
        <v>850000</v>
      </c>
      <c r="I18" s="62">
        <v>500000</v>
      </c>
      <c r="J18" s="62">
        <v>500000</v>
      </c>
      <c r="K18" s="62">
        <v>0</v>
      </c>
      <c r="L18" s="251">
        <f t="shared" si="0"/>
        <v>2100000</v>
      </c>
      <c r="M18" s="254">
        <f t="shared" si="1"/>
        <v>2950000</v>
      </c>
      <c r="N18" s="254">
        <f t="shared" si="2"/>
        <v>850000</v>
      </c>
      <c r="O18" s="251">
        <v>2100000</v>
      </c>
      <c r="P18" s="251">
        <v>2950000</v>
      </c>
      <c r="Q18" s="251">
        <v>850000</v>
      </c>
      <c r="R18" s="333">
        <f t="shared" si="3"/>
        <v>28.8135593220339</v>
      </c>
    </row>
    <row r="19" spans="1:18" x14ac:dyDescent="0.25">
      <c r="A19" s="70" t="s">
        <v>51</v>
      </c>
      <c r="B19" s="67" t="s">
        <v>52</v>
      </c>
      <c r="C19" s="68">
        <f>SUM(C16:C18)</f>
        <v>13878200</v>
      </c>
      <c r="D19" s="68">
        <f>SUM(D16:D18)</f>
        <v>15610790</v>
      </c>
      <c r="E19" s="68">
        <f>SUM(E16:E18)</f>
        <v>5130449</v>
      </c>
      <c r="F19" s="68"/>
      <c r="G19" s="68">
        <f>SUM(G16:G18)</f>
        <v>3192554</v>
      </c>
      <c r="H19" s="68">
        <f>SUM(H16:H18)</f>
        <v>920800</v>
      </c>
      <c r="I19" s="68">
        <f>SUM(I16:I18)</f>
        <v>500000</v>
      </c>
      <c r="J19" s="68">
        <f>SUM(J16:J18)</f>
        <v>500000</v>
      </c>
      <c r="K19" s="68">
        <v>0</v>
      </c>
      <c r="L19" s="252">
        <f>SUM(L16:L18)</f>
        <v>14378200</v>
      </c>
      <c r="M19" s="255">
        <f t="shared" si="1"/>
        <v>19303344</v>
      </c>
      <c r="N19" s="255">
        <f t="shared" si="2"/>
        <v>6051249</v>
      </c>
      <c r="O19" s="252">
        <f>SUM(O16:O18)</f>
        <v>14378200</v>
      </c>
      <c r="P19" s="252">
        <f>SUM(P16:P18)</f>
        <v>19303344</v>
      </c>
      <c r="Q19" s="252">
        <f>SUM(Q16:Q18)</f>
        <v>6051249</v>
      </c>
      <c r="R19" s="333">
        <f t="shared" si="3"/>
        <v>31.34819024102767</v>
      </c>
    </row>
    <row r="20" spans="1:18" x14ac:dyDescent="0.25">
      <c r="A20" s="72" t="s">
        <v>53</v>
      </c>
      <c r="B20" s="73" t="s">
        <v>54</v>
      </c>
      <c r="C20" s="68">
        <f>SUM(C19,C15)</f>
        <v>37964183</v>
      </c>
      <c r="D20" s="68">
        <f>SUM(D19,D15)</f>
        <v>40200496</v>
      </c>
      <c r="E20" s="68">
        <f>SUM(E15+E19)</f>
        <v>17256932</v>
      </c>
      <c r="F20" s="68">
        <f>SUM(F15+F19)</f>
        <v>43526540</v>
      </c>
      <c r="G20" s="68">
        <f>SUM(G19,G15)</f>
        <v>46729801</v>
      </c>
      <c r="H20" s="68">
        <f>SUM(H19,H15)</f>
        <v>19838909</v>
      </c>
      <c r="I20" s="68">
        <f>SUM(I15+I19)</f>
        <v>46026908</v>
      </c>
      <c r="J20" s="68">
        <f>SUM(J15+J19)</f>
        <v>46026908</v>
      </c>
      <c r="K20" s="68">
        <f>SUM(K15+K19)</f>
        <v>20915653</v>
      </c>
      <c r="L20" s="252">
        <f>SUM(L19,L15)</f>
        <v>127517631</v>
      </c>
      <c r="M20" s="255">
        <f t="shared" si="1"/>
        <v>132957205</v>
      </c>
      <c r="N20" s="254">
        <f t="shared" si="2"/>
        <v>58011494</v>
      </c>
      <c r="O20" s="252">
        <f>SUM(O15+O19)</f>
        <v>127517631</v>
      </c>
      <c r="P20" s="252">
        <f>SUM(P19,P15)</f>
        <v>132957205</v>
      </c>
      <c r="Q20" s="252">
        <f>SUM(Q15+Q19)</f>
        <v>58011494</v>
      </c>
      <c r="R20" s="333">
        <f t="shared" si="3"/>
        <v>43.631703900514459</v>
      </c>
    </row>
    <row r="21" spans="1:18" x14ac:dyDescent="0.25">
      <c r="A21" s="74" t="s">
        <v>55</v>
      </c>
      <c r="B21" s="73" t="s">
        <v>56</v>
      </c>
      <c r="C21" s="68">
        <v>3837445</v>
      </c>
      <c r="D21" s="68">
        <v>4130222</v>
      </c>
      <c r="E21" s="68">
        <v>2530068</v>
      </c>
      <c r="F21" s="68">
        <v>5801880</v>
      </c>
      <c r="G21" s="68">
        <v>6076681</v>
      </c>
      <c r="H21" s="68">
        <v>2726320</v>
      </c>
      <c r="I21" s="68">
        <v>6217873</v>
      </c>
      <c r="J21" s="68">
        <v>6217873</v>
      </c>
      <c r="K21" s="68">
        <v>2947256</v>
      </c>
      <c r="L21" s="252">
        <f t="shared" si="0"/>
        <v>15857198</v>
      </c>
      <c r="M21" s="255">
        <f t="shared" si="1"/>
        <v>16424776</v>
      </c>
      <c r="N21" s="255">
        <f t="shared" si="2"/>
        <v>8203644</v>
      </c>
      <c r="O21" s="252">
        <v>15857198</v>
      </c>
      <c r="P21" s="252">
        <v>16424776</v>
      </c>
      <c r="Q21" s="252">
        <v>8203644</v>
      </c>
      <c r="R21" s="333">
        <f t="shared" si="3"/>
        <v>49.9467633531197</v>
      </c>
    </row>
    <row r="22" spans="1:18" x14ac:dyDescent="0.25">
      <c r="A22" s="65" t="s">
        <v>57</v>
      </c>
      <c r="B22" s="64" t="s">
        <v>58</v>
      </c>
      <c r="C22" s="62">
        <v>670000</v>
      </c>
      <c r="D22" s="62">
        <v>670000</v>
      </c>
      <c r="E22" s="62">
        <v>45406</v>
      </c>
      <c r="F22" s="62">
        <v>50000</v>
      </c>
      <c r="G22" s="62">
        <v>50000</v>
      </c>
      <c r="H22" s="62">
        <v>0</v>
      </c>
      <c r="I22" s="62">
        <v>240000</v>
      </c>
      <c r="J22" s="62">
        <v>240000</v>
      </c>
      <c r="K22" s="62">
        <v>64807</v>
      </c>
      <c r="L22" s="251">
        <f t="shared" si="0"/>
        <v>960000</v>
      </c>
      <c r="M22" s="254">
        <f t="shared" si="1"/>
        <v>960000</v>
      </c>
      <c r="N22" s="254">
        <f t="shared" si="2"/>
        <v>110213</v>
      </c>
      <c r="O22" s="251">
        <v>960000</v>
      </c>
      <c r="P22" s="251">
        <v>960000</v>
      </c>
      <c r="Q22" s="251">
        <v>110213</v>
      </c>
      <c r="R22" s="333">
        <f t="shared" si="3"/>
        <v>11.480520833333333</v>
      </c>
    </row>
    <row r="23" spans="1:18" x14ac:dyDescent="0.25">
      <c r="A23" s="65" t="s">
        <v>59</v>
      </c>
      <c r="B23" s="64" t="s">
        <v>60</v>
      </c>
      <c r="C23" s="62">
        <v>7410000</v>
      </c>
      <c r="D23" s="62">
        <v>7410000</v>
      </c>
      <c r="E23" s="62">
        <v>2580658</v>
      </c>
      <c r="F23" s="62">
        <v>800000</v>
      </c>
      <c r="G23" s="62">
        <v>1042040</v>
      </c>
      <c r="H23" s="62">
        <v>451745</v>
      </c>
      <c r="I23" s="62">
        <v>1114000</v>
      </c>
      <c r="J23" s="62">
        <v>1039500</v>
      </c>
      <c r="K23" s="62">
        <v>396964</v>
      </c>
      <c r="L23" s="251">
        <f t="shared" si="0"/>
        <v>9324000</v>
      </c>
      <c r="M23" s="254">
        <f t="shared" si="1"/>
        <v>9491540</v>
      </c>
      <c r="N23" s="254">
        <f t="shared" si="2"/>
        <v>3429367</v>
      </c>
      <c r="O23" s="251">
        <v>9324000</v>
      </c>
      <c r="P23" s="251">
        <v>9491540</v>
      </c>
      <c r="Q23" s="251">
        <v>3429367</v>
      </c>
      <c r="R23" s="333">
        <f t="shared" si="3"/>
        <v>36.130775406309198</v>
      </c>
    </row>
    <row r="24" spans="1:18" x14ac:dyDescent="0.25">
      <c r="A24" s="70" t="s">
        <v>61</v>
      </c>
      <c r="B24" s="67" t="s">
        <v>62</v>
      </c>
      <c r="C24" s="68">
        <f t="shared" ref="C24:I24" si="5">SUM(C22:C23)</f>
        <v>8080000</v>
      </c>
      <c r="D24" s="68">
        <f t="shared" si="5"/>
        <v>8080000</v>
      </c>
      <c r="E24" s="68">
        <f t="shared" si="5"/>
        <v>2626064</v>
      </c>
      <c r="F24" s="68">
        <f t="shared" si="5"/>
        <v>850000</v>
      </c>
      <c r="G24" s="68">
        <f t="shared" si="5"/>
        <v>1092040</v>
      </c>
      <c r="H24" s="68">
        <f t="shared" si="5"/>
        <v>451745</v>
      </c>
      <c r="I24" s="68">
        <f t="shared" si="5"/>
        <v>1354000</v>
      </c>
      <c r="J24" s="68">
        <f>SUM(J22:J23)</f>
        <v>1279500</v>
      </c>
      <c r="K24" s="68">
        <f>SUM(K22:K23)</f>
        <v>461771</v>
      </c>
      <c r="L24" s="252">
        <f>SUM(L22:L23)</f>
        <v>10284000</v>
      </c>
      <c r="M24" s="255">
        <f t="shared" si="1"/>
        <v>10451540</v>
      </c>
      <c r="N24" s="255">
        <f t="shared" si="2"/>
        <v>3539580</v>
      </c>
      <c r="O24" s="252">
        <f>SUM(O22:O23)</f>
        <v>10284000</v>
      </c>
      <c r="P24" s="252">
        <f>SUM(P22:P23)</f>
        <v>10451540</v>
      </c>
      <c r="Q24" s="252">
        <f>SUM(Q22:Q23)</f>
        <v>3539580</v>
      </c>
      <c r="R24" s="333">
        <f t="shared" si="3"/>
        <v>33.866588081756369</v>
      </c>
    </row>
    <row r="25" spans="1:18" x14ac:dyDescent="0.25">
      <c r="A25" s="65" t="s">
        <v>63</v>
      </c>
      <c r="B25" s="64" t="s">
        <v>64</v>
      </c>
      <c r="C25" s="62">
        <v>763000</v>
      </c>
      <c r="D25" s="62">
        <v>763000</v>
      </c>
      <c r="E25" s="62">
        <v>210353</v>
      </c>
      <c r="F25" s="62">
        <v>120000</v>
      </c>
      <c r="G25" s="62">
        <v>120000</v>
      </c>
      <c r="H25" s="62">
        <v>102668</v>
      </c>
      <c r="I25" s="62"/>
      <c r="J25" s="62"/>
      <c r="K25" s="62"/>
      <c r="L25" s="251">
        <f t="shared" si="0"/>
        <v>883000</v>
      </c>
      <c r="M25" s="254">
        <f t="shared" si="1"/>
        <v>883000</v>
      </c>
      <c r="N25" s="254">
        <f t="shared" si="2"/>
        <v>313021</v>
      </c>
      <c r="O25" s="251">
        <v>883000</v>
      </c>
      <c r="P25" s="251">
        <v>883000</v>
      </c>
      <c r="Q25" s="251">
        <v>313021</v>
      </c>
      <c r="R25" s="333">
        <f t="shared" si="3"/>
        <v>35.449716874292186</v>
      </c>
    </row>
    <row r="26" spans="1:18" x14ac:dyDescent="0.25">
      <c r="A26" s="65" t="s">
        <v>65</v>
      </c>
      <c r="B26" s="64" t="s">
        <v>66</v>
      </c>
      <c r="C26" s="62">
        <v>1648000</v>
      </c>
      <c r="D26" s="62">
        <v>1648000</v>
      </c>
      <c r="E26" s="62">
        <v>558678</v>
      </c>
      <c r="F26" s="62">
        <v>180000</v>
      </c>
      <c r="G26" s="62">
        <v>180000</v>
      </c>
      <c r="H26" s="62">
        <v>91679</v>
      </c>
      <c r="I26" s="62">
        <v>200000</v>
      </c>
      <c r="J26" s="62">
        <v>200000</v>
      </c>
      <c r="K26" s="62">
        <v>67080</v>
      </c>
      <c r="L26" s="251">
        <f t="shared" si="0"/>
        <v>2028000</v>
      </c>
      <c r="M26" s="254">
        <f t="shared" si="1"/>
        <v>2028000</v>
      </c>
      <c r="N26" s="254">
        <f t="shared" si="2"/>
        <v>717437</v>
      </c>
      <c r="O26" s="251">
        <v>2028000</v>
      </c>
      <c r="P26" s="251">
        <v>2028000</v>
      </c>
      <c r="Q26" s="251">
        <v>717437</v>
      </c>
      <c r="R26" s="333">
        <f t="shared" si="3"/>
        <v>35.376577909270218</v>
      </c>
    </row>
    <row r="27" spans="1:18" x14ac:dyDescent="0.25">
      <c r="A27" s="70" t="s">
        <v>67</v>
      </c>
      <c r="B27" s="67" t="s">
        <v>68</v>
      </c>
      <c r="C27" s="68">
        <f t="shared" ref="C27:I27" si="6">SUM(C25:C26)</f>
        <v>2411000</v>
      </c>
      <c r="D27" s="68">
        <f t="shared" si="6"/>
        <v>2411000</v>
      </c>
      <c r="E27" s="68">
        <f t="shared" si="6"/>
        <v>769031</v>
      </c>
      <c r="F27" s="68">
        <f t="shared" si="6"/>
        <v>300000</v>
      </c>
      <c r="G27" s="68">
        <f t="shared" si="6"/>
        <v>300000</v>
      </c>
      <c r="H27" s="68">
        <f t="shared" si="6"/>
        <v>194347</v>
      </c>
      <c r="I27" s="68">
        <f t="shared" si="6"/>
        <v>200000</v>
      </c>
      <c r="J27" s="68">
        <f>SUM(J25:J26)</f>
        <v>200000</v>
      </c>
      <c r="K27" s="68">
        <f>SUM(K25:K26)</f>
        <v>67080</v>
      </c>
      <c r="L27" s="252">
        <f>SUM(L25:L26)</f>
        <v>2911000</v>
      </c>
      <c r="M27" s="255">
        <f t="shared" si="1"/>
        <v>2911000</v>
      </c>
      <c r="N27" s="255">
        <f t="shared" si="2"/>
        <v>1030458</v>
      </c>
      <c r="O27" s="252">
        <f>SUM(O25:O26)</f>
        <v>2911000</v>
      </c>
      <c r="P27" s="252">
        <f>SUM(P25:P26)</f>
        <v>2911000</v>
      </c>
      <c r="Q27" s="252">
        <f>SUM(Q25:Q26)</f>
        <v>1030458</v>
      </c>
      <c r="R27" s="333">
        <f t="shared" si="3"/>
        <v>35.398763311576772</v>
      </c>
    </row>
    <row r="28" spans="1:18" x14ac:dyDescent="0.25">
      <c r="A28" s="65" t="s">
        <v>69</v>
      </c>
      <c r="B28" s="64" t="s">
        <v>70</v>
      </c>
      <c r="C28" s="62">
        <v>9327376</v>
      </c>
      <c r="D28" s="62">
        <v>9327376</v>
      </c>
      <c r="E28" s="62">
        <v>5707608</v>
      </c>
      <c r="F28" s="62">
        <v>350000</v>
      </c>
      <c r="G28" s="62">
        <v>350000</v>
      </c>
      <c r="H28" s="62">
        <v>209444</v>
      </c>
      <c r="I28" s="62">
        <v>1550000</v>
      </c>
      <c r="J28" s="62">
        <v>1550000</v>
      </c>
      <c r="K28" s="62">
        <v>837951</v>
      </c>
      <c r="L28" s="251">
        <f t="shared" si="0"/>
        <v>11227376</v>
      </c>
      <c r="M28" s="254">
        <f t="shared" si="1"/>
        <v>11227376</v>
      </c>
      <c r="N28" s="254">
        <f t="shared" si="2"/>
        <v>6755003</v>
      </c>
      <c r="O28" s="251">
        <v>11227376</v>
      </c>
      <c r="P28" s="251">
        <v>11227376</v>
      </c>
      <c r="Q28" s="251">
        <v>6755003</v>
      </c>
      <c r="R28" s="333">
        <f t="shared" si="3"/>
        <v>60.1654651986359</v>
      </c>
    </row>
    <row r="29" spans="1:18" x14ac:dyDescent="0.25">
      <c r="A29" s="65" t="s">
        <v>71</v>
      </c>
      <c r="B29" s="64" t="s">
        <v>72</v>
      </c>
      <c r="C29" s="62">
        <v>32892334</v>
      </c>
      <c r="D29" s="62">
        <v>32892334</v>
      </c>
      <c r="E29" s="62">
        <v>16551390</v>
      </c>
      <c r="F29" s="62"/>
      <c r="G29" s="62">
        <v>8223</v>
      </c>
      <c r="H29" s="62">
        <v>8223</v>
      </c>
      <c r="I29" s="62"/>
      <c r="J29" s="62"/>
      <c r="K29" s="62"/>
      <c r="L29" s="251">
        <f t="shared" si="0"/>
        <v>32892334</v>
      </c>
      <c r="M29" s="254">
        <f t="shared" si="1"/>
        <v>32900557</v>
      </c>
      <c r="N29" s="254">
        <f t="shared" si="2"/>
        <v>16559613</v>
      </c>
      <c r="O29" s="251">
        <v>32892334</v>
      </c>
      <c r="P29" s="251">
        <v>32900557</v>
      </c>
      <c r="Q29" s="251">
        <v>16559613</v>
      </c>
      <c r="R29" s="333">
        <f t="shared" si="3"/>
        <v>50.332318082031257</v>
      </c>
    </row>
    <row r="30" spans="1:18" x14ac:dyDescent="0.25">
      <c r="A30" s="65" t="s">
        <v>73</v>
      </c>
      <c r="B30" s="64" t="s">
        <v>74</v>
      </c>
      <c r="C30" s="62">
        <v>620000</v>
      </c>
      <c r="D30" s="62">
        <v>620000</v>
      </c>
      <c r="E30" s="62">
        <v>144992</v>
      </c>
      <c r="F30" s="62"/>
      <c r="G30" s="62"/>
      <c r="H30" s="62"/>
      <c r="I30" s="62"/>
      <c r="J30" s="62"/>
      <c r="K30" s="62"/>
      <c r="L30" s="251">
        <f t="shared" si="0"/>
        <v>620000</v>
      </c>
      <c r="M30" s="254">
        <f t="shared" si="1"/>
        <v>620000</v>
      </c>
      <c r="N30" s="254">
        <f t="shared" si="2"/>
        <v>144992</v>
      </c>
      <c r="O30" s="251">
        <v>620000</v>
      </c>
      <c r="P30" s="251">
        <v>620000</v>
      </c>
      <c r="Q30" s="251">
        <v>144992</v>
      </c>
      <c r="R30" s="333">
        <f t="shared" si="3"/>
        <v>23.385806451612904</v>
      </c>
    </row>
    <row r="31" spans="1:18" x14ac:dyDescent="0.25">
      <c r="A31" s="65" t="s">
        <v>75</v>
      </c>
      <c r="B31" s="64" t="s">
        <v>76</v>
      </c>
      <c r="C31" s="62">
        <v>13564000</v>
      </c>
      <c r="D31" s="62">
        <v>13564000</v>
      </c>
      <c r="E31" s="62">
        <v>3630514</v>
      </c>
      <c r="F31" s="62">
        <v>250000</v>
      </c>
      <c r="G31" s="62">
        <v>250000</v>
      </c>
      <c r="H31" s="62">
        <v>109965</v>
      </c>
      <c r="I31" s="62">
        <v>400000</v>
      </c>
      <c r="J31" s="62">
        <v>400000</v>
      </c>
      <c r="K31" s="62">
        <v>0</v>
      </c>
      <c r="L31" s="251">
        <f t="shared" si="0"/>
        <v>14214000</v>
      </c>
      <c r="M31" s="254">
        <f t="shared" si="1"/>
        <v>14214000</v>
      </c>
      <c r="N31" s="254">
        <f t="shared" si="2"/>
        <v>3740479</v>
      </c>
      <c r="O31" s="251">
        <v>14214000</v>
      </c>
      <c r="P31" s="251">
        <v>14214000</v>
      </c>
      <c r="Q31" s="251">
        <v>3740479</v>
      </c>
      <c r="R31" s="333">
        <f t="shared" si="3"/>
        <v>26.3154565920923</v>
      </c>
    </row>
    <row r="32" spans="1:18" x14ac:dyDescent="0.25">
      <c r="A32" s="75" t="s">
        <v>77</v>
      </c>
      <c r="B32" s="64" t="s">
        <v>78</v>
      </c>
      <c r="C32" s="62">
        <v>3156000</v>
      </c>
      <c r="D32" s="62">
        <v>3156000</v>
      </c>
      <c r="E32" s="62">
        <v>262060</v>
      </c>
      <c r="F32" s="62"/>
      <c r="G32" s="62"/>
      <c r="H32" s="62"/>
      <c r="I32" s="62"/>
      <c r="J32" s="62"/>
      <c r="K32" s="62"/>
      <c r="L32" s="251">
        <f t="shared" si="0"/>
        <v>3156000</v>
      </c>
      <c r="M32" s="254">
        <f t="shared" si="1"/>
        <v>3156000</v>
      </c>
      <c r="N32" s="254">
        <f t="shared" si="2"/>
        <v>262060</v>
      </c>
      <c r="O32" s="251">
        <v>3156000</v>
      </c>
      <c r="P32" s="251">
        <v>3156000</v>
      </c>
      <c r="Q32" s="251">
        <v>262060</v>
      </c>
      <c r="R32" s="333">
        <f t="shared" si="3"/>
        <v>8.3035487959442342</v>
      </c>
    </row>
    <row r="33" spans="1:18" x14ac:dyDescent="0.25">
      <c r="A33" s="69" t="s">
        <v>79</v>
      </c>
      <c r="B33" s="64" t="s">
        <v>80</v>
      </c>
      <c r="C33" s="62">
        <v>4406124</v>
      </c>
      <c r="D33" s="62">
        <v>4406124</v>
      </c>
      <c r="E33" s="62">
        <v>719472</v>
      </c>
      <c r="F33" s="62">
        <v>1450000</v>
      </c>
      <c r="G33" s="62">
        <v>1450000</v>
      </c>
      <c r="H33" s="62">
        <v>572366</v>
      </c>
      <c r="I33" s="62">
        <v>360000</v>
      </c>
      <c r="J33" s="62">
        <v>360000</v>
      </c>
      <c r="K33" s="62">
        <v>354993</v>
      </c>
      <c r="L33" s="251">
        <f t="shared" si="0"/>
        <v>6216124</v>
      </c>
      <c r="M33" s="254">
        <f t="shared" si="1"/>
        <v>6216124</v>
      </c>
      <c r="N33" s="254">
        <f t="shared" si="2"/>
        <v>1646831</v>
      </c>
      <c r="O33" s="251">
        <v>6216124</v>
      </c>
      <c r="P33" s="251">
        <v>6216124</v>
      </c>
      <c r="Q33" s="251">
        <v>1646831</v>
      </c>
      <c r="R33" s="333">
        <f t="shared" si="3"/>
        <v>26.492891711941397</v>
      </c>
    </row>
    <row r="34" spans="1:18" x14ac:dyDescent="0.25">
      <c r="A34" s="65" t="s">
        <v>81</v>
      </c>
      <c r="B34" s="64" t="s">
        <v>82</v>
      </c>
      <c r="C34" s="62">
        <v>26140227</v>
      </c>
      <c r="D34" s="62">
        <v>26140227</v>
      </c>
      <c r="E34" s="62">
        <v>11950397</v>
      </c>
      <c r="F34" s="62">
        <v>900000</v>
      </c>
      <c r="G34" s="62">
        <v>900000</v>
      </c>
      <c r="H34" s="62">
        <v>376634</v>
      </c>
      <c r="I34" s="62">
        <v>1323000</v>
      </c>
      <c r="J34" s="62">
        <v>1323000</v>
      </c>
      <c r="K34" s="62">
        <v>565657</v>
      </c>
      <c r="L34" s="251">
        <f t="shared" si="0"/>
        <v>28363227</v>
      </c>
      <c r="M34" s="254">
        <f t="shared" si="1"/>
        <v>28363227</v>
      </c>
      <c r="N34" s="254">
        <f t="shared" si="2"/>
        <v>12892688</v>
      </c>
      <c r="O34" s="251">
        <v>28363227</v>
      </c>
      <c r="P34" s="251">
        <v>28363227</v>
      </c>
      <c r="Q34" s="251">
        <v>12892688</v>
      </c>
      <c r="R34" s="333">
        <f t="shared" si="3"/>
        <v>45.455645790939094</v>
      </c>
    </row>
    <row r="35" spans="1:18" x14ac:dyDescent="0.25">
      <c r="A35" s="70" t="s">
        <v>83</v>
      </c>
      <c r="B35" s="67" t="s">
        <v>84</v>
      </c>
      <c r="C35" s="68">
        <f t="shared" ref="C35:I35" si="7">SUM(C28:C34)</f>
        <v>90106061</v>
      </c>
      <c r="D35" s="68">
        <f t="shared" si="7"/>
        <v>90106061</v>
      </c>
      <c r="E35" s="68">
        <f t="shared" si="7"/>
        <v>38966433</v>
      </c>
      <c r="F35" s="68">
        <f t="shared" si="7"/>
        <v>2950000</v>
      </c>
      <c r="G35" s="68">
        <f t="shared" si="7"/>
        <v>2958223</v>
      </c>
      <c r="H35" s="68">
        <f t="shared" si="7"/>
        <v>1276632</v>
      </c>
      <c r="I35" s="68">
        <f t="shared" si="7"/>
        <v>3633000</v>
      </c>
      <c r="J35" s="68">
        <f>SUM(J28:J34)</f>
        <v>3633000</v>
      </c>
      <c r="K35" s="68">
        <f>SUM(K28:K34)</f>
        <v>1758601</v>
      </c>
      <c r="L35" s="252">
        <f>SUM(L28:L34)</f>
        <v>96689061</v>
      </c>
      <c r="M35" s="255">
        <f t="shared" si="1"/>
        <v>96697284</v>
      </c>
      <c r="N35" s="255">
        <f t="shared" si="2"/>
        <v>42001666</v>
      </c>
      <c r="O35" s="252">
        <f>SUM(O28:O34)</f>
        <v>96689061</v>
      </c>
      <c r="P35" s="252">
        <f>SUM(P28:P34)</f>
        <v>96697284</v>
      </c>
      <c r="Q35" s="252">
        <f>SUM(Q28:Q34)</f>
        <v>42001666</v>
      </c>
      <c r="R35" s="333">
        <f t="shared" si="3"/>
        <v>43.436241704575693</v>
      </c>
    </row>
    <row r="36" spans="1:18" x14ac:dyDescent="0.25">
      <c r="A36" s="65" t="s">
        <v>85</v>
      </c>
      <c r="B36" s="64" t="s">
        <v>86</v>
      </c>
      <c r="C36" s="62">
        <v>60000</v>
      </c>
      <c r="D36" s="62">
        <v>60000</v>
      </c>
      <c r="E36" s="62">
        <v>15535</v>
      </c>
      <c r="F36" s="62">
        <v>200000</v>
      </c>
      <c r="G36" s="62">
        <v>250000</v>
      </c>
      <c r="H36" s="62">
        <v>27400</v>
      </c>
      <c r="I36" s="62">
        <v>160000</v>
      </c>
      <c r="J36" s="62">
        <v>160000</v>
      </c>
      <c r="K36" s="62">
        <v>40210</v>
      </c>
      <c r="L36" s="251">
        <f t="shared" si="0"/>
        <v>420000</v>
      </c>
      <c r="M36" s="254">
        <f t="shared" si="1"/>
        <v>470000</v>
      </c>
      <c r="N36" s="254">
        <f t="shared" si="2"/>
        <v>83145</v>
      </c>
      <c r="O36" s="251">
        <v>420000</v>
      </c>
      <c r="P36" s="251">
        <v>470000</v>
      </c>
      <c r="Q36" s="251">
        <v>83145</v>
      </c>
      <c r="R36" s="333">
        <f t="shared" si="3"/>
        <v>17.690425531914894</v>
      </c>
    </row>
    <row r="37" spans="1:18" x14ac:dyDescent="0.25">
      <c r="A37" s="70" t="s">
        <v>87</v>
      </c>
      <c r="B37" s="67" t="s">
        <v>88</v>
      </c>
      <c r="C37" s="68">
        <f t="shared" ref="C37:I37" si="8">SUM(C36)</f>
        <v>60000</v>
      </c>
      <c r="D37" s="68">
        <f t="shared" si="8"/>
        <v>60000</v>
      </c>
      <c r="E37" s="68">
        <f t="shared" si="8"/>
        <v>15535</v>
      </c>
      <c r="F37" s="68">
        <f t="shared" si="8"/>
        <v>200000</v>
      </c>
      <c r="G37" s="68">
        <f t="shared" si="8"/>
        <v>250000</v>
      </c>
      <c r="H37" s="68">
        <f t="shared" si="8"/>
        <v>27400</v>
      </c>
      <c r="I37" s="68">
        <f t="shared" si="8"/>
        <v>160000</v>
      </c>
      <c r="J37" s="68">
        <f>SUM(J36)</f>
        <v>160000</v>
      </c>
      <c r="K37" s="68">
        <f>SUM(K36)</f>
        <v>40210</v>
      </c>
      <c r="L37" s="252">
        <f>SUM(L36)</f>
        <v>420000</v>
      </c>
      <c r="M37" s="255">
        <f t="shared" si="1"/>
        <v>470000</v>
      </c>
      <c r="N37" s="255">
        <f t="shared" si="2"/>
        <v>83145</v>
      </c>
      <c r="O37" s="252">
        <f>SUM(O36)</f>
        <v>420000</v>
      </c>
      <c r="P37" s="252">
        <f>SUM(P36)</f>
        <v>470000</v>
      </c>
      <c r="Q37" s="252">
        <f>SUM(Q36)</f>
        <v>83145</v>
      </c>
      <c r="R37" s="333">
        <f t="shared" si="3"/>
        <v>17.690425531914894</v>
      </c>
    </row>
    <row r="38" spans="1:18" x14ac:dyDescent="0.25">
      <c r="A38" s="65" t="s">
        <v>89</v>
      </c>
      <c r="B38" s="64" t="s">
        <v>90</v>
      </c>
      <c r="C38" s="62">
        <v>26842654</v>
      </c>
      <c r="D38" s="62">
        <v>26842654</v>
      </c>
      <c r="E38" s="62">
        <v>9985973</v>
      </c>
      <c r="F38" s="62">
        <v>650000</v>
      </c>
      <c r="G38" s="62">
        <v>650000</v>
      </c>
      <c r="H38" s="62">
        <v>357935</v>
      </c>
      <c r="I38" s="62">
        <v>2000000</v>
      </c>
      <c r="J38" s="62">
        <v>1979885</v>
      </c>
      <c r="K38" s="62">
        <v>488649</v>
      </c>
      <c r="L38" s="251">
        <f t="shared" si="0"/>
        <v>29492654</v>
      </c>
      <c r="M38" s="254">
        <f t="shared" si="1"/>
        <v>29472539</v>
      </c>
      <c r="N38" s="254">
        <f t="shared" si="2"/>
        <v>10832557</v>
      </c>
      <c r="O38" s="251">
        <v>29492654</v>
      </c>
      <c r="P38" s="251">
        <v>29472539</v>
      </c>
      <c r="Q38" s="251">
        <v>10832557</v>
      </c>
      <c r="R38" s="333">
        <f t="shared" si="3"/>
        <v>36.754746511659548</v>
      </c>
    </row>
    <row r="39" spans="1:18" x14ac:dyDescent="0.25">
      <c r="A39" s="65" t="s">
        <v>91</v>
      </c>
      <c r="B39" s="64" t="s">
        <v>92</v>
      </c>
      <c r="C39" s="62">
        <v>70450000</v>
      </c>
      <c r="D39" s="62">
        <v>70475000</v>
      </c>
      <c r="E39" s="62">
        <v>323000</v>
      </c>
      <c r="F39" s="62"/>
      <c r="G39" s="62"/>
      <c r="H39" s="62"/>
      <c r="I39" s="62"/>
      <c r="J39" s="62"/>
      <c r="K39" s="62"/>
      <c r="L39" s="251">
        <f t="shared" si="0"/>
        <v>70450000</v>
      </c>
      <c r="M39" s="254">
        <f t="shared" si="1"/>
        <v>70475000</v>
      </c>
      <c r="N39" s="254">
        <f t="shared" si="2"/>
        <v>323000</v>
      </c>
      <c r="O39" s="251">
        <v>70450000</v>
      </c>
      <c r="P39" s="251">
        <v>70475000</v>
      </c>
      <c r="Q39" s="251">
        <v>323000</v>
      </c>
      <c r="R39" s="333">
        <f t="shared" si="3"/>
        <v>0.45831855267825472</v>
      </c>
    </row>
    <row r="40" spans="1:18" x14ac:dyDescent="0.25">
      <c r="A40" s="65" t="s">
        <v>93</v>
      </c>
      <c r="B40" s="64" t="s">
        <v>94</v>
      </c>
      <c r="C40" s="62">
        <v>25000</v>
      </c>
      <c r="D40" s="62">
        <v>0</v>
      </c>
      <c r="E40" s="62">
        <v>0</v>
      </c>
      <c r="F40" s="62"/>
      <c r="G40" s="62"/>
      <c r="H40" s="62"/>
      <c r="I40" s="62"/>
      <c r="J40" s="62"/>
      <c r="K40" s="62"/>
      <c r="L40" s="251">
        <f t="shared" si="0"/>
        <v>25000</v>
      </c>
      <c r="M40" s="254">
        <f t="shared" si="1"/>
        <v>0</v>
      </c>
      <c r="N40" s="254">
        <f t="shared" si="2"/>
        <v>0</v>
      </c>
      <c r="O40" s="251">
        <v>25000</v>
      </c>
      <c r="P40" s="251">
        <v>0</v>
      </c>
      <c r="Q40" s="251">
        <v>0</v>
      </c>
      <c r="R40" s="333">
        <v>0</v>
      </c>
    </row>
    <row r="41" spans="1:18" x14ac:dyDescent="0.25">
      <c r="A41" s="65" t="s">
        <v>95</v>
      </c>
      <c r="B41" s="64" t="s">
        <v>96</v>
      </c>
      <c r="C41" s="62">
        <v>61200</v>
      </c>
      <c r="D41" s="62">
        <v>61200</v>
      </c>
      <c r="E41" s="62">
        <v>30735</v>
      </c>
      <c r="F41" s="62">
        <v>50000</v>
      </c>
      <c r="G41" s="62">
        <v>100000</v>
      </c>
      <c r="H41" s="62">
        <v>94923</v>
      </c>
      <c r="I41" s="62">
        <v>5000</v>
      </c>
      <c r="J41" s="62">
        <v>5000</v>
      </c>
      <c r="K41" s="62">
        <v>887</v>
      </c>
      <c r="L41" s="251">
        <f t="shared" si="0"/>
        <v>116200</v>
      </c>
      <c r="M41" s="254">
        <f t="shared" si="1"/>
        <v>166200</v>
      </c>
      <c r="N41" s="254">
        <f t="shared" si="2"/>
        <v>126545</v>
      </c>
      <c r="O41" s="251">
        <v>116200</v>
      </c>
      <c r="P41" s="251">
        <v>166200</v>
      </c>
      <c r="Q41" s="251">
        <v>126545</v>
      </c>
      <c r="R41" s="333">
        <f t="shared" si="3"/>
        <v>76.140192539109506</v>
      </c>
    </row>
    <row r="42" spans="1:18" x14ac:dyDescent="0.25">
      <c r="A42" s="70" t="s">
        <v>97</v>
      </c>
      <c r="B42" s="67" t="s">
        <v>98</v>
      </c>
      <c r="C42" s="68">
        <f t="shared" ref="C42:I42" si="9">SUM(C38:C41)</f>
        <v>97378854</v>
      </c>
      <c r="D42" s="68">
        <f t="shared" si="9"/>
        <v>97378854</v>
      </c>
      <c r="E42" s="68">
        <f t="shared" si="9"/>
        <v>10339708</v>
      </c>
      <c r="F42" s="68">
        <f t="shared" si="9"/>
        <v>700000</v>
      </c>
      <c r="G42" s="68">
        <f t="shared" si="9"/>
        <v>750000</v>
      </c>
      <c r="H42" s="68">
        <f t="shared" si="9"/>
        <v>452858</v>
      </c>
      <c r="I42" s="68">
        <f t="shared" si="9"/>
        <v>2005000</v>
      </c>
      <c r="J42" s="68">
        <f>SUM(J38:J41)</f>
        <v>1984885</v>
      </c>
      <c r="K42" s="68">
        <f>SUM(K38:K41)</f>
        <v>489536</v>
      </c>
      <c r="L42" s="252">
        <f>SUM(L38:L41)</f>
        <v>100083854</v>
      </c>
      <c r="M42" s="255">
        <f t="shared" si="1"/>
        <v>100113739</v>
      </c>
      <c r="N42" s="255">
        <f t="shared" si="2"/>
        <v>11282102</v>
      </c>
      <c r="O42" s="252">
        <f>SUM(O38:O41)</f>
        <v>100083854</v>
      </c>
      <c r="P42" s="252">
        <f>SUM(P38:P41)</f>
        <v>100113739</v>
      </c>
      <c r="Q42" s="252">
        <f>SUM(Q38:Q41)</f>
        <v>11282102</v>
      </c>
      <c r="R42" s="333">
        <f t="shared" si="3"/>
        <v>11.269284428583774</v>
      </c>
    </row>
    <row r="43" spans="1:18" x14ac:dyDescent="0.25">
      <c r="A43" s="74" t="s">
        <v>99</v>
      </c>
      <c r="B43" s="73" t="s">
        <v>100</v>
      </c>
      <c r="C43" s="68">
        <f t="shared" ref="C43:I43" si="10">SUM(C24+C27+C35+C37+C42)</f>
        <v>198035915</v>
      </c>
      <c r="D43" s="68">
        <f t="shared" si="10"/>
        <v>198035915</v>
      </c>
      <c r="E43" s="68">
        <f t="shared" si="10"/>
        <v>52716771</v>
      </c>
      <c r="F43" s="68">
        <f t="shared" si="10"/>
        <v>5000000</v>
      </c>
      <c r="G43" s="68">
        <f t="shared" si="10"/>
        <v>5350263</v>
      </c>
      <c r="H43" s="68">
        <f t="shared" si="10"/>
        <v>2402982</v>
      </c>
      <c r="I43" s="68">
        <f t="shared" si="10"/>
        <v>7352000</v>
      </c>
      <c r="J43" s="68">
        <f>SUM(J24+J27+J35+J37+J42)</f>
        <v>7257385</v>
      </c>
      <c r="K43" s="68">
        <f>SUM(K24+K27+K35+K37+K42)</f>
        <v>2817198</v>
      </c>
      <c r="L43" s="252">
        <f>SUM(L24+L27+L35+L37+L42)</f>
        <v>210387915</v>
      </c>
      <c r="M43" s="255">
        <f t="shared" si="1"/>
        <v>210643563</v>
      </c>
      <c r="N43" s="255">
        <f t="shared" si="2"/>
        <v>57936951</v>
      </c>
      <c r="O43" s="252">
        <f>SUM(O24+O27+O35+O37+O42)</f>
        <v>210387915</v>
      </c>
      <c r="P43" s="252">
        <f>SUM(P24+P27+P35+P37+P42)</f>
        <v>210643563</v>
      </c>
      <c r="Q43" s="252">
        <f>SUM(Q24+Q27+Q35+Q37+Q42)</f>
        <v>57936951</v>
      </c>
      <c r="R43" s="333">
        <f t="shared" si="3"/>
        <v>27.504733671828369</v>
      </c>
    </row>
    <row r="44" spans="1:18" x14ac:dyDescent="0.25">
      <c r="A44" s="76" t="s">
        <v>101</v>
      </c>
      <c r="B44" s="64" t="s">
        <v>102</v>
      </c>
      <c r="C44" s="62">
        <v>4100000</v>
      </c>
      <c r="D44" s="62">
        <v>4100000</v>
      </c>
      <c r="E44" s="62">
        <v>2434375</v>
      </c>
      <c r="F44" s="62"/>
      <c r="G44" s="62"/>
      <c r="H44" s="62"/>
      <c r="I44" s="62"/>
      <c r="J44" s="62"/>
      <c r="K44" s="62"/>
      <c r="L44" s="251">
        <f t="shared" si="0"/>
        <v>4100000</v>
      </c>
      <c r="M44" s="254">
        <f t="shared" si="1"/>
        <v>4100000</v>
      </c>
      <c r="N44" s="254">
        <f t="shared" si="2"/>
        <v>2434375</v>
      </c>
      <c r="O44" s="251">
        <v>4100000</v>
      </c>
      <c r="P44" s="251">
        <v>4100000</v>
      </c>
      <c r="Q44" s="251">
        <v>2434375</v>
      </c>
      <c r="R44" s="333">
        <f t="shared" si="3"/>
        <v>59.375</v>
      </c>
    </row>
    <row r="45" spans="1:18" x14ac:dyDescent="0.25">
      <c r="A45" s="77" t="s">
        <v>103</v>
      </c>
      <c r="B45" s="73" t="s">
        <v>104</v>
      </c>
      <c r="C45" s="68">
        <f>SUM(C44)</f>
        <v>4100000</v>
      </c>
      <c r="D45" s="68">
        <f>SUM(D44)</f>
        <v>4100000</v>
      </c>
      <c r="E45" s="68">
        <f>SUM(E44)</f>
        <v>2434375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252">
        <f>SUM(L44)</f>
        <v>4100000</v>
      </c>
      <c r="M45" s="255">
        <f t="shared" si="1"/>
        <v>4100000</v>
      </c>
      <c r="N45" s="254">
        <f t="shared" si="2"/>
        <v>2434375</v>
      </c>
      <c r="O45" s="252">
        <f>SUM(O44)</f>
        <v>4100000</v>
      </c>
      <c r="P45" s="252">
        <f>SUM(P44)</f>
        <v>4100000</v>
      </c>
      <c r="Q45" s="252">
        <f>SUM(Q44)</f>
        <v>2434375</v>
      </c>
      <c r="R45" s="333">
        <f t="shared" si="3"/>
        <v>59.375</v>
      </c>
    </row>
    <row r="46" spans="1:18" x14ac:dyDescent="0.25">
      <c r="A46" s="78" t="s">
        <v>105</v>
      </c>
      <c r="B46" s="64" t="s">
        <v>106</v>
      </c>
      <c r="C46" s="62">
        <v>101371499</v>
      </c>
      <c r="D46" s="62">
        <v>101485559</v>
      </c>
      <c r="E46" s="62">
        <v>52827240</v>
      </c>
      <c r="F46" s="62"/>
      <c r="G46" s="62"/>
      <c r="H46" s="62"/>
      <c r="I46" s="62"/>
      <c r="J46" s="62"/>
      <c r="K46" s="62"/>
      <c r="L46" s="251">
        <f t="shared" si="0"/>
        <v>101371499</v>
      </c>
      <c r="M46" s="254">
        <f t="shared" si="1"/>
        <v>101485559</v>
      </c>
      <c r="N46" s="254">
        <f t="shared" si="2"/>
        <v>52827240</v>
      </c>
      <c r="O46" s="251">
        <v>101371499</v>
      </c>
      <c r="P46" s="251">
        <v>101485559</v>
      </c>
      <c r="Q46" s="251">
        <v>52827240</v>
      </c>
      <c r="R46" s="333">
        <f t="shared" si="3"/>
        <v>52.053947892231648</v>
      </c>
    </row>
    <row r="47" spans="1:18" x14ac:dyDescent="0.25">
      <c r="A47" s="78" t="s">
        <v>107</v>
      </c>
      <c r="B47" s="64" t="s">
        <v>108</v>
      </c>
      <c r="C47" s="62">
        <v>37873619</v>
      </c>
      <c r="D47" s="62">
        <v>42006252</v>
      </c>
      <c r="E47" s="62">
        <v>26297590</v>
      </c>
      <c r="F47" s="62"/>
      <c r="G47" s="62"/>
      <c r="H47" s="62"/>
      <c r="I47" s="62"/>
      <c r="J47" s="62"/>
      <c r="K47" s="62"/>
      <c r="L47" s="251">
        <f t="shared" si="0"/>
        <v>37873619</v>
      </c>
      <c r="M47" s="254">
        <f t="shared" si="1"/>
        <v>42006252</v>
      </c>
      <c r="N47" s="254">
        <f t="shared" si="2"/>
        <v>26297590</v>
      </c>
      <c r="O47" s="251">
        <v>37873619</v>
      </c>
      <c r="P47" s="251">
        <v>42006252</v>
      </c>
      <c r="Q47" s="251">
        <v>26297590</v>
      </c>
      <c r="R47" s="333">
        <f t="shared" si="3"/>
        <v>62.603990472656314</v>
      </c>
    </row>
    <row r="48" spans="1:18" x14ac:dyDescent="0.25">
      <c r="A48" s="78" t="s">
        <v>109</v>
      </c>
      <c r="B48" s="64" t="s">
        <v>110</v>
      </c>
      <c r="C48" s="62">
        <v>43229732</v>
      </c>
      <c r="D48" s="62">
        <v>43229732</v>
      </c>
      <c r="E48" s="62">
        <v>25434900</v>
      </c>
      <c r="F48" s="62"/>
      <c r="G48" s="62"/>
      <c r="H48" s="62"/>
      <c r="I48" s="62"/>
      <c r="J48" s="62"/>
      <c r="K48" s="62"/>
      <c r="L48" s="251">
        <f t="shared" si="0"/>
        <v>43229732</v>
      </c>
      <c r="M48" s="254">
        <f t="shared" si="1"/>
        <v>43229732</v>
      </c>
      <c r="N48" s="254">
        <f t="shared" si="2"/>
        <v>25434900</v>
      </c>
      <c r="O48" s="251">
        <v>43229732</v>
      </c>
      <c r="P48" s="251">
        <v>43229732</v>
      </c>
      <c r="Q48" s="251">
        <v>25434900</v>
      </c>
      <c r="R48" s="333">
        <f t="shared" si="3"/>
        <v>58.836589595327581</v>
      </c>
    </row>
    <row r="49" spans="1:23" x14ac:dyDescent="0.25">
      <c r="A49" s="79" t="s">
        <v>111</v>
      </c>
      <c r="B49" s="64" t="s">
        <v>112</v>
      </c>
      <c r="C49" s="62">
        <v>161121640</v>
      </c>
      <c r="D49" s="62">
        <v>161429812</v>
      </c>
      <c r="E49" s="62">
        <v>0</v>
      </c>
      <c r="F49" s="62"/>
      <c r="G49" s="62"/>
      <c r="H49" s="62"/>
      <c r="I49" s="62"/>
      <c r="J49" s="62"/>
      <c r="K49" s="62"/>
      <c r="L49" s="251">
        <f t="shared" si="0"/>
        <v>161121640</v>
      </c>
      <c r="M49" s="254">
        <f t="shared" si="1"/>
        <v>161429812</v>
      </c>
      <c r="N49" s="254">
        <f t="shared" si="2"/>
        <v>0</v>
      </c>
      <c r="O49" s="251">
        <v>161121640</v>
      </c>
      <c r="P49" s="251">
        <v>161429812</v>
      </c>
      <c r="Q49" s="251">
        <v>0</v>
      </c>
      <c r="R49" s="333">
        <f t="shared" si="3"/>
        <v>0</v>
      </c>
    </row>
    <row r="50" spans="1:23" x14ac:dyDescent="0.25">
      <c r="A50" s="77" t="s">
        <v>113</v>
      </c>
      <c r="B50" s="73" t="s">
        <v>114</v>
      </c>
      <c r="C50" s="68">
        <f>SUM(C46:C49)</f>
        <v>343596490</v>
      </c>
      <c r="D50" s="68">
        <f>SUM(D46:D49)</f>
        <v>348151355</v>
      </c>
      <c r="E50" s="68">
        <f>SUM(E46:E49)</f>
        <v>104559730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252">
        <f>SUM(L46:L49)</f>
        <v>343596490</v>
      </c>
      <c r="M50" s="255">
        <f t="shared" si="1"/>
        <v>348151355</v>
      </c>
      <c r="N50" s="254">
        <f t="shared" si="2"/>
        <v>104559730</v>
      </c>
      <c r="O50" s="252">
        <f>SUM(O46:O49)</f>
        <v>343596490</v>
      </c>
      <c r="P50" s="252">
        <f>SUM(P46:P49)</f>
        <v>348151355</v>
      </c>
      <c r="Q50" s="252">
        <f>SUM(Q46:Q49)</f>
        <v>104559730</v>
      </c>
      <c r="R50" s="333">
        <f t="shared" si="3"/>
        <v>30.032837298593883</v>
      </c>
    </row>
    <row r="51" spans="1:23" s="1" customFormat="1" ht="15.75" x14ac:dyDescent="0.25">
      <c r="A51" s="80" t="s">
        <v>115</v>
      </c>
      <c r="B51" s="81"/>
      <c r="C51" s="82">
        <f>SUM(C20+C21+C43+C45+C50)</f>
        <v>587534033</v>
      </c>
      <c r="D51" s="82">
        <f>SUM(D20+D21+D43+D45+D50)</f>
        <v>594617988</v>
      </c>
      <c r="E51" s="82">
        <f>SUM(E20+E21+E43+E45+E50)</f>
        <v>179497876</v>
      </c>
      <c r="F51" s="82">
        <f>SUM(F20+F21+F43+F45+F50)</f>
        <v>54328420</v>
      </c>
      <c r="G51" s="82">
        <f>SUM(G20+G21+G43)</f>
        <v>58156745</v>
      </c>
      <c r="H51" s="82">
        <f>SUM(H20+H21+H43+H45+H50)</f>
        <v>24968211</v>
      </c>
      <c r="I51" s="82">
        <f>SUM(I20+I21+I43+I45+I50)</f>
        <v>59596781</v>
      </c>
      <c r="J51" s="82">
        <f>SUM(J20+J21+J43+J45+J50)</f>
        <v>59502166</v>
      </c>
      <c r="K51" s="82">
        <f>SUM(K20+K21+K43+K45+K50)</f>
        <v>26680107</v>
      </c>
      <c r="L51" s="253">
        <f>SUM(L20+L21+L43+L45+L50)</f>
        <v>701459234</v>
      </c>
      <c r="M51" s="256">
        <f t="shared" si="1"/>
        <v>712276899</v>
      </c>
      <c r="N51" s="254">
        <f t="shared" si="2"/>
        <v>231146194</v>
      </c>
      <c r="O51" s="253">
        <f>SUM(O20+O21+O43+O45+O50)</f>
        <v>701459234</v>
      </c>
      <c r="P51" s="253">
        <f>SUM(P20+P21+P43+P45+P50)</f>
        <v>712276899</v>
      </c>
      <c r="Q51" s="253">
        <f>SUM(Q20+Q21+Q43+Q45+Q50)</f>
        <v>231146194</v>
      </c>
      <c r="R51" s="333">
        <f t="shared" si="3"/>
        <v>32.451732510841971</v>
      </c>
    </row>
    <row r="52" spans="1:23" x14ac:dyDescent="0.25">
      <c r="A52" s="83" t="s">
        <v>116</v>
      </c>
      <c r="B52" s="64" t="s">
        <v>117</v>
      </c>
      <c r="C52" s="62">
        <v>131524550</v>
      </c>
      <c r="D52" s="62">
        <v>174035394</v>
      </c>
      <c r="E52" s="62">
        <v>18944274</v>
      </c>
      <c r="F52" s="62"/>
      <c r="G52" s="62"/>
      <c r="H52" s="62"/>
      <c r="I52" s="62"/>
      <c r="J52" s="62"/>
      <c r="K52" s="62"/>
      <c r="L52" s="251">
        <f t="shared" si="0"/>
        <v>131524550</v>
      </c>
      <c r="M52" s="254">
        <f t="shared" si="1"/>
        <v>174035394</v>
      </c>
      <c r="N52" s="254">
        <f t="shared" si="2"/>
        <v>18944274</v>
      </c>
      <c r="O52" s="251">
        <v>131524550</v>
      </c>
      <c r="P52" s="251">
        <v>174035394</v>
      </c>
      <c r="Q52" s="251">
        <v>18944274</v>
      </c>
      <c r="R52" s="333">
        <f t="shared" si="3"/>
        <v>10.885299573028231</v>
      </c>
    </row>
    <row r="53" spans="1:23" x14ac:dyDescent="0.25">
      <c r="A53" s="83" t="s">
        <v>118</v>
      </c>
      <c r="B53" s="64" t="s">
        <v>119</v>
      </c>
      <c r="C53" s="62">
        <v>4000000</v>
      </c>
      <c r="D53" s="62">
        <v>4000000</v>
      </c>
      <c r="E53" s="62">
        <v>74500</v>
      </c>
      <c r="F53" s="62"/>
      <c r="G53" s="62"/>
      <c r="H53" s="62"/>
      <c r="I53" s="62"/>
      <c r="J53" s="62">
        <v>74500</v>
      </c>
      <c r="K53" s="62">
        <v>74500</v>
      </c>
      <c r="L53" s="251">
        <f t="shared" si="0"/>
        <v>4000000</v>
      </c>
      <c r="M53" s="254">
        <f t="shared" si="1"/>
        <v>4074500</v>
      </c>
      <c r="N53" s="254">
        <f t="shared" si="2"/>
        <v>149000</v>
      </c>
      <c r="O53" s="251">
        <v>4000000</v>
      </c>
      <c r="P53" s="251">
        <v>4074500</v>
      </c>
      <c r="Q53" s="251">
        <v>149000</v>
      </c>
      <c r="R53" s="333">
        <f t="shared" si="3"/>
        <v>3.6568904160019637</v>
      </c>
    </row>
    <row r="54" spans="1:23" x14ac:dyDescent="0.25">
      <c r="A54" s="83" t="s">
        <v>120</v>
      </c>
      <c r="B54" s="64" t="s">
        <v>121</v>
      </c>
      <c r="C54" s="62">
        <v>83800000</v>
      </c>
      <c r="D54" s="62">
        <v>83800000</v>
      </c>
      <c r="E54" s="62">
        <v>3404385</v>
      </c>
      <c r="F54" s="62"/>
      <c r="G54" s="62"/>
      <c r="H54" s="62"/>
      <c r="I54" s="62"/>
      <c r="J54" s="62"/>
      <c r="K54" s="62"/>
      <c r="L54" s="251">
        <f t="shared" si="0"/>
        <v>83800000</v>
      </c>
      <c r="M54" s="254">
        <f t="shared" si="1"/>
        <v>83800000</v>
      </c>
      <c r="N54" s="254">
        <f t="shared" si="2"/>
        <v>3404385</v>
      </c>
      <c r="O54" s="251">
        <v>83800000</v>
      </c>
      <c r="P54" s="251">
        <v>83800000</v>
      </c>
      <c r="Q54" s="251">
        <v>3404385</v>
      </c>
      <c r="R54" s="333">
        <f t="shared" si="3"/>
        <v>4.0625119331742248</v>
      </c>
    </row>
    <row r="55" spans="1:23" x14ac:dyDescent="0.25">
      <c r="A55" s="69" t="s">
        <v>122</v>
      </c>
      <c r="B55" s="64" t="s">
        <v>123</v>
      </c>
      <c r="C55" s="62">
        <v>59777192</v>
      </c>
      <c r="D55" s="62">
        <v>71255120</v>
      </c>
      <c r="E55" s="62">
        <v>6016721</v>
      </c>
      <c r="F55" s="62"/>
      <c r="G55" s="62"/>
      <c r="H55" s="62"/>
      <c r="I55" s="62"/>
      <c r="J55" s="62">
        <v>20115</v>
      </c>
      <c r="K55" s="62">
        <v>20115</v>
      </c>
      <c r="L55" s="251">
        <f t="shared" si="0"/>
        <v>59777192</v>
      </c>
      <c r="M55" s="254">
        <f t="shared" si="1"/>
        <v>71275235</v>
      </c>
      <c r="N55" s="254">
        <f t="shared" si="2"/>
        <v>6036836</v>
      </c>
      <c r="O55" s="251">
        <v>59777192</v>
      </c>
      <c r="P55" s="251">
        <v>71275235</v>
      </c>
      <c r="Q55" s="251">
        <v>6036836</v>
      </c>
      <c r="R55" s="333">
        <f t="shared" si="3"/>
        <v>8.4697525023944156</v>
      </c>
    </row>
    <row r="56" spans="1:23" x14ac:dyDescent="0.25">
      <c r="A56" s="84" t="s">
        <v>124</v>
      </c>
      <c r="B56" s="73" t="s">
        <v>125</v>
      </c>
      <c r="C56" s="68">
        <f>SUM(C52:C55)</f>
        <v>279101742</v>
      </c>
      <c r="D56" s="68">
        <f>SUM(D52:D55)</f>
        <v>333090514</v>
      </c>
      <c r="E56" s="68">
        <f>SUM(E52:E55)</f>
        <v>28439880</v>
      </c>
      <c r="F56" s="68">
        <v>0</v>
      </c>
      <c r="G56" s="68"/>
      <c r="H56" s="68">
        <v>0</v>
      </c>
      <c r="I56" s="68">
        <v>0</v>
      </c>
      <c r="J56" s="68">
        <f>SUM(J52:J55)</f>
        <v>94615</v>
      </c>
      <c r="K56" s="68">
        <f>SUM(K52:K55)</f>
        <v>94615</v>
      </c>
      <c r="L56" s="252">
        <f>SUM(L52:L55)</f>
        <v>279101742</v>
      </c>
      <c r="M56" s="255">
        <f t="shared" si="1"/>
        <v>333185129</v>
      </c>
      <c r="N56" s="254">
        <f t="shared" si="2"/>
        <v>28534495</v>
      </c>
      <c r="O56" s="252">
        <f>SUM(O52:O55)</f>
        <v>279101742</v>
      </c>
      <c r="P56" s="252">
        <f>SUM(P52:P55)</f>
        <v>333185129</v>
      </c>
      <c r="Q56" s="252">
        <f>SUM(Q52:Q55)</f>
        <v>28534495</v>
      </c>
      <c r="R56" s="333">
        <f t="shared" si="3"/>
        <v>8.5641562351961991</v>
      </c>
    </row>
    <row r="57" spans="1:23" x14ac:dyDescent="0.25">
      <c r="A57" s="76" t="s">
        <v>126</v>
      </c>
      <c r="B57" s="64" t="s">
        <v>127</v>
      </c>
      <c r="C57" s="62">
        <v>62140000</v>
      </c>
      <c r="D57" s="62">
        <v>62140000</v>
      </c>
      <c r="E57" s="62"/>
      <c r="F57" s="62"/>
      <c r="G57" s="62"/>
      <c r="H57" s="62"/>
      <c r="I57" s="62"/>
      <c r="J57" s="62"/>
      <c r="K57" s="62"/>
      <c r="L57" s="251">
        <f t="shared" si="0"/>
        <v>62140000</v>
      </c>
      <c r="M57" s="254">
        <f t="shared" si="1"/>
        <v>62140000</v>
      </c>
      <c r="N57" s="254">
        <f t="shared" si="2"/>
        <v>0</v>
      </c>
      <c r="O57" s="251">
        <v>62140000</v>
      </c>
      <c r="P57" s="251">
        <v>62140000</v>
      </c>
      <c r="Q57" s="251">
        <v>0</v>
      </c>
      <c r="R57" s="333">
        <f t="shared" si="3"/>
        <v>0</v>
      </c>
    </row>
    <row r="58" spans="1:23" x14ac:dyDescent="0.25">
      <c r="A58" s="76" t="s">
        <v>128</v>
      </c>
      <c r="B58" s="64" t="s">
        <v>129</v>
      </c>
      <c r="C58" s="62">
        <v>17000000</v>
      </c>
      <c r="D58" s="62">
        <v>17000000</v>
      </c>
      <c r="E58" s="62"/>
      <c r="F58" s="62"/>
      <c r="G58" s="62"/>
      <c r="H58" s="62"/>
      <c r="I58" s="62"/>
      <c r="J58" s="62"/>
      <c r="K58" s="62"/>
      <c r="L58" s="251">
        <f t="shared" si="0"/>
        <v>17000000</v>
      </c>
      <c r="M58" s="254">
        <f t="shared" si="1"/>
        <v>17000000</v>
      </c>
      <c r="N58" s="254">
        <f t="shared" si="2"/>
        <v>0</v>
      </c>
      <c r="O58" s="251">
        <v>17000000</v>
      </c>
      <c r="P58" s="251">
        <v>17000000</v>
      </c>
      <c r="Q58" s="251">
        <v>0</v>
      </c>
      <c r="R58" s="333">
        <f t="shared" si="3"/>
        <v>0</v>
      </c>
    </row>
    <row r="59" spans="1:23" x14ac:dyDescent="0.25">
      <c r="A59" s="77" t="s">
        <v>130</v>
      </c>
      <c r="B59" s="73" t="s">
        <v>131</v>
      </c>
      <c r="C59" s="68">
        <f>SUM(C57:C58)</f>
        <v>79140000</v>
      </c>
      <c r="D59" s="68">
        <f>SUM(D57:D58)</f>
        <v>79140000</v>
      </c>
      <c r="E59" s="68">
        <v>0</v>
      </c>
      <c r="F59" s="68">
        <v>0</v>
      </c>
      <c r="G59" s="68"/>
      <c r="H59" s="68">
        <v>0</v>
      </c>
      <c r="I59" s="68">
        <v>0</v>
      </c>
      <c r="J59" s="68">
        <v>0</v>
      </c>
      <c r="K59" s="68">
        <v>0</v>
      </c>
      <c r="L59" s="252">
        <f>SUM(L57:L58)</f>
        <v>79140000</v>
      </c>
      <c r="M59" s="255">
        <f t="shared" si="1"/>
        <v>79140000</v>
      </c>
      <c r="N59" s="254">
        <f t="shared" si="2"/>
        <v>0</v>
      </c>
      <c r="O59" s="252">
        <f>SUM(O57:O58)</f>
        <v>79140000</v>
      </c>
      <c r="P59" s="252">
        <f>SUM(P57:P58)</f>
        <v>79140000</v>
      </c>
      <c r="Q59" s="252">
        <v>0</v>
      </c>
      <c r="R59" s="333">
        <f t="shared" si="3"/>
        <v>0</v>
      </c>
    </row>
    <row r="60" spans="1:23" x14ac:dyDescent="0.25">
      <c r="A60" s="76" t="s">
        <v>132</v>
      </c>
      <c r="B60" s="64" t="s">
        <v>133</v>
      </c>
      <c r="C60" s="62">
        <v>18000000</v>
      </c>
      <c r="D60" s="62">
        <v>18000000</v>
      </c>
      <c r="E60" s="62">
        <v>600000</v>
      </c>
      <c r="F60" s="62"/>
      <c r="G60" s="62"/>
      <c r="H60" s="62"/>
      <c r="I60" s="62"/>
      <c r="J60" s="62"/>
      <c r="K60" s="62"/>
      <c r="L60" s="251">
        <f t="shared" si="0"/>
        <v>18000000</v>
      </c>
      <c r="M60" s="254">
        <f t="shared" si="1"/>
        <v>18000000</v>
      </c>
      <c r="N60" s="254">
        <f t="shared" si="2"/>
        <v>600000</v>
      </c>
      <c r="O60" s="251">
        <v>18000000</v>
      </c>
      <c r="P60" s="251">
        <v>18000000</v>
      </c>
      <c r="Q60" s="251">
        <v>600000</v>
      </c>
      <c r="R60" s="333">
        <f t="shared" si="3"/>
        <v>3.3333333333333335</v>
      </c>
    </row>
    <row r="61" spans="1:23" x14ac:dyDescent="0.25">
      <c r="A61" s="77" t="s">
        <v>134</v>
      </c>
      <c r="B61" s="73" t="s">
        <v>135</v>
      </c>
      <c r="C61" s="68">
        <f>SUM(C60)</f>
        <v>18000000</v>
      </c>
      <c r="D61" s="68">
        <f>SUM(D60)</f>
        <v>18000000</v>
      </c>
      <c r="E61" s="68">
        <f>SUM(E60)</f>
        <v>600000</v>
      </c>
      <c r="F61" s="68">
        <v>0</v>
      </c>
      <c r="G61" s="68"/>
      <c r="H61" s="68">
        <v>0</v>
      </c>
      <c r="I61" s="68">
        <v>0</v>
      </c>
      <c r="J61" s="68">
        <v>0</v>
      </c>
      <c r="K61" s="68">
        <v>0</v>
      </c>
      <c r="L61" s="252">
        <f>SUM(L60)</f>
        <v>18000000</v>
      </c>
      <c r="M61" s="255">
        <f t="shared" si="1"/>
        <v>18000000</v>
      </c>
      <c r="N61" s="254">
        <f t="shared" si="2"/>
        <v>600000</v>
      </c>
      <c r="O61" s="252">
        <f>SUM(O60)</f>
        <v>18000000</v>
      </c>
      <c r="P61" s="252">
        <f>SUM(P60)</f>
        <v>18000000</v>
      </c>
      <c r="Q61" s="252">
        <f>SUM(Q60)</f>
        <v>600000</v>
      </c>
      <c r="R61" s="333">
        <f t="shared" si="3"/>
        <v>3.3333333333333335</v>
      </c>
    </row>
    <row r="62" spans="1:23" s="1" customFormat="1" ht="15.75" x14ac:dyDescent="0.25">
      <c r="A62" s="80" t="s">
        <v>136</v>
      </c>
      <c r="B62" s="81"/>
      <c r="C62" s="82">
        <f>SUM(C61,C59,C56)</f>
        <v>376241742</v>
      </c>
      <c r="D62" s="82">
        <f>SUM(D61,D59,D56)</f>
        <v>430230514</v>
      </c>
      <c r="E62" s="82">
        <f>SUM(E56+E59+E61)</f>
        <v>29039880</v>
      </c>
      <c r="F62" s="82">
        <f>SUM(F56+F59+F61)</f>
        <v>0</v>
      </c>
      <c r="G62" s="82"/>
      <c r="H62" s="82">
        <v>0</v>
      </c>
      <c r="I62" s="82">
        <f>SUM(I56+I59+I61)</f>
        <v>0</v>
      </c>
      <c r="J62" s="82">
        <f>SUM(J56+J59+J61)</f>
        <v>94615</v>
      </c>
      <c r="K62" s="82">
        <f>SUM(K56+K59+K61)</f>
        <v>94615</v>
      </c>
      <c r="L62" s="253">
        <f>SUM(L56+L59+L61)</f>
        <v>376241742</v>
      </c>
      <c r="M62" s="256">
        <f t="shared" si="1"/>
        <v>430325129</v>
      </c>
      <c r="N62" s="254">
        <f t="shared" si="2"/>
        <v>29134495</v>
      </c>
      <c r="O62" s="252">
        <f>SUM(O61,O59,O56)</f>
        <v>376241742</v>
      </c>
      <c r="P62" s="252">
        <f>SUM(P61,P59,P56)</f>
        <v>430325129</v>
      </c>
      <c r="Q62" s="252">
        <f>SUM(Q56+Q59+Q61)</f>
        <v>29134495</v>
      </c>
      <c r="R62" s="333">
        <f t="shared" si="3"/>
        <v>6.7703448013141712</v>
      </c>
    </row>
    <row r="63" spans="1:23" s="1" customFormat="1" ht="15.75" x14ac:dyDescent="0.25">
      <c r="A63" s="85" t="s">
        <v>137</v>
      </c>
      <c r="B63" s="86" t="s">
        <v>138</v>
      </c>
      <c r="C63" s="87">
        <f t="shared" ref="C63:I63" si="11">SUM(C51+C62)</f>
        <v>963775775</v>
      </c>
      <c r="D63" s="87">
        <f t="shared" si="11"/>
        <v>1024848502</v>
      </c>
      <c r="E63" s="87">
        <f t="shared" si="11"/>
        <v>208537756</v>
      </c>
      <c r="F63" s="87">
        <f t="shared" si="11"/>
        <v>54328420</v>
      </c>
      <c r="G63" s="87">
        <f t="shared" si="11"/>
        <v>58156745</v>
      </c>
      <c r="H63" s="87">
        <f t="shared" si="11"/>
        <v>24968211</v>
      </c>
      <c r="I63" s="87">
        <f t="shared" si="11"/>
        <v>59596781</v>
      </c>
      <c r="J63" s="87">
        <f>SUM(J51+J62)</f>
        <v>59596781</v>
      </c>
      <c r="K63" s="87">
        <f>SUM(K51+K62)</f>
        <v>26774722</v>
      </c>
      <c r="L63" s="252">
        <f>SUM(L51+L62)</f>
        <v>1077700976</v>
      </c>
      <c r="M63" s="255">
        <f t="shared" si="1"/>
        <v>1142602028</v>
      </c>
      <c r="N63" s="254">
        <f t="shared" si="2"/>
        <v>260280689</v>
      </c>
      <c r="O63" s="253">
        <f>SUM(O51+O62)</f>
        <v>1077700976</v>
      </c>
      <c r="P63" s="253">
        <f>SUM(P51+P62)</f>
        <v>1142602028</v>
      </c>
      <c r="Q63" s="253">
        <f>SUM(Q20+Q21+Q43+Q45+Q50+Q56+Q59+Q61)</f>
        <v>260280689</v>
      </c>
      <c r="R63" s="333">
        <f t="shared" si="3"/>
        <v>22.779645285208613</v>
      </c>
    </row>
    <row r="64" spans="1:23" x14ac:dyDescent="0.25">
      <c r="A64" s="88" t="s">
        <v>139</v>
      </c>
      <c r="B64" s="65" t="s">
        <v>140</v>
      </c>
      <c r="C64" s="89">
        <v>6444521</v>
      </c>
      <c r="D64" s="89">
        <v>6444521</v>
      </c>
      <c r="E64" s="89">
        <v>6444521</v>
      </c>
      <c r="F64" s="89"/>
      <c r="G64" s="89"/>
      <c r="H64" s="89"/>
      <c r="I64" s="89"/>
      <c r="J64" s="89"/>
      <c r="K64" s="89"/>
      <c r="L64" s="251">
        <f t="shared" si="0"/>
        <v>6444521</v>
      </c>
      <c r="M64" s="254">
        <f t="shared" si="1"/>
        <v>6444521</v>
      </c>
      <c r="N64" s="254">
        <f t="shared" si="2"/>
        <v>6444521</v>
      </c>
      <c r="O64" s="251">
        <v>6444521</v>
      </c>
      <c r="P64" s="251">
        <v>6444521</v>
      </c>
      <c r="Q64" s="251">
        <v>6444521</v>
      </c>
      <c r="R64" s="333">
        <f t="shared" si="3"/>
        <v>100</v>
      </c>
      <c r="S64" s="90"/>
      <c r="T64" s="90"/>
      <c r="U64" s="90"/>
      <c r="V64" s="91"/>
      <c r="W64" s="91"/>
    </row>
    <row r="65" spans="1:23" x14ac:dyDescent="0.25">
      <c r="A65" s="88" t="s">
        <v>141</v>
      </c>
      <c r="B65" s="65" t="s">
        <v>142</v>
      </c>
      <c r="C65" s="89"/>
      <c r="D65" s="89"/>
      <c r="E65" s="89"/>
      <c r="F65" s="89"/>
      <c r="G65" s="89"/>
      <c r="H65" s="89"/>
      <c r="I65" s="89"/>
      <c r="J65" s="89"/>
      <c r="K65" s="89"/>
      <c r="L65" s="251">
        <f t="shared" si="0"/>
        <v>0</v>
      </c>
      <c r="M65" s="254">
        <f t="shared" si="1"/>
        <v>0</v>
      </c>
      <c r="N65" s="254">
        <f t="shared" si="2"/>
        <v>0</v>
      </c>
      <c r="O65" s="251">
        <v>0</v>
      </c>
      <c r="P65" s="251">
        <v>0</v>
      </c>
      <c r="Q65" s="251">
        <v>0</v>
      </c>
      <c r="R65" s="333">
        <v>0</v>
      </c>
      <c r="S65" s="90"/>
      <c r="T65" s="90"/>
      <c r="U65" s="90"/>
      <c r="V65" s="91"/>
      <c r="W65" s="91"/>
    </row>
    <row r="66" spans="1:23" x14ac:dyDescent="0.25">
      <c r="A66" s="92" t="s">
        <v>143</v>
      </c>
      <c r="B66" s="74" t="s">
        <v>144</v>
      </c>
      <c r="C66" s="93">
        <f>SUM(C64:C65)</f>
        <v>6444521</v>
      </c>
      <c r="D66" s="93">
        <f>SUM(D64:D65)</f>
        <v>6444521</v>
      </c>
      <c r="E66" s="93">
        <f>SUM(E64:E65)</f>
        <v>6444521</v>
      </c>
      <c r="F66" s="93"/>
      <c r="G66" s="93"/>
      <c r="H66" s="93"/>
      <c r="I66" s="93"/>
      <c r="J66" s="93">
        <v>0</v>
      </c>
      <c r="K66" s="93"/>
      <c r="L66" s="252">
        <f>SUM(L64:L65)</f>
        <v>6444521</v>
      </c>
      <c r="M66" s="255">
        <f t="shared" si="1"/>
        <v>6444521</v>
      </c>
      <c r="N66" s="254">
        <f t="shared" si="2"/>
        <v>6444521</v>
      </c>
      <c r="O66" s="252">
        <f>SUM(O64:O65)</f>
        <v>6444521</v>
      </c>
      <c r="P66" s="252">
        <f>SUM(P64:P65)</f>
        <v>6444521</v>
      </c>
      <c r="Q66" s="252">
        <f>SUM(Q64:Q65)</f>
        <v>6444521</v>
      </c>
      <c r="R66" s="333">
        <f t="shared" si="3"/>
        <v>100</v>
      </c>
      <c r="S66" s="94"/>
      <c r="T66" s="94"/>
      <c r="U66" s="94"/>
      <c r="V66" s="91"/>
      <c r="W66" s="91"/>
    </row>
    <row r="67" spans="1:23" s="1" customFormat="1" ht="15.75" x14ac:dyDescent="0.25">
      <c r="A67" s="95" t="s">
        <v>145</v>
      </c>
      <c r="B67" s="96" t="s">
        <v>146</v>
      </c>
      <c r="C67" s="97">
        <f>SUM(C66)</f>
        <v>6444521</v>
      </c>
      <c r="D67" s="97">
        <f>SUM(D66)</f>
        <v>6444521</v>
      </c>
      <c r="E67" s="97">
        <f>SUM(E66)</f>
        <v>6444521</v>
      </c>
      <c r="F67" s="97">
        <v>0</v>
      </c>
      <c r="G67" s="97"/>
      <c r="H67" s="97">
        <v>0</v>
      </c>
      <c r="I67" s="97"/>
      <c r="J67" s="97">
        <f>SUM(J66)</f>
        <v>0</v>
      </c>
      <c r="K67" s="97">
        <v>0</v>
      </c>
      <c r="L67" s="252">
        <f t="shared" si="0"/>
        <v>6444521</v>
      </c>
      <c r="M67" s="255">
        <f t="shared" si="1"/>
        <v>6444521</v>
      </c>
      <c r="N67" s="254">
        <f t="shared" si="2"/>
        <v>6444521</v>
      </c>
      <c r="O67" s="252">
        <f>SUM(O66)</f>
        <v>6444521</v>
      </c>
      <c r="P67" s="252">
        <f>SUM(P66)</f>
        <v>6444521</v>
      </c>
      <c r="Q67" s="252">
        <f>SUM(Q66)</f>
        <v>6444521</v>
      </c>
      <c r="R67" s="333">
        <f t="shared" si="3"/>
        <v>100</v>
      </c>
      <c r="S67" s="98"/>
      <c r="T67" s="98"/>
      <c r="U67" s="98"/>
      <c r="V67" s="24"/>
      <c r="W67" s="24"/>
    </row>
    <row r="68" spans="1:23" s="1" customFormat="1" ht="15.75" x14ac:dyDescent="0.25">
      <c r="A68" s="99" t="s">
        <v>16</v>
      </c>
      <c r="B68" s="100"/>
      <c r="C68" s="101">
        <f t="shared" ref="C68:H68" si="12">SUM(C63+C67)</f>
        <v>970220296</v>
      </c>
      <c r="D68" s="101">
        <f t="shared" si="12"/>
        <v>1031293023</v>
      </c>
      <c r="E68" s="101">
        <f t="shared" si="12"/>
        <v>214982277</v>
      </c>
      <c r="F68" s="101">
        <f t="shared" si="12"/>
        <v>54328420</v>
      </c>
      <c r="G68" s="101">
        <f t="shared" si="12"/>
        <v>58156745</v>
      </c>
      <c r="H68" s="101">
        <f t="shared" si="12"/>
        <v>24968211</v>
      </c>
      <c r="I68" s="101"/>
      <c r="J68" s="101">
        <f>SUM(J63+J67)</f>
        <v>59596781</v>
      </c>
      <c r="K68" s="101">
        <f>SUM(K63+K67)</f>
        <v>26774722</v>
      </c>
      <c r="L68" s="252">
        <f>SUM(L63+L67)</f>
        <v>1084145497</v>
      </c>
      <c r="M68" s="255">
        <f t="shared" si="1"/>
        <v>1149046549</v>
      </c>
      <c r="N68" s="254">
        <f t="shared" si="2"/>
        <v>266725210</v>
      </c>
      <c r="O68" s="252">
        <f>SUM(O63+O67)</f>
        <v>1084145497</v>
      </c>
      <c r="P68" s="252">
        <f>SUM(P63+P67)</f>
        <v>1149046549</v>
      </c>
      <c r="Q68" s="252">
        <f>SUM(Q63+Q67)</f>
        <v>266725210</v>
      </c>
      <c r="R68" s="333">
        <f t="shared" si="3"/>
        <v>23.212741923477985</v>
      </c>
      <c r="S68" s="24"/>
      <c r="T68" s="24"/>
      <c r="U68" s="24"/>
      <c r="V68" s="24"/>
      <c r="W68" s="24"/>
    </row>
    <row r="69" spans="1:23" ht="14.25" customHeight="1" x14ac:dyDescent="0.2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24"/>
      <c r="N69" s="24"/>
      <c r="O69" s="91"/>
      <c r="P69" s="91"/>
      <c r="Q69" s="91"/>
      <c r="R69" s="319"/>
      <c r="S69" s="91"/>
      <c r="T69" s="91"/>
      <c r="U69" s="91"/>
      <c r="V69" s="91"/>
      <c r="W69" s="91"/>
    </row>
    <row r="70" spans="1:23" x14ac:dyDescent="0.2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24"/>
      <c r="N70" s="24"/>
      <c r="O70" s="91"/>
      <c r="P70" s="91"/>
      <c r="Q70" s="91"/>
      <c r="R70" s="319"/>
      <c r="S70" s="91"/>
      <c r="T70" s="91"/>
      <c r="U70" s="91"/>
      <c r="V70" s="91"/>
      <c r="W70" s="91"/>
    </row>
    <row r="71" spans="1:23" x14ac:dyDescent="0.2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24"/>
      <c r="N71" s="24"/>
      <c r="O71" s="91"/>
      <c r="P71" s="91"/>
      <c r="Q71" s="91"/>
      <c r="R71" s="319"/>
      <c r="S71" s="91"/>
      <c r="T71" s="91"/>
      <c r="U71" s="91"/>
      <c r="V71" s="91"/>
      <c r="W71" s="91"/>
    </row>
    <row r="72" spans="1:23" x14ac:dyDescent="0.2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24"/>
      <c r="N72" s="24"/>
      <c r="O72" s="91"/>
      <c r="P72" s="91"/>
      <c r="Q72" s="91"/>
      <c r="R72" s="319"/>
      <c r="S72" s="91"/>
      <c r="T72" s="91"/>
      <c r="U72" s="91"/>
      <c r="V72" s="91"/>
      <c r="W72" s="91"/>
    </row>
    <row r="73" spans="1:23" x14ac:dyDescent="0.2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24"/>
      <c r="N73" s="24"/>
      <c r="O73" s="91"/>
      <c r="P73" s="91"/>
      <c r="Q73" s="91"/>
      <c r="R73" s="319"/>
      <c r="S73" s="91"/>
      <c r="T73" s="91"/>
      <c r="U73" s="91"/>
      <c r="V73" s="91"/>
      <c r="W73" s="91"/>
    </row>
    <row r="74" spans="1:23" x14ac:dyDescent="0.2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24"/>
      <c r="N74" s="24"/>
      <c r="O74" s="91"/>
      <c r="P74" s="91"/>
      <c r="Q74" s="91"/>
      <c r="R74" s="319"/>
      <c r="S74" s="91"/>
      <c r="T74" s="91"/>
      <c r="U74" s="91"/>
      <c r="V74" s="91"/>
      <c r="W74" s="91"/>
    </row>
    <row r="75" spans="1:23" x14ac:dyDescent="0.2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24"/>
      <c r="N75" s="24"/>
      <c r="O75" s="91"/>
      <c r="P75" s="91"/>
      <c r="Q75" s="91"/>
      <c r="R75" s="319"/>
      <c r="S75" s="91"/>
      <c r="T75" s="91"/>
      <c r="U75" s="91"/>
      <c r="V75" s="91"/>
      <c r="W75" s="91"/>
    </row>
    <row r="76" spans="1:23" x14ac:dyDescent="0.2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24"/>
      <c r="N76" s="24"/>
      <c r="O76" s="91"/>
      <c r="P76" s="91"/>
      <c r="Q76" s="91"/>
      <c r="R76" s="319"/>
      <c r="S76" s="91"/>
      <c r="T76" s="91"/>
      <c r="U76" s="91"/>
      <c r="V76" s="91"/>
      <c r="W76" s="91"/>
    </row>
    <row r="77" spans="1:23" x14ac:dyDescent="0.2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24"/>
      <c r="N77" s="24"/>
      <c r="O77" s="91"/>
      <c r="P77" s="91"/>
      <c r="Q77" s="91"/>
      <c r="R77" s="319"/>
      <c r="S77" s="91"/>
      <c r="T77" s="91"/>
      <c r="U77" s="91"/>
      <c r="V77" s="91"/>
      <c r="W77" s="91"/>
    </row>
    <row r="78" spans="1:23" x14ac:dyDescent="0.2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24"/>
      <c r="N78" s="24"/>
      <c r="O78" s="91"/>
      <c r="P78" s="91"/>
      <c r="Q78" s="91"/>
      <c r="R78" s="319"/>
      <c r="S78" s="91"/>
      <c r="T78" s="91"/>
      <c r="U78" s="91"/>
      <c r="V78" s="91"/>
      <c r="W78" s="91"/>
    </row>
    <row r="79" spans="1:23" x14ac:dyDescent="0.2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24"/>
      <c r="N79" s="24"/>
      <c r="O79" s="91"/>
      <c r="P79" s="91"/>
      <c r="Q79" s="91"/>
      <c r="R79" s="319"/>
      <c r="S79" s="91"/>
      <c r="T79" s="91"/>
      <c r="U79" s="91"/>
      <c r="V79" s="91"/>
      <c r="W79" s="91"/>
    </row>
    <row r="80" spans="1:23" x14ac:dyDescent="0.2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24"/>
      <c r="N80" s="24"/>
      <c r="O80" s="91"/>
      <c r="P80" s="91"/>
      <c r="Q80" s="91"/>
      <c r="R80" s="319"/>
      <c r="S80" s="91"/>
      <c r="T80" s="91"/>
      <c r="U80" s="91"/>
      <c r="V80" s="91"/>
      <c r="W80" s="91"/>
    </row>
    <row r="81" spans="2:23" x14ac:dyDescent="0.2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24"/>
      <c r="N81" s="24"/>
      <c r="O81" s="91"/>
      <c r="P81" s="91"/>
      <c r="Q81" s="91"/>
      <c r="R81" s="319"/>
      <c r="S81" s="91"/>
      <c r="T81" s="91"/>
      <c r="U81" s="91"/>
      <c r="V81" s="91"/>
      <c r="W81" s="91"/>
    </row>
    <row r="82" spans="2:23" x14ac:dyDescent="0.2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24"/>
      <c r="N82" s="24"/>
      <c r="O82" s="91"/>
      <c r="P82" s="91"/>
      <c r="Q82" s="91"/>
      <c r="R82" s="319"/>
      <c r="S82" s="91"/>
      <c r="T82" s="91"/>
      <c r="U82" s="91"/>
      <c r="V82" s="91"/>
      <c r="W82" s="91"/>
    </row>
    <row r="83" spans="2:23" x14ac:dyDescent="0.2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24"/>
      <c r="N83" s="24"/>
      <c r="O83" s="91"/>
      <c r="P83" s="91"/>
      <c r="Q83" s="91"/>
      <c r="R83" s="319"/>
      <c r="S83" s="91"/>
      <c r="T83" s="91"/>
      <c r="U83" s="91"/>
      <c r="V83" s="91"/>
      <c r="W83" s="91"/>
    </row>
    <row r="84" spans="2:23" x14ac:dyDescent="0.2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24"/>
      <c r="N84" s="24"/>
      <c r="O84" s="91"/>
      <c r="P84" s="91"/>
      <c r="Q84" s="91"/>
      <c r="R84" s="319"/>
      <c r="S84" s="91"/>
      <c r="T84" s="91"/>
      <c r="U84" s="91"/>
      <c r="V84" s="91"/>
      <c r="W84" s="91"/>
    </row>
    <row r="85" spans="2:23" x14ac:dyDescent="0.2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24"/>
      <c r="N85" s="24"/>
      <c r="O85" s="91"/>
      <c r="P85" s="91"/>
      <c r="Q85" s="91"/>
      <c r="R85" s="319"/>
      <c r="S85" s="91"/>
      <c r="T85" s="91"/>
      <c r="U85" s="91"/>
      <c r="V85" s="91"/>
      <c r="W85" s="91"/>
    </row>
    <row r="86" spans="2:23" x14ac:dyDescent="0.2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24"/>
      <c r="N86" s="24"/>
      <c r="O86" s="91"/>
      <c r="P86" s="91"/>
      <c r="Q86" s="91"/>
      <c r="R86" s="319"/>
      <c r="S86" s="91"/>
      <c r="T86" s="91"/>
      <c r="U86" s="91"/>
      <c r="V86" s="91"/>
      <c r="W86" s="91"/>
    </row>
    <row r="87" spans="2:23" x14ac:dyDescent="0.2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24"/>
      <c r="N87" s="24"/>
      <c r="O87" s="91"/>
      <c r="P87" s="91"/>
      <c r="Q87" s="91"/>
      <c r="R87" s="319"/>
      <c r="S87" s="91"/>
      <c r="T87" s="91"/>
      <c r="U87" s="91"/>
      <c r="V87" s="91"/>
      <c r="W87" s="91"/>
    </row>
    <row r="88" spans="2:23" x14ac:dyDescent="0.2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24"/>
      <c r="N88" s="24"/>
      <c r="O88" s="91"/>
      <c r="P88" s="91"/>
      <c r="Q88" s="91"/>
      <c r="R88" s="319"/>
      <c r="S88" s="91"/>
      <c r="T88" s="91"/>
      <c r="U88" s="91"/>
      <c r="V88" s="91"/>
      <c r="W88" s="91"/>
    </row>
    <row r="89" spans="2:23" x14ac:dyDescent="0.2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24"/>
      <c r="N89" s="24"/>
      <c r="O89" s="91"/>
      <c r="P89" s="91"/>
      <c r="Q89" s="91"/>
      <c r="R89" s="319"/>
      <c r="S89" s="91"/>
      <c r="T89" s="91"/>
      <c r="U89" s="91"/>
      <c r="V89" s="91"/>
      <c r="W89" s="91"/>
    </row>
    <row r="90" spans="2:23" x14ac:dyDescent="0.2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24"/>
      <c r="N90" s="24"/>
      <c r="O90" s="91"/>
      <c r="P90" s="91"/>
      <c r="Q90" s="91"/>
      <c r="R90" s="319"/>
      <c r="S90" s="91"/>
      <c r="T90" s="91"/>
      <c r="U90" s="91"/>
      <c r="V90" s="91"/>
      <c r="W90" s="91"/>
    </row>
    <row r="91" spans="2:23" x14ac:dyDescent="0.2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24"/>
      <c r="N91" s="24"/>
      <c r="O91" s="91"/>
      <c r="P91" s="91"/>
      <c r="Q91" s="91"/>
      <c r="R91" s="319"/>
      <c r="S91" s="91"/>
      <c r="T91" s="91"/>
      <c r="U91" s="91"/>
      <c r="V91" s="91"/>
      <c r="W91" s="91"/>
    </row>
    <row r="92" spans="2:23" x14ac:dyDescent="0.2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24"/>
      <c r="N92" s="24"/>
      <c r="O92" s="91"/>
      <c r="P92" s="91"/>
      <c r="Q92" s="91"/>
      <c r="R92" s="319"/>
      <c r="S92" s="91"/>
      <c r="T92" s="91"/>
      <c r="U92" s="91"/>
      <c r="V92" s="91"/>
      <c r="W92" s="91"/>
    </row>
    <row r="93" spans="2:23" x14ac:dyDescent="0.2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24"/>
      <c r="N93" s="24"/>
      <c r="O93" s="91"/>
      <c r="P93" s="91"/>
      <c r="Q93" s="91"/>
      <c r="R93" s="319"/>
      <c r="S93" s="91"/>
      <c r="T93" s="91"/>
      <c r="U93" s="91"/>
      <c r="V93" s="91"/>
      <c r="W93" s="91"/>
    </row>
    <row r="94" spans="2:23" x14ac:dyDescent="0.2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24"/>
      <c r="N94" s="24"/>
      <c r="O94" s="91"/>
      <c r="P94" s="91"/>
      <c r="Q94" s="91"/>
      <c r="R94" s="319"/>
      <c r="S94" s="91"/>
      <c r="T94" s="91"/>
      <c r="U94" s="91"/>
      <c r="V94" s="91"/>
      <c r="W94" s="91"/>
    </row>
    <row r="95" spans="2:23" x14ac:dyDescent="0.2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24"/>
      <c r="N95" s="24"/>
      <c r="O95" s="91"/>
      <c r="P95" s="91"/>
      <c r="Q95" s="91"/>
      <c r="R95" s="319"/>
      <c r="S95" s="91"/>
      <c r="T95" s="91"/>
      <c r="U95" s="91"/>
      <c r="V95" s="91"/>
      <c r="W95" s="91"/>
    </row>
    <row r="96" spans="2:23" x14ac:dyDescent="0.2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24"/>
      <c r="N96" s="24"/>
      <c r="O96" s="91"/>
      <c r="P96" s="91"/>
      <c r="Q96" s="91"/>
      <c r="R96" s="319"/>
      <c r="S96" s="91"/>
      <c r="T96" s="91"/>
      <c r="U96" s="91"/>
      <c r="V96" s="91"/>
      <c r="W96" s="91"/>
    </row>
    <row r="97" spans="2:23" x14ac:dyDescent="0.2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24"/>
      <c r="N97" s="24"/>
      <c r="O97" s="91"/>
      <c r="P97" s="91"/>
      <c r="Q97" s="91"/>
      <c r="R97" s="319"/>
      <c r="S97" s="91"/>
      <c r="T97" s="91"/>
      <c r="U97" s="91"/>
      <c r="V97" s="91"/>
      <c r="W97" s="91"/>
    </row>
    <row r="98" spans="2:23" x14ac:dyDescent="0.2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24"/>
      <c r="N98" s="24"/>
      <c r="O98" s="91"/>
      <c r="P98" s="91"/>
      <c r="Q98" s="91"/>
      <c r="R98" s="319"/>
      <c r="S98" s="91"/>
      <c r="T98" s="91"/>
      <c r="U98" s="91"/>
      <c r="V98" s="91"/>
      <c r="W98" s="91"/>
    </row>
    <row r="99" spans="2:23" x14ac:dyDescent="0.2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24"/>
      <c r="N99" s="24"/>
      <c r="O99" s="91"/>
      <c r="P99" s="91"/>
      <c r="Q99" s="91"/>
      <c r="R99" s="319"/>
      <c r="S99" s="91"/>
      <c r="T99" s="91"/>
      <c r="U99" s="91"/>
      <c r="V99" s="91"/>
      <c r="W99" s="91"/>
    </row>
    <row r="100" spans="2:23" x14ac:dyDescent="0.2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24"/>
      <c r="N100" s="24"/>
      <c r="O100" s="91"/>
      <c r="P100" s="91"/>
      <c r="Q100" s="91"/>
      <c r="R100" s="319"/>
      <c r="S100" s="91"/>
      <c r="T100" s="91"/>
      <c r="U100" s="91"/>
      <c r="V100" s="91"/>
      <c r="W100" s="91"/>
    </row>
    <row r="101" spans="2:23" x14ac:dyDescent="0.2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24"/>
      <c r="N101" s="24"/>
      <c r="O101" s="91"/>
      <c r="P101" s="91"/>
      <c r="Q101" s="91"/>
      <c r="R101" s="319"/>
      <c r="S101" s="91"/>
      <c r="T101" s="91"/>
      <c r="U101" s="91"/>
      <c r="V101" s="91"/>
      <c r="W101" s="91"/>
    </row>
    <row r="102" spans="2:23" x14ac:dyDescent="0.2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24"/>
      <c r="N102" s="24"/>
      <c r="O102" s="91"/>
      <c r="P102" s="91"/>
      <c r="Q102" s="91"/>
      <c r="R102" s="319"/>
      <c r="S102" s="91"/>
      <c r="T102" s="91"/>
      <c r="U102" s="91"/>
      <c r="V102" s="91"/>
      <c r="W102" s="91"/>
    </row>
    <row r="103" spans="2:23" x14ac:dyDescent="0.2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24"/>
      <c r="N103" s="24"/>
      <c r="O103" s="91"/>
      <c r="P103" s="91"/>
      <c r="Q103" s="91"/>
      <c r="R103" s="319"/>
      <c r="S103" s="91"/>
      <c r="T103" s="91"/>
      <c r="U103" s="91"/>
      <c r="V103" s="91"/>
      <c r="W103" s="91"/>
    </row>
    <row r="104" spans="2:23" x14ac:dyDescent="0.2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24"/>
      <c r="N104" s="24"/>
      <c r="O104" s="91"/>
      <c r="P104" s="91"/>
      <c r="Q104" s="91"/>
      <c r="R104" s="319"/>
      <c r="S104" s="91"/>
      <c r="T104" s="91"/>
      <c r="U104" s="91"/>
      <c r="V104" s="91"/>
      <c r="W104" s="91"/>
    </row>
    <row r="105" spans="2:23" x14ac:dyDescent="0.2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24"/>
      <c r="N105" s="24"/>
      <c r="O105" s="91"/>
      <c r="P105" s="91"/>
      <c r="Q105" s="91"/>
      <c r="R105" s="319"/>
      <c r="S105" s="91"/>
      <c r="T105" s="91"/>
      <c r="U105" s="91"/>
      <c r="V105" s="91"/>
      <c r="W105" s="91"/>
    </row>
    <row r="106" spans="2:23" x14ac:dyDescent="0.2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24"/>
      <c r="N106" s="24"/>
      <c r="O106" s="91"/>
      <c r="P106" s="91"/>
      <c r="Q106" s="91"/>
      <c r="R106" s="319"/>
      <c r="S106" s="91"/>
      <c r="T106" s="91"/>
      <c r="U106" s="91"/>
      <c r="V106" s="91"/>
      <c r="W106" s="91"/>
    </row>
    <row r="107" spans="2:23" x14ac:dyDescent="0.2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24"/>
      <c r="N107" s="24"/>
      <c r="O107" s="91"/>
      <c r="P107" s="91"/>
      <c r="Q107" s="91"/>
      <c r="R107" s="319"/>
      <c r="S107" s="91"/>
      <c r="T107" s="91"/>
      <c r="U107" s="91"/>
      <c r="V107" s="91"/>
      <c r="W107" s="91"/>
    </row>
    <row r="108" spans="2:23" x14ac:dyDescent="0.2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24"/>
      <c r="N108" s="24"/>
      <c r="O108" s="91"/>
      <c r="P108" s="91"/>
      <c r="Q108" s="91"/>
      <c r="R108" s="319"/>
      <c r="S108" s="91"/>
      <c r="T108" s="91"/>
      <c r="U108" s="91"/>
      <c r="V108" s="91"/>
      <c r="W108" s="91"/>
    </row>
    <row r="109" spans="2:23" x14ac:dyDescent="0.2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24"/>
      <c r="N109" s="24"/>
      <c r="O109" s="91"/>
      <c r="P109" s="91"/>
      <c r="Q109" s="91"/>
      <c r="R109" s="319"/>
      <c r="S109" s="91"/>
      <c r="T109" s="91"/>
      <c r="U109" s="91"/>
      <c r="V109" s="91"/>
      <c r="W109" s="91"/>
    </row>
    <row r="110" spans="2:23" x14ac:dyDescent="0.2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24"/>
      <c r="N110" s="24"/>
      <c r="O110" s="91"/>
      <c r="P110" s="91"/>
      <c r="Q110" s="91"/>
      <c r="R110" s="319"/>
      <c r="S110" s="91"/>
      <c r="T110" s="91"/>
      <c r="U110" s="91"/>
      <c r="V110" s="91"/>
      <c r="W110" s="91"/>
    </row>
    <row r="111" spans="2:23" x14ac:dyDescent="0.2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24"/>
      <c r="N111" s="24"/>
      <c r="O111" s="91"/>
      <c r="P111" s="91"/>
      <c r="Q111" s="91"/>
      <c r="R111" s="319"/>
      <c r="S111" s="91"/>
      <c r="T111" s="91"/>
      <c r="U111" s="91"/>
      <c r="V111" s="91"/>
      <c r="W111" s="91"/>
    </row>
    <row r="112" spans="2:23" x14ac:dyDescent="0.2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24"/>
      <c r="N112" s="24"/>
      <c r="O112" s="91"/>
      <c r="P112" s="91"/>
      <c r="Q112" s="91"/>
      <c r="R112" s="319"/>
      <c r="S112" s="91"/>
      <c r="T112" s="91"/>
      <c r="U112" s="91"/>
      <c r="V112" s="91"/>
      <c r="W112" s="91"/>
    </row>
    <row r="113" spans="2:23" x14ac:dyDescent="0.2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24"/>
      <c r="N113" s="24"/>
      <c r="O113" s="91"/>
      <c r="P113" s="91"/>
      <c r="Q113" s="91"/>
      <c r="R113" s="319"/>
      <c r="S113" s="91"/>
      <c r="T113" s="91"/>
      <c r="U113" s="91"/>
      <c r="V113" s="91"/>
      <c r="W113" s="91"/>
    </row>
    <row r="114" spans="2:23" x14ac:dyDescent="0.2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24"/>
      <c r="N114" s="24"/>
      <c r="O114" s="91"/>
      <c r="P114" s="91"/>
      <c r="Q114" s="91"/>
      <c r="R114" s="319"/>
      <c r="S114" s="91"/>
      <c r="T114" s="91"/>
      <c r="U114" s="91"/>
      <c r="V114" s="91"/>
      <c r="W114" s="91"/>
    </row>
    <row r="115" spans="2:23" x14ac:dyDescent="0.2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24"/>
      <c r="N115" s="24"/>
      <c r="O115" s="91"/>
      <c r="P115" s="91"/>
      <c r="Q115" s="91"/>
      <c r="R115" s="319"/>
      <c r="S115" s="91"/>
      <c r="T115" s="91"/>
      <c r="U115" s="91"/>
      <c r="V115" s="91"/>
      <c r="W115" s="91"/>
    </row>
    <row r="116" spans="2:23" x14ac:dyDescent="0.2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24"/>
      <c r="N116" s="24"/>
      <c r="O116" s="91"/>
      <c r="P116" s="91"/>
      <c r="Q116" s="91"/>
      <c r="R116" s="319"/>
      <c r="S116" s="91"/>
      <c r="T116" s="91"/>
      <c r="U116" s="91"/>
      <c r="V116" s="91"/>
      <c r="W116" s="91"/>
    </row>
    <row r="117" spans="2:23" x14ac:dyDescent="0.2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24"/>
      <c r="N117" s="24"/>
      <c r="O117" s="91"/>
      <c r="P117" s="91"/>
      <c r="Q117" s="91"/>
      <c r="R117" s="319"/>
      <c r="S117" s="91"/>
      <c r="T117" s="91"/>
      <c r="U117" s="91"/>
      <c r="V117" s="91"/>
      <c r="W117" s="91"/>
    </row>
  </sheetData>
  <mergeCells count="3">
    <mergeCell ref="A1:E1"/>
    <mergeCell ref="A2:R2"/>
    <mergeCell ref="A3:R3"/>
  </mergeCells>
  <pageMargins left="0" right="0" top="0" bottom="0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8"/>
  <sheetViews>
    <sheetView workbookViewId="0">
      <selection sqref="A1:XFD1048576"/>
    </sheetView>
  </sheetViews>
  <sheetFormatPr defaultRowHeight="15" x14ac:dyDescent="0.25"/>
  <cols>
    <col min="1" max="1" width="53.5703125" style="53" customWidth="1"/>
    <col min="2" max="2" width="12.5703125" style="53" customWidth="1"/>
    <col min="3" max="3" width="18.7109375" style="125" customWidth="1"/>
    <col min="4" max="4" width="19.28515625" style="125" customWidth="1"/>
    <col min="5" max="5" width="15.7109375" style="140" customWidth="1"/>
    <col min="6" max="6" width="10.7109375" style="248" customWidth="1"/>
    <col min="7" max="7" width="14.5703125" style="53" bestFit="1" customWidth="1"/>
    <col min="8" max="254" width="9.140625" style="53"/>
    <col min="255" max="255" width="92.5703125" style="53" customWidth="1"/>
    <col min="256" max="256" width="9.140625" style="53"/>
    <col min="257" max="257" width="15.42578125" style="53" customWidth="1"/>
    <col min="258" max="258" width="14.140625" style="53" customWidth="1"/>
    <col min="259" max="259" width="14" style="53" customWidth="1"/>
    <col min="260" max="260" width="14.85546875" style="53" customWidth="1"/>
    <col min="261" max="262" width="0" style="53" hidden="1" customWidth="1"/>
    <col min="263" max="263" width="14.5703125" style="53" bestFit="1" customWidth="1"/>
    <col min="264" max="510" width="9.140625" style="53"/>
    <col min="511" max="511" width="92.5703125" style="53" customWidth="1"/>
    <col min="512" max="512" width="9.140625" style="53"/>
    <col min="513" max="513" width="15.42578125" style="53" customWidth="1"/>
    <col min="514" max="514" width="14.140625" style="53" customWidth="1"/>
    <col min="515" max="515" width="14" style="53" customWidth="1"/>
    <col min="516" max="516" width="14.85546875" style="53" customWidth="1"/>
    <col min="517" max="518" width="0" style="53" hidden="1" customWidth="1"/>
    <col min="519" max="519" width="14.5703125" style="53" bestFit="1" customWidth="1"/>
    <col min="520" max="766" width="9.140625" style="53"/>
    <col min="767" max="767" width="92.5703125" style="53" customWidth="1"/>
    <col min="768" max="768" width="9.140625" style="53"/>
    <col min="769" max="769" width="15.42578125" style="53" customWidth="1"/>
    <col min="770" max="770" width="14.140625" style="53" customWidth="1"/>
    <col min="771" max="771" width="14" style="53" customWidth="1"/>
    <col min="772" max="772" width="14.85546875" style="53" customWidth="1"/>
    <col min="773" max="774" width="0" style="53" hidden="1" customWidth="1"/>
    <col min="775" max="775" width="14.5703125" style="53" bestFit="1" customWidth="1"/>
    <col min="776" max="1022" width="9.140625" style="53"/>
    <col min="1023" max="1023" width="92.5703125" style="53" customWidth="1"/>
    <col min="1024" max="1024" width="9.140625" style="53"/>
    <col min="1025" max="1025" width="15.42578125" style="53" customWidth="1"/>
    <col min="1026" max="1026" width="14.140625" style="53" customWidth="1"/>
    <col min="1027" max="1027" width="14" style="53" customWidth="1"/>
    <col min="1028" max="1028" width="14.85546875" style="53" customWidth="1"/>
    <col min="1029" max="1030" width="0" style="53" hidden="1" customWidth="1"/>
    <col min="1031" max="1031" width="14.5703125" style="53" bestFit="1" customWidth="1"/>
    <col min="1032" max="1278" width="9.140625" style="53"/>
    <col min="1279" max="1279" width="92.5703125" style="53" customWidth="1"/>
    <col min="1280" max="1280" width="9.140625" style="53"/>
    <col min="1281" max="1281" width="15.42578125" style="53" customWidth="1"/>
    <col min="1282" max="1282" width="14.140625" style="53" customWidth="1"/>
    <col min="1283" max="1283" width="14" style="53" customWidth="1"/>
    <col min="1284" max="1284" width="14.85546875" style="53" customWidth="1"/>
    <col min="1285" max="1286" width="0" style="53" hidden="1" customWidth="1"/>
    <col min="1287" max="1287" width="14.5703125" style="53" bestFit="1" customWidth="1"/>
    <col min="1288" max="1534" width="9.140625" style="53"/>
    <col min="1535" max="1535" width="92.5703125" style="53" customWidth="1"/>
    <col min="1536" max="1536" width="9.140625" style="53"/>
    <col min="1537" max="1537" width="15.42578125" style="53" customWidth="1"/>
    <col min="1538" max="1538" width="14.140625" style="53" customWidth="1"/>
    <col min="1539" max="1539" width="14" style="53" customWidth="1"/>
    <col min="1540" max="1540" width="14.85546875" style="53" customWidth="1"/>
    <col min="1541" max="1542" width="0" style="53" hidden="1" customWidth="1"/>
    <col min="1543" max="1543" width="14.5703125" style="53" bestFit="1" customWidth="1"/>
    <col min="1544" max="1790" width="9.140625" style="53"/>
    <col min="1791" max="1791" width="92.5703125" style="53" customWidth="1"/>
    <col min="1792" max="1792" width="9.140625" style="53"/>
    <col min="1793" max="1793" width="15.42578125" style="53" customWidth="1"/>
    <col min="1794" max="1794" width="14.140625" style="53" customWidth="1"/>
    <col min="1795" max="1795" width="14" style="53" customWidth="1"/>
    <col min="1796" max="1796" width="14.85546875" style="53" customWidth="1"/>
    <col min="1797" max="1798" width="0" style="53" hidden="1" customWidth="1"/>
    <col min="1799" max="1799" width="14.5703125" style="53" bestFit="1" customWidth="1"/>
    <col min="1800" max="2046" width="9.140625" style="53"/>
    <col min="2047" max="2047" width="92.5703125" style="53" customWidth="1"/>
    <col min="2048" max="2048" width="9.140625" style="53"/>
    <col min="2049" max="2049" width="15.42578125" style="53" customWidth="1"/>
    <col min="2050" max="2050" width="14.140625" style="53" customWidth="1"/>
    <col min="2051" max="2051" width="14" style="53" customWidth="1"/>
    <col min="2052" max="2052" width="14.85546875" style="53" customWidth="1"/>
    <col min="2053" max="2054" width="0" style="53" hidden="1" customWidth="1"/>
    <col min="2055" max="2055" width="14.5703125" style="53" bestFit="1" customWidth="1"/>
    <col min="2056" max="2302" width="9.140625" style="53"/>
    <col min="2303" max="2303" width="92.5703125" style="53" customWidth="1"/>
    <col min="2304" max="2304" width="9.140625" style="53"/>
    <col min="2305" max="2305" width="15.42578125" style="53" customWidth="1"/>
    <col min="2306" max="2306" width="14.140625" style="53" customWidth="1"/>
    <col min="2307" max="2307" width="14" style="53" customWidth="1"/>
    <col min="2308" max="2308" width="14.85546875" style="53" customWidth="1"/>
    <col min="2309" max="2310" width="0" style="53" hidden="1" customWidth="1"/>
    <col min="2311" max="2311" width="14.5703125" style="53" bestFit="1" customWidth="1"/>
    <col min="2312" max="2558" width="9.140625" style="53"/>
    <col min="2559" max="2559" width="92.5703125" style="53" customWidth="1"/>
    <col min="2560" max="2560" width="9.140625" style="53"/>
    <col min="2561" max="2561" width="15.42578125" style="53" customWidth="1"/>
    <col min="2562" max="2562" width="14.140625" style="53" customWidth="1"/>
    <col min="2563" max="2563" width="14" style="53" customWidth="1"/>
    <col min="2564" max="2564" width="14.85546875" style="53" customWidth="1"/>
    <col min="2565" max="2566" width="0" style="53" hidden="1" customWidth="1"/>
    <col min="2567" max="2567" width="14.5703125" style="53" bestFit="1" customWidth="1"/>
    <col min="2568" max="2814" width="9.140625" style="53"/>
    <col min="2815" max="2815" width="92.5703125" style="53" customWidth="1"/>
    <col min="2816" max="2816" width="9.140625" style="53"/>
    <col min="2817" max="2817" width="15.42578125" style="53" customWidth="1"/>
    <col min="2818" max="2818" width="14.140625" style="53" customWidth="1"/>
    <col min="2819" max="2819" width="14" style="53" customWidth="1"/>
    <col min="2820" max="2820" width="14.85546875" style="53" customWidth="1"/>
    <col min="2821" max="2822" width="0" style="53" hidden="1" customWidth="1"/>
    <col min="2823" max="2823" width="14.5703125" style="53" bestFit="1" customWidth="1"/>
    <col min="2824" max="3070" width="9.140625" style="53"/>
    <col min="3071" max="3071" width="92.5703125" style="53" customWidth="1"/>
    <col min="3072" max="3072" width="9.140625" style="53"/>
    <col min="3073" max="3073" width="15.42578125" style="53" customWidth="1"/>
    <col min="3074" max="3074" width="14.140625" style="53" customWidth="1"/>
    <col min="3075" max="3075" width="14" style="53" customWidth="1"/>
    <col min="3076" max="3076" width="14.85546875" style="53" customWidth="1"/>
    <col min="3077" max="3078" width="0" style="53" hidden="1" customWidth="1"/>
    <col min="3079" max="3079" width="14.5703125" style="53" bestFit="1" customWidth="1"/>
    <col min="3080" max="3326" width="9.140625" style="53"/>
    <col min="3327" max="3327" width="92.5703125" style="53" customWidth="1"/>
    <col min="3328" max="3328" width="9.140625" style="53"/>
    <col min="3329" max="3329" width="15.42578125" style="53" customWidth="1"/>
    <col min="3330" max="3330" width="14.140625" style="53" customWidth="1"/>
    <col min="3331" max="3331" width="14" style="53" customWidth="1"/>
    <col min="3332" max="3332" width="14.85546875" style="53" customWidth="1"/>
    <col min="3333" max="3334" width="0" style="53" hidden="1" customWidth="1"/>
    <col min="3335" max="3335" width="14.5703125" style="53" bestFit="1" customWidth="1"/>
    <col min="3336" max="3582" width="9.140625" style="53"/>
    <col min="3583" max="3583" width="92.5703125" style="53" customWidth="1"/>
    <col min="3584" max="3584" width="9.140625" style="53"/>
    <col min="3585" max="3585" width="15.42578125" style="53" customWidth="1"/>
    <col min="3586" max="3586" width="14.140625" style="53" customWidth="1"/>
    <col min="3587" max="3587" width="14" style="53" customWidth="1"/>
    <col min="3588" max="3588" width="14.85546875" style="53" customWidth="1"/>
    <col min="3589" max="3590" width="0" style="53" hidden="1" customWidth="1"/>
    <col min="3591" max="3591" width="14.5703125" style="53" bestFit="1" customWidth="1"/>
    <col min="3592" max="3838" width="9.140625" style="53"/>
    <col min="3839" max="3839" width="92.5703125" style="53" customWidth="1"/>
    <col min="3840" max="3840" width="9.140625" style="53"/>
    <col min="3841" max="3841" width="15.42578125" style="53" customWidth="1"/>
    <col min="3842" max="3842" width="14.140625" style="53" customWidth="1"/>
    <col min="3843" max="3843" width="14" style="53" customWidth="1"/>
    <col min="3844" max="3844" width="14.85546875" style="53" customWidth="1"/>
    <col min="3845" max="3846" width="0" style="53" hidden="1" customWidth="1"/>
    <col min="3847" max="3847" width="14.5703125" style="53" bestFit="1" customWidth="1"/>
    <col min="3848" max="4094" width="9.140625" style="53"/>
    <col min="4095" max="4095" width="92.5703125" style="53" customWidth="1"/>
    <col min="4096" max="4096" width="9.140625" style="53"/>
    <col min="4097" max="4097" width="15.42578125" style="53" customWidth="1"/>
    <col min="4098" max="4098" width="14.140625" style="53" customWidth="1"/>
    <col min="4099" max="4099" width="14" style="53" customWidth="1"/>
    <col min="4100" max="4100" width="14.85546875" style="53" customWidth="1"/>
    <col min="4101" max="4102" width="0" style="53" hidden="1" customWidth="1"/>
    <col min="4103" max="4103" width="14.5703125" style="53" bestFit="1" customWidth="1"/>
    <col min="4104" max="4350" width="9.140625" style="53"/>
    <col min="4351" max="4351" width="92.5703125" style="53" customWidth="1"/>
    <col min="4352" max="4352" width="9.140625" style="53"/>
    <col min="4353" max="4353" width="15.42578125" style="53" customWidth="1"/>
    <col min="4354" max="4354" width="14.140625" style="53" customWidth="1"/>
    <col min="4355" max="4355" width="14" style="53" customWidth="1"/>
    <col min="4356" max="4356" width="14.85546875" style="53" customWidth="1"/>
    <col min="4357" max="4358" width="0" style="53" hidden="1" customWidth="1"/>
    <col min="4359" max="4359" width="14.5703125" style="53" bestFit="1" customWidth="1"/>
    <col min="4360" max="4606" width="9.140625" style="53"/>
    <col min="4607" max="4607" width="92.5703125" style="53" customWidth="1"/>
    <col min="4608" max="4608" width="9.140625" style="53"/>
    <col min="4609" max="4609" width="15.42578125" style="53" customWidth="1"/>
    <col min="4610" max="4610" width="14.140625" style="53" customWidth="1"/>
    <col min="4611" max="4611" width="14" style="53" customWidth="1"/>
    <col min="4612" max="4612" width="14.85546875" style="53" customWidth="1"/>
    <col min="4613" max="4614" width="0" style="53" hidden="1" customWidth="1"/>
    <col min="4615" max="4615" width="14.5703125" style="53" bestFit="1" customWidth="1"/>
    <col min="4616" max="4862" width="9.140625" style="53"/>
    <col min="4863" max="4863" width="92.5703125" style="53" customWidth="1"/>
    <col min="4864" max="4864" width="9.140625" style="53"/>
    <col min="4865" max="4865" width="15.42578125" style="53" customWidth="1"/>
    <col min="4866" max="4866" width="14.140625" style="53" customWidth="1"/>
    <col min="4867" max="4867" width="14" style="53" customWidth="1"/>
    <col min="4868" max="4868" width="14.85546875" style="53" customWidth="1"/>
    <col min="4869" max="4870" width="0" style="53" hidden="1" customWidth="1"/>
    <col min="4871" max="4871" width="14.5703125" style="53" bestFit="1" customWidth="1"/>
    <col min="4872" max="5118" width="9.140625" style="53"/>
    <col min="5119" max="5119" width="92.5703125" style="53" customWidth="1"/>
    <col min="5120" max="5120" width="9.140625" style="53"/>
    <col min="5121" max="5121" width="15.42578125" style="53" customWidth="1"/>
    <col min="5122" max="5122" width="14.140625" style="53" customWidth="1"/>
    <col min="5123" max="5123" width="14" style="53" customWidth="1"/>
    <col min="5124" max="5124" width="14.85546875" style="53" customWidth="1"/>
    <col min="5125" max="5126" width="0" style="53" hidden="1" customWidth="1"/>
    <col min="5127" max="5127" width="14.5703125" style="53" bestFit="1" customWidth="1"/>
    <col min="5128" max="5374" width="9.140625" style="53"/>
    <col min="5375" max="5375" width="92.5703125" style="53" customWidth="1"/>
    <col min="5376" max="5376" width="9.140625" style="53"/>
    <col min="5377" max="5377" width="15.42578125" style="53" customWidth="1"/>
    <col min="5378" max="5378" width="14.140625" style="53" customWidth="1"/>
    <col min="5379" max="5379" width="14" style="53" customWidth="1"/>
    <col min="5380" max="5380" width="14.85546875" style="53" customWidth="1"/>
    <col min="5381" max="5382" width="0" style="53" hidden="1" customWidth="1"/>
    <col min="5383" max="5383" width="14.5703125" style="53" bestFit="1" customWidth="1"/>
    <col min="5384" max="5630" width="9.140625" style="53"/>
    <col min="5631" max="5631" width="92.5703125" style="53" customWidth="1"/>
    <col min="5632" max="5632" width="9.140625" style="53"/>
    <col min="5633" max="5633" width="15.42578125" style="53" customWidth="1"/>
    <col min="5634" max="5634" width="14.140625" style="53" customWidth="1"/>
    <col min="5635" max="5635" width="14" style="53" customWidth="1"/>
    <col min="5636" max="5636" width="14.85546875" style="53" customWidth="1"/>
    <col min="5637" max="5638" width="0" style="53" hidden="1" customWidth="1"/>
    <col min="5639" max="5639" width="14.5703125" style="53" bestFit="1" customWidth="1"/>
    <col min="5640" max="5886" width="9.140625" style="53"/>
    <col min="5887" max="5887" width="92.5703125" style="53" customWidth="1"/>
    <col min="5888" max="5888" width="9.140625" style="53"/>
    <col min="5889" max="5889" width="15.42578125" style="53" customWidth="1"/>
    <col min="5890" max="5890" width="14.140625" style="53" customWidth="1"/>
    <col min="5891" max="5891" width="14" style="53" customWidth="1"/>
    <col min="5892" max="5892" width="14.85546875" style="53" customWidth="1"/>
    <col min="5893" max="5894" width="0" style="53" hidden="1" customWidth="1"/>
    <col min="5895" max="5895" width="14.5703125" style="53" bestFit="1" customWidth="1"/>
    <col min="5896" max="6142" width="9.140625" style="53"/>
    <col min="6143" max="6143" width="92.5703125" style="53" customWidth="1"/>
    <col min="6144" max="6144" width="9.140625" style="53"/>
    <col min="6145" max="6145" width="15.42578125" style="53" customWidth="1"/>
    <col min="6146" max="6146" width="14.140625" style="53" customWidth="1"/>
    <col min="6147" max="6147" width="14" style="53" customWidth="1"/>
    <col min="6148" max="6148" width="14.85546875" style="53" customWidth="1"/>
    <col min="6149" max="6150" width="0" style="53" hidden="1" customWidth="1"/>
    <col min="6151" max="6151" width="14.5703125" style="53" bestFit="1" customWidth="1"/>
    <col min="6152" max="6398" width="9.140625" style="53"/>
    <col min="6399" max="6399" width="92.5703125" style="53" customWidth="1"/>
    <col min="6400" max="6400" width="9.140625" style="53"/>
    <col min="6401" max="6401" width="15.42578125" style="53" customWidth="1"/>
    <col min="6402" max="6402" width="14.140625" style="53" customWidth="1"/>
    <col min="6403" max="6403" width="14" style="53" customWidth="1"/>
    <col min="6404" max="6404" width="14.85546875" style="53" customWidth="1"/>
    <col min="6405" max="6406" width="0" style="53" hidden="1" customWidth="1"/>
    <col min="6407" max="6407" width="14.5703125" style="53" bestFit="1" customWidth="1"/>
    <col min="6408" max="6654" width="9.140625" style="53"/>
    <col min="6655" max="6655" width="92.5703125" style="53" customWidth="1"/>
    <col min="6656" max="6656" width="9.140625" style="53"/>
    <col min="6657" max="6657" width="15.42578125" style="53" customWidth="1"/>
    <col min="6658" max="6658" width="14.140625" style="53" customWidth="1"/>
    <col min="6659" max="6659" width="14" style="53" customWidth="1"/>
    <col min="6660" max="6660" width="14.85546875" style="53" customWidth="1"/>
    <col min="6661" max="6662" width="0" style="53" hidden="1" customWidth="1"/>
    <col min="6663" max="6663" width="14.5703125" style="53" bestFit="1" customWidth="1"/>
    <col min="6664" max="6910" width="9.140625" style="53"/>
    <col min="6911" max="6911" width="92.5703125" style="53" customWidth="1"/>
    <col min="6912" max="6912" width="9.140625" style="53"/>
    <col min="6913" max="6913" width="15.42578125" style="53" customWidth="1"/>
    <col min="6914" max="6914" width="14.140625" style="53" customWidth="1"/>
    <col min="6915" max="6915" width="14" style="53" customWidth="1"/>
    <col min="6916" max="6916" width="14.85546875" style="53" customWidth="1"/>
    <col min="6917" max="6918" width="0" style="53" hidden="1" customWidth="1"/>
    <col min="6919" max="6919" width="14.5703125" style="53" bestFit="1" customWidth="1"/>
    <col min="6920" max="7166" width="9.140625" style="53"/>
    <col min="7167" max="7167" width="92.5703125" style="53" customWidth="1"/>
    <col min="7168" max="7168" width="9.140625" style="53"/>
    <col min="7169" max="7169" width="15.42578125" style="53" customWidth="1"/>
    <col min="7170" max="7170" width="14.140625" style="53" customWidth="1"/>
    <col min="7171" max="7171" width="14" style="53" customWidth="1"/>
    <col min="7172" max="7172" width="14.85546875" style="53" customWidth="1"/>
    <col min="7173" max="7174" width="0" style="53" hidden="1" customWidth="1"/>
    <col min="7175" max="7175" width="14.5703125" style="53" bestFit="1" customWidth="1"/>
    <col min="7176" max="7422" width="9.140625" style="53"/>
    <col min="7423" max="7423" width="92.5703125" style="53" customWidth="1"/>
    <col min="7424" max="7424" width="9.140625" style="53"/>
    <col min="7425" max="7425" width="15.42578125" style="53" customWidth="1"/>
    <col min="7426" max="7426" width="14.140625" style="53" customWidth="1"/>
    <col min="7427" max="7427" width="14" style="53" customWidth="1"/>
    <col min="7428" max="7428" width="14.85546875" style="53" customWidth="1"/>
    <col min="7429" max="7430" width="0" style="53" hidden="1" customWidth="1"/>
    <col min="7431" max="7431" width="14.5703125" style="53" bestFit="1" customWidth="1"/>
    <col min="7432" max="7678" width="9.140625" style="53"/>
    <col min="7679" max="7679" width="92.5703125" style="53" customWidth="1"/>
    <col min="7680" max="7680" width="9.140625" style="53"/>
    <col min="7681" max="7681" width="15.42578125" style="53" customWidth="1"/>
    <col min="7682" max="7682" width="14.140625" style="53" customWidth="1"/>
    <col min="7683" max="7683" width="14" style="53" customWidth="1"/>
    <col min="7684" max="7684" width="14.85546875" style="53" customWidth="1"/>
    <col min="7685" max="7686" width="0" style="53" hidden="1" customWidth="1"/>
    <col min="7687" max="7687" width="14.5703125" style="53" bestFit="1" customWidth="1"/>
    <col min="7688" max="7934" width="9.140625" style="53"/>
    <col min="7935" max="7935" width="92.5703125" style="53" customWidth="1"/>
    <col min="7936" max="7936" width="9.140625" style="53"/>
    <col min="7937" max="7937" width="15.42578125" style="53" customWidth="1"/>
    <col min="7938" max="7938" width="14.140625" style="53" customWidth="1"/>
    <col min="7939" max="7939" width="14" style="53" customWidth="1"/>
    <col min="7940" max="7940" width="14.85546875" style="53" customWidth="1"/>
    <col min="7941" max="7942" width="0" style="53" hidden="1" customWidth="1"/>
    <col min="7943" max="7943" width="14.5703125" style="53" bestFit="1" customWidth="1"/>
    <col min="7944" max="8190" width="9.140625" style="53"/>
    <col min="8191" max="8191" width="92.5703125" style="53" customWidth="1"/>
    <col min="8192" max="8192" width="9.140625" style="53"/>
    <col min="8193" max="8193" width="15.42578125" style="53" customWidth="1"/>
    <col min="8194" max="8194" width="14.140625" style="53" customWidth="1"/>
    <col min="8195" max="8195" width="14" style="53" customWidth="1"/>
    <col min="8196" max="8196" width="14.85546875" style="53" customWidth="1"/>
    <col min="8197" max="8198" width="0" style="53" hidden="1" customWidth="1"/>
    <col min="8199" max="8199" width="14.5703125" style="53" bestFit="1" customWidth="1"/>
    <col min="8200" max="8446" width="9.140625" style="53"/>
    <col min="8447" max="8447" width="92.5703125" style="53" customWidth="1"/>
    <col min="8448" max="8448" width="9.140625" style="53"/>
    <col min="8449" max="8449" width="15.42578125" style="53" customWidth="1"/>
    <col min="8450" max="8450" width="14.140625" style="53" customWidth="1"/>
    <col min="8451" max="8451" width="14" style="53" customWidth="1"/>
    <col min="8452" max="8452" width="14.85546875" style="53" customWidth="1"/>
    <col min="8453" max="8454" width="0" style="53" hidden="1" customWidth="1"/>
    <col min="8455" max="8455" width="14.5703125" style="53" bestFit="1" customWidth="1"/>
    <col min="8456" max="8702" width="9.140625" style="53"/>
    <col min="8703" max="8703" width="92.5703125" style="53" customWidth="1"/>
    <col min="8704" max="8704" width="9.140625" style="53"/>
    <col min="8705" max="8705" width="15.42578125" style="53" customWidth="1"/>
    <col min="8706" max="8706" width="14.140625" style="53" customWidth="1"/>
    <col min="8707" max="8707" width="14" style="53" customWidth="1"/>
    <col min="8708" max="8708" width="14.85546875" style="53" customWidth="1"/>
    <col min="8709" max="8710" width="0" style="53" hidden="1" customWidth="1"/>
    <col min="8711" max="8711" width="14.5703125" style="53" bestFit="1" customWidth="1"/>
    <col min="8712" max="8958" width="9.140625" style="53"/>
    <col min="8959" max="8959" width="92.5703125" style="53" customWidth="1"/>
    <col min="8960" max="8960" width="9.140625" style="53"/>
    <col min="8961" max="8961" width="15.42578125" style="53" customWidth="1"/>
    <col min="8962" max="8962" width="14.140625" style="53" customWidth="1"/>
    <col min="8963" max="8963" width="14" style="53" customWidth="1"/>
    <col min="8964" max="8964" width="14.85546875" style="53" customWidth="1"/>
    <col min="8965" max="8966" width="0" style="53" hidden="1" customWidth="1"/>
    <col min="8967" max="8967" width="14.5703125" style="53" bestFit="1" customWidth="1"/>
    <col min="8968" max="9214" width="9.140625" style="53"/>
    <col min="9215" max="9215" width="92.5703125" style="53" customWidth="1"/>
    <col min="9216" max="9216" width="9.140625" style="53"/>
    <col min="9217" max="9217" width="15.42578125" style="53" customWidth="1"/>
    <col min="9218" max="9218" width="14.140625" style="53" customWidth="1"/>
    <col min="9219" max="9219" width="14" style="53" customWidth="1"/>
    <col min="9220" max="9220" width="14.85546875" style="53" customWidth="1"/>
    <col min="9221" max="9222" width="0" style="53" hidden="1" customWidth="1"/>
    <col min="9223" max="9223" width="14.5703125" style="53" bestFit="1" customWidth="1"/>
    <col min="9224" max="9470" width="9.140625" style="53"/>
    <col min="9471" max="9471" width="92.5703125" style="53" customWidth="1"/>
    <col min="9472" max="9472" width="9.140625" style="53"/>
    <col min="9473" max="9473" width="15.42578125" style="53" customWidth="1"/>
    <col min="9474" max="9474" width="14.140625" style="53" customWidth="1"/>
    <col min="9475" max="9475" width="14" style="53" customWidth="1"/>
    <col min="9476" max="9476" width="14.85546875" style="53" customWidth="1"/>
    <col min="9477" max="9478" width="0" style="53" hidden="1" customWidth="1"/>
    <col min="9479" max="9479" width="14.5703125" style="53" bestFit="1" customWidth="1"/>
    <col min="9480" max="9726" width="9.140625" style="53"/>
    <col min="9727" max="9727" width="92.5703125" style="53" customWidth="1"/>
    <col min="9728" max="9728" width="9.140625" style="53"/>
    <col min="9729" max="9729" width="15.42578125" style="53" customWidth="1"/>
    <col min="9730" max="9730" width="14.140625" style="53" customWidth="1"/>
    <col min="9731" max="9731" width="14" style="53" customWidth="1"/>
    <col min="9732" max="9732" width="14.85546875" style="53" customWidth="1"/>
    <col min="9733" max="9734" width="0" style="53" hidden="1" customWidth="1"/>
    <col min="9735" max="9735" width="14.5703125" style="53" bestFit="1" customWidth="1"/>
    <col min="9736" max="9982" width="9.140625" style="53"/>
    <col min="9983" max="9983" width="92.5703125" style="53" customWidth="1"/>
    <col min="9984" max="9984" width="9.140625" style="53"/>
    <col min="9985" max="9985" width="15.42578125" style="53" customWidth="1"/>
    <col min="9986" max="9986" width="14.140625" style="53" customWidth="1"/>
    <col min="9987" max="9987" width="14" style="53" customWidth="1"/>
    <col min="9988" max="9988" width="14.85546875" style="53" customWidth="1"/>
    <col min="9989" max="9990" width="0" style="53" hidden="1" customWidth="1"/>
    <col min="9991" max="9991" width="14.5703125" style="53" bestFit="1" customWidth="1"/>
    <col min="9992" max="10238" width="9.140625" style="53"/>
    <col min="10239" max="10239" width="92.5703125" style="53" customWidth="1"/>
    <col min="10240" max="10240" width="9.140625" style="53"/>
    <col min="10241" max="10241" width="15.42578125" style="53" customWidth="1"/>
    <col min="10242" max="10242" width="14.140625" style="53" customWidth="1"/>
    <col min="10243" max="10243" width="14" style="53" customWidth="1"/>
    <col min="10244" max="10244" width="14.85546875" style="53" customWidth="1"/>
    <col min="10245" max="10246" width="0" style="53" hidden="1" customWidth="1"/>
    <col min="10247" max="10247" width="14.5703125" style="53" bestFit="1" customWidth="1"/>
    <col min="10248" max="10494" width="9.140625" style="53"/>
    <col min="10495" max="10495" width="92.5703125" style="53" customWidth="1"/>
    <col min="10496" max="10496" width="9.140625" style="53"/>
    <col min="10497" max="10497" width="15.42578125" style="53" customWidth="1"/>
    <col min="10498" max="10498" width="14.140625" style="53" customWidth="1"/>
    <col min="10499" max="10499" width="14" style="53" customWidth="1"/>
    <col min="10500" max="10500" width="14.85546875" style="53" customWidth="1"/>
    <col min="10501" max="10502" width="0" style="53" hidden="1" customWidth="1"/>
    <col min="10503" max="10503" width="14.5703125" style="53" bestFit="1" customWidth="1"/>
    <col min="10504" max="10750" width="9.140625" style="53"/>
    <col min="10751" max="10751" width="92.5703125" style="53" customWidth="1"/>
    <col min="10752" max="10752" width="9.140625" style="53"/>
    <col min="10753" max="10753" width="15.42578125" style="53" customWidth="1"/>
    <col min="10754" max="10754" width="14.140625" style="53" customWidth="1"/>
    <col min="10755" max="10755" width="14" style="53" customWidth="1"/>
    <col min="10756" max="10756" width="14.85546875" style="53" customWidth="1"/>
    <col min="10757" max="10758" width="0" style="53" hidden="1" customWidth="1"/>
    <col min="10759" max="10759" width="14.5703125" style="53" bestFit="1" customWidth="1"/>
    <col min="10760" max="11006" width="9.140625" style="53"/>
    <col min="11007" max="11007" width="92.5703125" style="53" customWidth="1"/>
    <col min="11008" max="11008" width="9.140625" style="53"/>
    <col min="11009" max="11009" width="15.42578125" style="53" customWidth="1"/>
    <col min="11010" max="11010" width="14.140625" style="53" customWidth="1"/>
    <col min="11011" max="11011" width="14" style="53" customWidth="1"/>
    <col min="11012" max="11012" width="14.85546875" style="53" customWidth="1"/>
    <col min="11013" max="11014" width="0" style="53" hidden="1" customWidth="1"/>
    <col min="11015" max="11015" width="14.5703125" style="53" bestFit="1" customWidth="1"/>
    <col min="11016" max="11262" width="9.140625" style="53"/>
    <col min="11263" max="11263" width="92.5703125" style="53" customWidth="1"/>
    <col min="11264" max="11264" width="9.140625" style="53"/>
    <col min="11265" max="11265" width="15.42578125" style="53" customWidth="1"/>
    <col min="11266" max="11266" width="14.140625" style="53" customWidth="1"/>
    <col min="11267" max="11267" width="14" style="53" customWidth="1"/>
    <col min="11268" max="11268" width="14.85546875" style="53" customWidth="1"/>
    <col min="11269" max="11270" width="0" style="53" hidden="1" customWidth="1"/>
    <col min="11271" max="11271" width="14.5703125" style="53" bestFit="1" customWidth="1"/>
    <col min="11272" max="11518" width="9.140625" style="53"/>
    <col min="11519" max="11519" width="92.5703125" style="53" customWidth="1"/>
    <col min="11520" max="11520" width="9.140625" style="53"/>
    <col min="11521" max="11521" width="15.42578125" style="53" customWidth="1"/>
    <col min="11522" max="11522" width="14.140625" style="53" customWidth="1"/>
    <col min="11523" max="11523" width="14" style="53" customWidth="1"/>
    <col min="11524" max="11524" width="14.85546875" style="53" customWidth="1"/>
    <col min="11525" max="11526" width="0" style="53" hidden="1" customWidth="1"/>
    <col min="11527" max="11527" width="14.5703125" style="53" bestFit="1" customWidth="1"/>
    <col min="11528" max="11774" width="9.140625" style="53"/>
    <col min="11775" max="11775" width="92.5703125" style="53" customWidth="1"/>
    <col min="11776" max="11776" width="9.140625" style="53"/>
    <col min="11777" max="11777" width="15.42578125" style="53" customWidth="1"/>
    <col min="11778" max="11778" width="14.140625" style="53" customWidth="1"/>
    <col min="11779" max="11779" width="14" style="53" customWidth="1"/>
    <col min="11780" max="11780" width="14.85546875" style="53" customWidth="1"/>
    <col min="11781" max="11782" width="0" style="53" hidden="1" customWidth="1"/>
    <col min="11783" max="11783" width="14.5703125" style="53" bestFit="1" customWidth="1"/>
    <col min="11784" max="12030" width="9.140625" style="53"/>
    <col min="12031" max="12031" width="92.5703125" style="53" customWidth="1"/>
    <col min="12032" max="12032" width="9.140625" style="53"/>
    <col min="12033" max="12033" width="15.42578125" style="53" customWidth="1"/>
    <col min="12034" max="12034" width="14.140625" style="53" customWidth="1"/>
    <col min="12035" max="12035" width="14" style="53" customWidth="1"/>
    <col min="12036" max="12036" width="14.85546875" style="53" customWidth="1"/>
    <col min="12037" max="12038" width="0" style="53" hidden="1" customWidth="1"/>
    <col min="12039" max="12039" width="14.5703125" style="53" bestFit="1" customWidth="1"/>
    <col min="12040" max="12286" width="9.140625" style="53"/>
    <col min="12287" max="12287" width="92.5703125" style="53" customWidth="1"/>
    <col min="12288" max="12288" width="9.140625" style="53"/>
    <col min="12289" max="12289" width="15.42578125" style="53" customWidth="1"/>
    <col min="12290" max="12290" width="14.140625" style="53" customWidth="1"/>
    <col min="12291" max="12291" width="14" style="53" customWidth="1"/>
    <col min="12292" max="12292" width="14.85546875" style="53" customWidth="1"/>
    <col min="12293" max="12294" width="0" style="53" hidden="1" customWidth="1"/>
    <col min="12295" max="12295" width="14.5703125" style="53" bestFit="1" customWidth="1"/>
    <col min="12296" max="12542" width="9.140625" style="53"/>
    <col min="12543" max="12543" width="92.5703125" style="53" customWidth="1"/>
    <col min="12544" max="12544" width="9.140625" style="53"/>
    <col min="12545" max="12545" width="15.42578125" style="53" customWidth="1"/>
    <col min="12546" max="12546" width="14.140625" style="53" customWidth="1"/>
    <col min="12547" max="12547" width="14" style="53" customWidth="1"/>
    <col min="12548" max="12548" width="14.85546875" style="53" customWidth="1"/>
    <col min="12549" max="12550" width="0" style="53" hidden="1" customWidth="1"/>
    <col min="12551" max="12551" width="14.5703125" style="53" bestFit="1" customWidth="1"/>
    <col min="12552" max="12798" width="9.140625" style="53"/>
    <col min="12799" max="12799" width="92.5703125" style="53" customWidth="1"/>
    <col min="12800" max="12800" width="9.140625" style="53"/>
    <col min="12801" max="12801" width="15.42578125" style="53" customWidth="1"/>
    <col min="12802" max="12802" width="14.140625" style="53" customWidth="1"/>
    <col min="12803" max="12803" width="14" style="53" customWidth="1"/>
    <col min="12804" max="12804" width="14.85546875" style="53" customWidth="1"/>
    <col min="12805" max="12806" width="0" style="53" hidden="1" customWidth="1"/>
    <col min="12807" max="12807" width="14.5703125" style="53" bestFit="1" customWidth="1"/>
    <col min="12808" max="13054" width="9.140625" style="53"/>
    <col min="13055" max="13055" width="92.5703125" style="53" customWidth="1"/>
    <col min="13056" max="13056" width="9.140625" style="53"/>
    <col min="13057" max="13057" width="15.42578125" style="53" customWidth="1"/>
    <col min="13058" max="13058" width="14.140625" style="53" customWidth="1"/>
    <col min="13059" max="13059" width="14" style="53" customWidth="1"/>
    <col min="13060" max="13060" width="14.85546875" style="53" customWidth="1"/>
    <col min="13061" max="13062" width="0" style="53" hidden="1" customWidth="1"/>
    <col min="13063" max="13063" width="14.5703125" style="53" bestFit="1" customWidth="1"/>
    <col min="13064" max="13310" width="9.140625" style="53"/>
    <col min="13311" max="13311" width="92.5703125" style="53" customWidth="1"/>
    <col min="13312" max="13312" width="9.140625" style="53"/>
    <col min="13313" max="13313" width="15.42578125" style="53" customWidth="1"/>
    <col min="13314" max="13314" width="14.140625" style="53" customWidth="1"/>
    <col min="13315" max="13315" width="14" style="53" customWidth="1"/>
    <col min="13316" max="13316" width="14.85546875" style="53" customWidth="1"/>
    <col min="13317" max="13318" width="0" style="53" hidden="1" customWidth="1"/>
    <col min="13319" max="13319" width="14.5703125" style="53" bestFit="1" customWidth="1"/>
    <col min="13320" max="13566" width="9.140625" style="53"/>
    <col min="13567" max="13567" width="92.5703125" style="53" customWidth="1"/>
    <col min="13568" max="13568" width="9.140625" style="53"/>
    <col min="13569" max="13569" width="15.42578125" style="53" customWidth="1"/>
    <col min="13570" max="13570" width="14.140625" style="53" customWidth="1"/>
    <col min="13571" max="13571" width="14" style="53" customWidth="1"/>
    <col min="13572" max="13572" width="14.85546875" style="53" customWidth="1"/>
    <col min="13573" max="13574" width="0" style="53" hidden="1" customWidth="1"/>
    <col min="13575" max="13575" width="14.5703125" style="53" bestFit="1" customWidth="1"/>
    <col min="13576" max="13822" width="9.140625" style="53"/>
    <col min="13823" max="13823" width="92.5703125" style="53" customWidth="1"/>
    <col min="13824" max="13824" width="9.140625" style="53"/>
    <col min="13825" max="13825" width="15.42578125" style="53" customWidth="1"/>
    <col min="13826" max="13826" width="14.140625" style="53" customWidth="1"/>
    <col min="13827" max="13827" width="14" style="53" customWidth="1"/>
    <col min="13828" max="13828" width="14.85546875" style="53" customWidth="1"/>
    <col min="13829" max="13830" width="0" style="53" hidden="1" customWidth="1"/>
    <col min="13831" max="13831" width="14.5703125" style="53" bestFit="1" customWidth="1"/>
    <col min="13832" max="14078" width="9.140625" style="53"/>
    <col min="14079" max="14079" width="92.5703125" style="53" customWidth="1"/>
    <col min="14080" max="14080" width="9.140625" style="53"/>
    <col min="14081" max="14081" width="15.42578125" style="53" customWidth="1"/>
    <col min="14082" max="14082" width="14.140625" style="53" customWidth="1"/>
    <col min="14083" max="14083" width="14" style="53" customWidth="1"/>
    <col min="14084" max="14084" width="14.85546875" style="53" customWidth="1"/>
    <col min="14085" max="14086" width="0" style="53" hidden="1" customWidth="1"/>
    <col min="14087" max="14087" width="14.5703125" style="53" bestFit="1" customWidth="1"/>
    <col min="14088" max="14334" width="9.140625" style="53"/>
    <col min="14335" max="14335" width="92.5703125" style="53" customWidth="1"/>
    <col min="14336" max="14336" width="9.140625" style="53"/>
    <col min="14337" max="14337" width="15.42578125" style="53" customWidth="1"/>
    <col min="14338" max="14338" width="14.140625" style="53" customWidth="1"/>
    <col min="14339" max="14339" width="14" style="53" customWidth="1"/>
    <col min="14340" max="14340" width="14.85546875" style="53" customWidth="1"/>
    <col min="14341" max="14342" width="0" style="53" hidden="1" customWidth="1"/>
    <col min="14343" max="14343" width="14.5703125" style="53" bestFit="1" customWidth="1"/>
    <col min="14344" max="14590" width="9.140625" style="53"/>
    <col min="14591" max="14591" width="92.5703125" style="53" customWidth="1"/>
    <col min="14592" max="14592" width="9.140625" style="53"/>
    <col min="14593" max="14593" width="15.42578125" style="53" customWidth="1"/>
    <col min="14594" max="14594" width="14.140625" style="53" customWidth="1"/>
    <col min="14595" max="14595" width="14" style="53" customWidth="1"/>
    <col min="14596" max="14596" width="14.85546875" style="53" customWidth="1"/>
    <col min="14597" max="14598" width="0" style="53" hidden="1" customWidth="1"/>
    <col min="14599" max="14599" width="14.5703125" style="53" bestFit="1" customWidth="1"/>
    <col min="14600" max="14846" width="9.140625" style="53"/>
    <col min="14847" max="14847" width="92.5703125" style="53" customWidth="1"/>
    <col min="14848" max="14848" width="9.140625" style="53"/>
    <col min="14849" max="14849" width="15.42578125" style="53" customWidth="1"/>
    <col min="14850" max="14850" width="14.140625" style="53" customWidth="1"/>
    <col min="14851" max="14851" width="14" style="53" customWidth="1"/>
    <col min="14852" max="14852" width="14.85546875" style="53" customWidth="1"/>
    <col min="14853" max="14854" width="0" style="53" hidden="1" customWidth="1"/>
    <col min="14855" max="14855" width="14.5703125" style="53" bestFit="1" customWidth="1"/>
    <col min="14856" max="15102" width="9.140625" style="53"/>
    <col min="15103" max="15103" width="92.5703125" style="53" customWidth="1"/>
    <col min="15104" max="15104" width="9.140625" style="53"/>
    <col min="15105" max="15105" width="15.42578125" style="53" customWidth="1"/>
    <col min="15106" max="15106" width="14.140625" style="53" customWidth="1"/>
    <col min="15107" max="15107" width="14" style="53" customWidth="1"/>
    <col min="15108" max="15108" width="14.85546875" style="53" customWidth="1"/>
    <col min="15109" max="15110" width="0" style="53" hidden="1" customWidth="1"/>
    <col min="15111" max="15111" width="14.5703125" style="53" bestFit="1" customWidth="1"/>
    <col min="15112" max="15358" width="9.140625" style="53"/>
    <col min="15359" max="15359" width="92.5703125" style="53" customWidth="1"/>
    <col min="15360" max="15360" width="9.140625" style="53"/>
    <col min="15361" max="15361" width="15.42578125" style="53" customWidth="1"/>
    <col min="15362" max="15362" width="14.140625" style="53" customWidth="1"/>
    <col min="15363" max="15363" width="14" style="53" customWidth="1"/>
    <col min="15364" max="15364" width="14.85546875" style="53" customWidth="1"/>
    <col min="15365" max="15366" width="0" style="53" hidden="1" customWidth="1"/>
    <col min="15367" max="15367" width="14.5703125" style="53" bestFit="1" customWidth="1"/>
    <col min="15368" max="15614" width="9.140625" style="53"/>
    <col min="15615" max="15615" width="92.5703125" style="53" customWidth="1"/>
    <col min="15616" max="15616" width="9.140625" style="53"/>
    <col min="15617" max="15617" width="15.42578125" style="53" customWidth="1"/>
    <col min="15618" max="15618" width="14.140625" style="53" customWidth="1"/>
    <col min="15619" max="15619" width="14" style="53" customWidth="1"/>
    <col min="15620" max="15620" width="14.85546875" style="53" customWidth="1"/>
    <col min="15621" max="15622" width="0" style="53" hidden="1" customWidth="1"/>
    <col min="15623" max="15623" width="14.5703125" style="53" bestFit="1" customWidth="1"/>
    <col min="15624" max="15870" width="9.140625" style="53"/>
    <col min="15871" max="15871" width="92.5703125" style="53" customWidth="1"/>
    <col min="15872" max="15872" width="9.140625" style="53"/>
    <col min="15873" max="15873" width="15.42578125" style="53" customWidth="1"/>
    <col min="15874" max="15874" width="14.140625" style="53" customWidth="1"/>
    <col min="15875" max="15875" width="14" style="53" customWidth="1"/>
    <col min="15876" max="15876" width="14.85546875" style="53" customWidth="1"/>
    <col min="15877" max="15878" width="0" style="53" hidden="1" customWidth="1"/>
    <col min="15879" max="15879" width="14.5703125" style="53" bestFit="1" customWidth="1"/>
    <col min="15880" max="16126" width="9.140625" style="53"/>
    <col min="16127" max="16127" width="92.5703125" style="53" customWidth="1"/>
    <col min="16128" max="16128" width="9.140625" style="53"/>
    <col min="16129" max="16129" width="15.42578125" style="53" customWidth="1"/>
    <col min="16130" max="16130" width="14.140625" style="53" customWidth="1"/>
    <col min="16131" max="16131" width="14" style="53" customWidth="1"/>
    <col min="16132" max="16132" width="14.85546875" style="53" customWidth="1"/>
    <col min="16133" max="16134" width="0" style="53" hidden="1" customWidth="1"/>
    <col min="16135" max="16135" width="14.5703125" style="53" bestFit="1" customWidth="1"/>
    <col min="16136" max="16384" width="9.140625" style="53"/>
  </cols>
  <sheetData>
    <row r="1" spans="1:6" x14ac:dyDescent="0.25">
      <c r="A1" s="375"/>
      <c r="B1" s="375"/>
      <c r="C1" s="375"/>
      <c r="D1" s="375"/>
    </row>
    <row r="2" spans="1:6" x14ac:dyDescent="0.25">
      <c r="A2" s="52"/>
      <c r="B2" s="52"/>
      <c r="C2" s="52"/>
      <c r="D2" s="52"/>
    </row>
    <row r="3" spans="1:6" x14ac:dyDescent="0.25">
      <c r="A3" s="52"/>
      <c r="B3" s="52"/>
      <c r="C3" s="52"/>
      <c r="D3" s="52"/>
    </row>
    <row r="4" spans="1:6" ht="18.75" x14ac:dyDescent="0.3">
      <c r="A4" s="376" t="s">
        <v>349</v>
      </c>
      <c r="B4" s="377"/>
      <c r="C4" s="377"/>
      <c r="D4" s="379"/>
      <c r="E4" s="369"/>
      <c r="F4" s="369"/>
    </row>
    <row r="5" spans="1:6" ht="19.5" x14ac:dyDescent="0.35">
      <c r="A5" s="378" t="s">
        <v>156</v>
      </c>
      <c r="B5" s="377"/>
      <c r="C5" s="377"/>
      <c r="D5" s="379"/>
      <c r="E5" s="369"/>
      <c r="F5" s="369"/>
    </row>
    <row r="6" spans="1:6" ht="19.5" x14ac:dyDescent="0.35">
      <c r="A6" s="54"/>
      <c r="B6" s="55"/>
      <c r="C6" s="55"/>
      <c r="D6" s="124"/>
    </row>
    <row r="7" spans="1:6" ht="19.5" x14ac:dyDescent="0.35">
      <c r="A7" s="54"/>
      <c r="B7" s="55"/>
      <c r="C7" s="55"/>
      <c r="D7" s="124"/>
    </row>
    <row r="8" spans="1:6" ht="19.5" x14ac:dyDescent="0.35">
      <c r="A8" s="54"/>
      <c r="B8" s="55"/>
      <c r="C8" s="55"/>
      <c r="D8" s="124"/>
    </row>
    <row r="9" spans="1:6" x14ac:dyDescent="0.25">
      <c r="A9" s="56" t="s">
        <v>157</v>
      </c>
      <c r="F9" s="334" t="s">
        <v>233</v>
      </c>
    </row>
    <row r="10" spans="1:6" ht="25.5" x14ac:dyDescent="0.25">
      <c r="A10" s="57" t="s">
        <v>2</v>
      </c>
      <c r="B10" s="58" t="s">
        <v>159</v>
      </c>
      <c r="C10" s="126" t="s">
        <v>34</v>
      </c>
      <c r="D10" s="127" t="s">
        <v>29</v>
      </c>
      <c r="E10" s="141" t="s">
        <v>4</v>
      </c>
      <c r="F10" s="335" t="s">
        <v>347</v>
      </c>
    </row>
    <row r="11" spans="1:6" x14ac:dyDescent="0.25">
      <c r="A11" s="63" t="s">
        <v>160</v>
      </c>
      <c r="B11" s="69" t="s">
        <v>161</v>
      </c>
      <c r="C11" s="62">
        <v>58037555</v>
      </c>
      <c r="D11" s="62">
        <v>56080228</v>
      </c>
      <c r="E11" s="143">
        <v>29161723</v>
      </c>
      <c r="F11" s="336">
        <f>SUM(E11/D11)*100</f>
        <v>52.000007917228864</v>
      </c>
    </row>
    <row r="12" spans="1:6" ht="25.5" x14ac:dyDescent="0.25">
      <c r="A12" s="65" t="s">
        <v>162</v>
      </c>
      <c r="B12" s="69" t="s">
        <v>163</v>
      </c>
      <c r="C12" s="62">
        <v>54076910</v>
      </c>
      <c r="D12" s="62">
        <v>54076910</v>
      </c>
      <c r="E12" s="143">
        <v>28119994</v>
      </c>
      <c r="F12" s="336">
        <f t="shared" ref="F12:F46" si="0">SUM(E12/D12)*100</f>
        <v>52.000001479374468</v>
      </c>
    </row>
    <row r="13" spans="1:6" ht="25.5" x14ac:dyDescent="0.25">
      <c r="A13" s="65" t="s">
        <v>164</v>
      </c>
      <c r="B13" s="69" t="s">
        <v>165</v>
      </c>
      <c r="C13" s="62">
        <v>64613735</v>
      </c>
      <c r="D13" s="62">
        <v>67398221</v>
      </c>
      <c r="E13" s="143">
        <v>38986739</v>
      </c>
      <c r="F13" s="336">
        <f t="shared" si="0"/>
        <v>57.845353217854225</v>
      </c>
    </row>
    <row r="14" spans="1:6" x14ac:dyDescent="0.25">
      <c r="A14" s="65" t="s">
        <v>166</v>
      </c>
      <c r="B14" s="69" t="s">
        <v>167</v>
      </c>
      <c r="C14" s="62">
        <v>3135821</v>
      </c>
      <c r="D14" s="62">
        <v>3135821</v>
      </c>
      <c r="E14" s="143">
        <v>1630629</v>
      </c>
      <c r="F14" s="336">
        <f t="shared" si="0"/>
        <v>52.000066330316685</v>
      </c>
    </row>
    <row r="15" spans="1:6" x14ac:dyDescent="0.25">
      <c r="A15" s="65" t="s">
        <v>217</v>
      </c>
      <c r="B15" s="69" t="s">
        <v>214</v>
      </c>
      <c r="C15" s="62"/>
      <c r="D15" s="62">
        <v>5513151</v>
      </c>
      <c r="E15" s="143">
        <v>5513151</v>
      </c>
      <c r="F15" s="336">
        <f t="shared" si="0"/>
        <v>100</v>
      </c>
    </row>
    <row r="16" spans="1:6" x14ac:dyDescent="0.25">
      <c r="A16" s="70" t="s">
        <v>168</v>
      </c>
      <c r="B16" s="128" t="s">
        <v>169</v>
      </c>
      <c r="C16" s="68">
        <f>SUM(C11:C14)</f>
        <v>179864021</v>
      </c>
      <c r="D16" s="68">
        <f>SUM(D11:D15)</f>
        <v>186204331</v>
      </c>
      <c r="E16" s="145">
        <f>SUM(E11:E15)</f>
        <v>103412236</v>
      </c>
      <c r="F16" s="336">
        <f t="shared" si="0"/>
        <v>55.536966001075449</v>
      </c>
    </row>
    <row r="17" spans="1:6" ht="25.5" x14ac:dyDescent="0.25">
      <c r="A17" s="65" t="s">
        <v>170</v>
      </c>
      <c r="B17" s="69" t="s">
        <v>171</v>
      </c>
      <c r="C17" s="62">
        <v>12313083</v>
      </c>
      <c r="D17" s="62">
        <v>12313083</v>
      </c>
      <c r="E17" s="143">
        <v>7699575</v>
      </c>
      <c r="F17" s="336">
        <f t="shared" si="0"/>
        <v>62.531658399443913</v>
      </c>
    </row>
    <row r="18" spans="1:6" x14ac:dyDescent="0.25">
      <c r="A18" s="74" t="s">
        <v>172</v>
      </c>
      <c r="B18" s="84" t="s">
        <v>173</v>
      </c>
      <c r="C18" s="68">
        <f>SUM(C16:C17)</f>
        <v>192177104</v>
      </c>
      <c r="D18" s="68">
        <f>SUM(D16:D17)</f>
        <v>198517414</v>
      </c>
      <c r="E18" s="145">
        <f>SUM(E16:E17)</f>
        <v>111111811</v>
      </c>
      <c r="F18" s="336">
        <f t="shared" si="0"/>
        <v>55.970813220446246</v>
      </c>
    </row>
    <row r="19" spans="1:6" s="130" customFormat="1" ht="12.75" x14ac:dyDescent="0.2">
      <c r="A19" s="65" t="s">
        <v>218</v>
      </c>
      <c r="B19" s="69" t="s">
        <v>215</v>
      </c>
      <c r="C19" s="129"/>
      <c r="D19" s="129">
        <v>53988772</v>
      </c>
      <c r="E19" s="143">
        <v>44688104</v>
      </c>
      <c r="F19" s="336">
        <f t="shared" si="0"/>
        <v>82.772958792246655</v>
      </c>
    </row>
    <row r="20" spans="1:6" x14ac:dyDescent="0.25">
      <c r="A20" s="74" t="s">
        <v>219</v>
      </c>
      <c r="B20" s="84"/>
      <c r="C20" s="68"/>
      <c r="D20" s="68">
        <f>SUM(D19)</f>
        <v>53988772</v>
      </c>
      <c r="E20" s="145">
        <f>SUM(E19)</f>
        <v>44688104</v>
      </c>
      <c r="F20" s="336">
        <f t="shared" si="0"/>
        <v>82.772958792246655</v>
      </c>
    </row>
    <row r="21" spans="1:6" s="130" customFormat="1" ht="12.75" x14ac:dyDescent="0.2">
      <c r="A21" s="65" t="s">
        <v>174</v>
      </c>
      <c r="B21" s="69" t="s">
        <v>175</v>
      </c>
      <c r="C21" s="129">
        <v>2930000</v>
      </c>
      <c r="D21" s="129">
        <v>2930000</v>
      </c>
      <c r="E21" s="143">
        <v>1450598</v>
      </c>
      <c r="F21" s="336">
        <f t="shared" si="0"/>
        <v>49.508464163822524</v>
      </c>
    </row>
    <row r="22" spans="1:6" s="134" customFormat="1" x14ac:dyDescent="0.25">
      <c r="A22" s="131" t="s">
        <v>176</v>
      </c>
      <c r="B22" s="132" t="s">
        <v>177</v>
      </c>
      <c r="C22" s="133">
        <f>SUM(C21)</f>
        <v>2930000</v>
      </c>
      <c r="D22" s="133">
        <f>SUM(D21)</f>
        <v>2930000</v>
      </c>
      <c r="E22" s="146">
        <f>SUM(E21)</f>
        <v>1450598</v>
      </c>
      <c r="F22" s="336">
        <f t="shared" si="0"/>
        <v>49.508464163822524</v>
      </c>
    </row>
    <row r="23" spans="1:6" x14ac:dyDescent="0.25">
      <c r="A23" s="65" t="s">
        <v>178</v>
      </c>
      <c r="B23" s="69" t="s">
        <v>179</v>
      </c>
      <c r="C23" s="62">
        <v>171150000</v>
      </c>
      <c r="D23" s="62">
        <v>171150000</v>
      </c>
      <c r="E23" s="143">
        <v>196856726</v>
      </c>
      <c r="F23" s="336">
        <f t="shared" si="0"/>
        <v>115.01999766286883</v>
      </c>
    </row>
    <row r="24" spans="1:6" s="134" customFormat="1" x14ac:dyDescent="0.25">
      <c r="A24" s="131" t="s">
        <v>180</v>
      </c>
      <c r="B24" s="132" t="s">
        <v>181</v>
      </c>
      <c r="C24" s="133">
        <f>SUM(C23)</f>
        <v>171150000</v>
      </c>
      <c r="D24" s="133">
        <f>SUM(D23)</f>
        <v>171150000</v>
      </c>
      <c r="E24" s="146">
        <f>SUM(E23)</f>
        <v>196856726</v>
      </c>
      <c r="F24" s="336">
        <f t="shared" si="0"/>
        <v>115.01999766286883</v>
      </c>
    </row>
    <row r="25" spans="1:6" s="134" customFormat="1" x14ac:dyDescent="0.25">
      <c r="A25" s="131" t="s">
        <v>221</v>
      </c>
      <c r="B25" s="132" t="s">
        <v>222</v>
      </c>
      <c r="C25" s="133"/>
      <c r="D25" s="133"/>
      <c r="E25" s="146">
        <v>176406</v>
      </c>
      <c r="F25" s="336">
        <v>0</v>
      </c>
    </row>
    <row r="26" spans="1:6" x14ac:dyDescent="0.25">
      <c r="A26" s="74" t="s">
        <v>182</v>
      </c>
      <c r="B26" s="84" t="s">
        <v>183</v>
      </c>
      <c r="C26" s="68">
        <f>SUM(C24,C22)</f>
        <v>174080000</v>
      </c>
      <c r="D26" s="68">
        <f>SUM(D22+D24)</f>
        <v>174080000</v>
      </c>
      <c r="E26" s="145">
        <f>SUM(E22+E24+E25)</f>
        <v>198483730</v>
      </c>
      <c r="F26" s="336">
        <f t="shared" si="0"/>
        <v>114.01868681066176</v>
      </c>
    </row>
    <row r="27" spans="1:6" x14ac:dyDescent="0.25">
      <c r="A27" s="76" t="s">
        <v>184</v>
      </c>
      <c r="B27" s="69" t="s">
        <v>185</v>
      </c>
      <c r="C27" s="62">
        <v>20146387</v>
      </c>
      <c r="D27" s="62">
        <v>20145887</v>
      </c>
      <c r="E27" s="143">
        <v>10678676</v>
      </c>
      <c r="F27" s="336">
        <f t="shared" si="0"/>
        <v>53.006730356424612</v>
      </c>
    </row>
    <row r="28" spans="1:6" x14ac:dyDescent="0.25">
      <c r="A28" s="76" t="s">
        <v>186</v>
      </c>
      <c r="B28" s="69" t="s">
        <v>187</v>
      </c>
      <c r="C28" s="62">
        <v>125000</v>
      </c>
      <c r="D28" s="62">
        <v>125000</v>
      </c>
      <c r="E28" s="143">
        <v>2119164</v>
      </c>
      <c r="F28" s="336">
        <f t="shared" si="0"/>
        <v>1695.3312000000001</v>
      </c>
    </row>
    <row r="29" spans="1:6" x14ac:dyDescent="0.25">
      <c r="A29" s="76" t="s">
        <v>188</v>
      </c>
      <c r="B29" s="69" t="s">
        <v>189</v>
      </c>
      <c r="C29" s="62">
        <v>13032173</v>
      </c>
      <c r="D29" s="62">
        <v>13032173</v>
      </c>
      <c r="E29" s="143">
        <v>5843210</v>
      </c>
      <c r="F29" s="336">
        <f t="shared" si="0"/>
        <v>44.836805036274455</v>
      </c>
    </row>
    <row r="30" spans="1:6" x14ac:dyDescent="0.25">
      <c r="A30" s="76" t="s">
        <v>190</v>
      </c>
      <c r="B30" s="69" t="s">
        <v>191</v>
      </c>
      <c r="C30" s="62">
        <v>57768841</v>
      </c>
      <c r="D30" s="62">
        <v>63433102</v>
      </c>
      <c r="E30" s="143">
        <v>27743922</v>
      </c>
      <c r="F30" s="336">
        <f t="shared" si="0"/>
        <v>43.737293503319449</v>
      </c>
    </row>
    <row r="31" spans="1:6" x14ac:dyDescent="0.25">
      <c r="A31" s="76" t="s">
        <v>192</v>
      </c>
      <c r="B31" s="69" t="s">
        <v>193</v>
      </c>
      <c r="C31" s="62">
        <v>1424000</v>
      </c>
      <c r="D31" s="62">
        <v>1424000</v>
      </c>
      <c r="E31" s="143">
        <v>1396000</v>
      </c>
      <c r="F31" s="336">
        <f t="shared" si="0"/>
        <v>98.033707865168537</v>
      </c>
    </row>
    <row r="32" spans="1:6" x14ac:dyDescent="0.25">
      <c r="A32" s="76" t="s">
        <v>194</v>
      </c>
      <c r="B32" s="69" t="s">
        <v>195</v>
      </c>
      <c r="C32" s="62">
        <v>1600000</v>
      </c>
      <c r="D32" s="62">
        <v>1600000</v>
      </c>
      <c r="E32" s="143">
        <v>695390</v>
      </c>
      <c r="F32" s="336">
        <f t="shared" si="0"/>
        <v>43.461874999999999</v>
      </c>
    </row>
    <row r="33" spans="1:7 16384:16384" x14ac:dyDescent="0.25">
      <c r="A33" s="76" t="s">
        <v>220</v>
      </c>
      <c r="B33" s="69" t="s">
        <v>216</v>
      </c>
      <c r="C33" s="62"/>
      <c r="D33" s="62"/>
      <c r="E33" s="143">
        <v>126194</v>
      </c>
      <c r="F33" s="336">
        <v>0</v>
      </c>
    </row>
    <row r="34" spans="1:7 16384:16384" x14ac:dyDescent="0.25">
      <c r="A34" s="77" t="s">
        <v>196</v>
      </c>
      <c r="B34" s="84" t="s">
        <v>197</v>
      </c>
      <c r="C34" s="68">
        <f>SUM(C27:C32)</f>
        <v>94096401</v>
      </c>
      <c r="D34" s="68">
        <f>SUM(D27:D32)</f>
        <v>99760162</v>
      </c>
      <c r="E34" s="146">
        <f>SUM(E27:E33)</f>
        <v>48602556</v>
      </c>
      <c r="F34" s="336">
        <f t="shared" si="0"/>
        <v>48.719403643310045</v>
      </c>
      <c r="XFD34" s="71">
        <f>SUM(C34:XFC34)</f>
        <v>242459167.71940365</v>
      </c>
    </row>
    <row r="35" spans="1:7 16384:16384" ht="15.75" x14ac:dyDescent="0.25">
      <c r="A35" s="80" t="s">
        <v>115</v>
      </c>
      <c r="B35" s="120"/>
      <c r="C35" s="135">
        <f>SUM(C18+C26+C34)</f>
        <v>460353505</v>
      </c>
      <c r="D35" s="135">
        <f>SUM(D18+D26+D34)</f>
        <v>472357576</v>
      </c>
      <c r="E35" s="146">
        <f>SUM(E18+E20+E26+E34)</f>
        <v>402886201</v>
      </c>
      <c r="F35" s="336">
        <f t="shared" si="0"/>
        <v>85.292630301752581</v>
      </c>
    </row>
    <row r="36" spans="1:7 16384:16384" x14ac:dyDescent="0.25">
      <c r="A36" s="76" t="s">
        <v>198</v>
      </c>
      <c r="B36" s="69" t="s">
        <v>199</v>
      </c>
      <c r="C36" s="62">
        <v>181889764</v>
      </c>
      <c r="D36" s="62">
        <v>181889764</v>
      </c>
      <c r="E36" s="143">
        <v>85228340</v>
      </c>
      <c r="F36" s="336">
        <f t="shared" si="0"/>
        <v>46.857139250562774</v>
      </c>
    </row>
    <row r="37" spans="1:7 16384:16384" x14ac:dyDescent="0.25">
      <c r="A37" s="74" t="s">
        <v>200</v>
      </c>
      <c r="B37" s="84" t="s">
        <v>201</v>
      </c>
      <c r="C37" s="68">
        <f>SUM(C36:C36)</f>
        <v>181889764</v>
      </c>
      <c r="D37" s="68">
        <f t="shared" ref="D37:E38" si="1">SUM(D36)</f>
        <v>181889764</v>
      </c>
      <c r="E37" s="145">
        <f t="shared" si="1"/>
        <v>85228340</v>
      </c>
      <c r="F37" s="336">
        <f t="shared" si="0"/>
        <v>46.857139250562774</v>
      </c>
    </row>
    <row r="38" spans="1:7 16384:16384" ht="15.75" x14ac:dyDescent="0.25">
      <c r="A38" s="80" t="s">
        <v>136</v>
      </c>
      <c r="B38" s="120"/>
      <c r="C38" s="135">
        <f>SUM(C37)</f>
        <v>181889764</v>
      </c>
      <c r="D38" s="135">
        <f t="shared" si="1"/>
        <v>181889764</v>
      </c>
      <c r="E38" s="144">
        <f t="shared" si="1"/>
        <v>85228340</v>
      </c>
      <c r="F38" s="336">
        <f t="shared" si="0"/>
        <v>46.857139250562774</v>
      </c>
    </row>
    <row r="39" spans="1:7 16384:16384" ht="15.75" x14ac:dyDescent="0.25">
      <c r="A39" s="136" t="s">
        <v>202</v>
      </c>
      <c r="B39" s="85" t="s">
        <v>203</v>
      </c>
      <c r="C39" s="137">
        <f>SUM(C35+C38)</f>
        <v>642243269</v>
      </c>
      <c r="D39" s="137">
        <f>SUM(D18+D20+D26+D34+D37)</f>
        <v>708236112</v>
      </c>
      <c r="E39" s="142">
        <f>SUM(E35+E38)</f>
        <v>488114541</v>
      </c>
      <c r="F39" s="336">
        <f t="shared" si="0"/>
        <v>68.919747627892775</v>
      </c>
      <c r="G39" s="71"/>
    </row>
    <row r="40" spans="1:7 16384:16384" ht="15.75" x14ac:dyDescent="0.25">
      <c r="A40" s="99" t="s">
        <v>204</v>
      </c>
      <c r="B40" s="85"/>
      <c r="C40" s="62"/>
      <c r="D40" s="62"/>
      <c r="E40" s="143"/>
      <c r="F40" s="336">
        <v>0</v>
      </c>
    </row>
    <row r="41" spans="1:7 16384:16384" ht="15.75" x14ac:dyDescent="0.25">
      <c r="A41" s="99" t="s">
        <v>205</v>
      </c>
      <c r="B41" s="85"/>
      <c r="C41" s="62"/>
      <c r="D41" s="62"/>
      <c r="E41" s="143"/>
      <c r="F41" s="336">
        <v>0</v>
      </c>
    </row>
    <row r="42" spans="1:7 16384:16384" ht="22.5" customHeight="1" x14ac:dyDescent="0.25">
      <c r="A42" s="65" t="s">
        <v>206</v>
      </c>
      <c r="B42" s="65" t="s">
        <v>207</v>
      </c>
      <c r="C42" s="62">
        <v>438640694</v>
      </c>
      <c r="D42" s="62">
        <v>433720578</v>
      </c>
      <c r="E42" s="143">
        <v>433720578</v>
      </c>
      <c r="F42" s="336">
        <f t="shared" si="0"/>
        <v>100</v>
      </c>
    </row>
    <row r="43" spans="1:7 16384:16384" x14ac:dyDescent="0.25">
      <c r="A43" s="70" t="s">
        <v>208</v>
      </c>
      <c r="B43" s="70" t="s">
        <v>209</v>
      </c>
      <c r="C43" s="68">
        <f t="shared" ref="C43:C45" si="2">SUM(C42)</f>
        <v>438640694</v>
      </c>
      <c r="D43" s="68">
        <f t="shared" ref="D43:E45" si="3">SUM(D42)</f>
        <v>433720578</v>
      </c>
      <c r="E43" s="145">
        <f t="shared" si="3"/>
        <v>433720578</v>
      </c>
      <c r="F43" s="336">
        <f t="shared" si="0"/>
        <v>100</v>
      </c>
    </row>
    <row r="44" spans="1:7 16384:16384" x14ac:dyDescent="0.25">
      <c r="A44" s="138" t="s">
        <v>210</v>
      </c>
      <c r="B44" s="70" t="s">
        <v>211</v>
      </c>
      <c r="C44" s="68">
        <f t="shared" si="2"/>
        <v>438640694</v>
      </c>
      <c r="D44" s="68">
        <f t="shared" si="3"/>
        <v>433720578</v>
      </c>
      <c r="E44" s="145">
        <f t="shared" si="3"/>
        <v>433720578</v>
      </c>
      <c r="F44" s="336">
        <f t="shared" si="0"/>
        <v>100</v>
      </c>
    </row>
    <row r="45" spans="1:7 16384:16384" ht="15.75" x14ac:dyDescent="0.25">
      <c r="A45" s="95" t="s">
        <v>212</v>
      </c>
      <c r="B45" s="96" t="s">
        <v>213</v>
      </c>
      <c r="C45" s="137">
        <f t="shared" si="2"/>
        <v>438640694</v>
      </c>
      <c r="D45" s="137">
        <f t="shared" si="3"/>
        <v>433720578</v>
      </c>
      <c r="E45" s="142">
        <f t="shared" si="3"/>
        <v>433720578</v>
      </c>
      <c r="F45" s="336">
        <f t="shared" si="0"/>
        <v>100</v>
      </c>
      <c r="G45" s="71"/>
    </row>
    <row r="46" spans="1:7 16384:16384" ht="15.75" x14ac:dyDescent="0.25">
      <c r="A46" s="99" t="s">
        <v>23</v>
      </c>
      <c r="B46" s="100"/>
      <c r="C46" s="137">
        <f>SUM(C39+C45)</f>
        <v>1080883963</v>
      </c>
      <c r="D46" s="137">
        <f>SUM(D39+D45)</f>
        <v>1141956690</v>
      </c>
      <c r="E46" s="142">
        <f>SUM(E39+E45)</f>
        <v>921835119</v>
      </c>
      <c r="F46" s="336">
        <f t="shared" si="0"/>
        <v>80.724175187414502</v>
      </c>
    </row>
    <row r="47" spans="1:7 16384:16384" x14ac:dyDescent="0.25">
      <c r="D47" s="139"/>
    </row>
    <row r="48" spans="1:7 16384:16384" x14ac:dyDescent="0.25">
      <c r="D48" s="139"/>
    </row>
  </sheetData>
  <mergeCells count="3">
    <mergeCell ref="A1:D1"/>
    <mergeCell ref="A4:F4"/>
    <mergeCell ref="A5:F5"/>
  </mergeCells>
  <printOptions horizontalCentered="1"/>
  <pageMargins left="0" right="0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Kiemelt ei. Lövő Önk.</vt:lpstr>
      <vt:lpstr>Kiemelt ei. KÖH</vt:lpstr>
      <vt:lpstr>Kiemelt ei. óvoda</vt:lpstr>
      <vt:lpstr>Kiemelt ei. összevont</vt:lpstr>
      <vt:lpstr>Kiadások önkormányzat</vt:lpstr>
      <vt:lpstr>Kiadások KÖH</vt:lpstr>
      <vt:lpstr>Kiadások óvoda</vt:lpstr>
      <vt:lpstr>Kiadások összevont</vt:lpstr>
      <vt:lpstr>Bevételek Lövő önk. </vt:lpstr>
      <vt:lpstr>Bevételek KÖH</vt:lpstr>
      <vt:lpstr>Bevételek óvoda</vt:lpstr>
      <vt:lpstr>Bevételek összevont</vt:lpstr>
      <vt:lpstr>Létszám</vt:lpstr>
      <vt:lpstr>Beruházás, felújítás</vt:lpstr>
      <vt:lpstr>Tartalék</vt:lpstr>
      <vt:lpstr>Adott támogatás</vt:lpstr>
      <vt:lpstr>Kapott támogatások</vt:lpstr>
      <vt:lpstr>Helyi adók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2022-09-27T08:57:54Z</cp:lastPrinted>
  <dcterms:created xsi:type="dcterms:W3CDTF">2022-08-23T07:58:56Z</dcterms:created>
  <dcterms:modified xsi:type="dcterms:W3CDTF">2022-10-03T06:05:54Z</dcterms:modified>
</cp:coreProperties>
</file>